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EGÃO ARP" sheetId="1" r:id="rId5"/>
    <sheet state="visible" name="Dashboard" sheetId="2" r:id="rId6"/>
    <sheet state="visible" name="12. RP CRETA" sheetId="3" r:id="rId7"/>
    <sheet state="hidden" name="GERAL" sheetId="4" r:id="rId8"/>
    <sheet state="visible" name="5. RP DUSTER" sheetId="5" r:id="rId9"/>
    <sheet state="visible" name="7. RPM_ROCAM - SCRAMBLER 400X" sheetId="6" r:id="rId10"/>
    <sheet state="visible" name="3. SEDAN DESCARACTERIZA HB20" sheetId="7" r:id="rId11"/>
    <sheet state="visible" name="4. MOTO SIPOM - KAWASAKIVERSYS " sheetId="8" r:id="rId12"/>
    <sheet state="visible" name="14. SUV_CANIL - TRAILBLAZER 4X4" sheetId="9" r:id="rId13"/>
    <sheet state="visible" name="6. FT_BAEP_TRAILBLAZER" sheetId="10" r:id="rId14"/>
    <sheet state="visible" name="8. RE PCD - FIAT SCUDO" sheetId="11" r:id="rId15"/>
    <sheet state="visible" name="9. PICK-UP RURAL S-10" sheetId="12" r:id="rId16"/>
    <sheet state="visible" name="10. PICK-UP COE - HILUX 4X4" sheetId="13" r:id="rId17"/>
    <sheet state="visible" name="11. BCM FIAT DUCATO" sheetId="14" r:id="rId18"/>
    <sheet state="visible" name="13. SUV SIPOM DESCARACTERIZADA " sheetId="15" r:id="rId19"/>
    <sheet state="visible" name="15. FURGÃO DESCARACTERIZADO - J" sheetId="16" r:id="rId20"/>
    <sheet state="visible" name="1. AMBULANCIA DUCATO" sheetId="17" r:id="rId21"/>
    <sheet state="visible" name="RP TOYOTA" sheetId="18" r:id="rId22"/>
    <sheet state="visible" name="2. HATCH DESCARACTERIZADA HB20" sheetId="19" r:id="rId23"/>
    <sheet state="visible" name="LISTA" sheetId="20" r:id="rId24"/>
    <sheet state="hidden" name="Calc_Data" sheetId="21" r:id="rId25"/>
  </sheets>
  <definedNames/>
  <calcPr/>
</workbook>
</file>

<file path=xl/sharedStrings.xml><?xml version="1.0" encoding="utf-8"?>
<sst xmlns="http://schemas.openxmlformats.org/spreadsheetml/2006/main" count="3036" uniqueCount="1287">
  <si>
    <t>SEI</t>
  </si>
  <si>
    <t>MATERIAL/SERVIÇO</t>
  </si>
  <si>
    <t>Valor Ref 
Total</t>
  </si>
  <si>
    <t>N.º  EDITAL</t>
  </si>
  <si>
    <t>N.º PREGÃO</t>
  </si>
  <si>
    <t>DATA ABERTURA
SESSÃO</t>
  </si>
  <si>
    <t>STATUS</t>
  </si>
  <si>
    <t>Valor Final
Total</t>
  </si>
  <si>
    <t>% VALOR REF X VALOR FINAL</t>
  </si>
  <si>
    <t>STATUS PREGÃO</t>
  </si>
  <si>
    <t>PMESP-PRC</t>
  </si>
  <si>
    <t>PREGÃO</t>
  </si>
  <si>
    <t>NÚMERO DA ATA</t>
  </si>
  <si>
    <t>EMPRESA DETENTORA</t>
  </si>
  <si>
    <t>CNPJ</t>
  </si>
  <si>
    <t>DATA ASSINATURA ATA</t>
  </si>
  <si>
    <t>MATERIAL</t>
  </si>
  <si>
    <t>MARCA/MODELO</t>
  </si>
  <si>
    <t>VALOR
UNITÁRIO</t>
  </si>
  <si>
    <t>QUANTIDADE 
DA ATA</t>
  </si>
  <si>
    <t>DATA
VALIDADE</t>
  </si>
  <si>
    <t>CABE
PRORROGAÇÃO</t>
  </si>
  <si>
    <t>DATA</t>
  </si>
  <si>
    <t>057.00075079/2025-15</t>
  </si>
  <si>
    <t>90008/2025</t>
  </si>
  <si>
    <t>DL nº 023/13/25
CMM nº 00043/2025</t>
  </si>
  <si>
    <t>HYUNDAI MOTOR BRASIL MONTADORA DE AUTOMÓVEIS</t>
  </si>
  <si>
    <t>10.394.422/0001-42</t>
  </si>
  <si>
    <t>ANÁLISE PRELIMINAR UGE, VIA PASTA PÚBLICA</t>
  </si>
  <si>
    <t>29/08/2025</t>
  </si>
  <si>
    <t>RADIOPATRULHAMENTO</t>
  </si>
  <si>
    <t>Hyundai Creta</t>
  </si>
  <si>
    <t>DEVOLVIDO AO REQUISITANTE P/ CORREÇÃO</t>
  </si>
  <si>
    <t>437</t>
  </si>
  <si>
    <t>SIM</t>
  </si>
  <si>
    <t>DEVOLVIDO AO REQUISITANTE S/ CORREÇÃO</t>
  </si>
  <si>
    <t>PEDIDO COFIN</t>
  </si>
  <si>
    <t>VIATURA</t>
  </si>
  <si>
    <t>ELABORAÇÃO EDITAL</t>
  </si>
  <si>
    <t>QTDADE ATA</t>
  </si>
  <si>
    <t>QTDADE
ACIONADA</t>
  </si>
  <si>
    <t>ENVIADO À DF PARA PARECER</t>
  </si>
  <si>
    <t>QTDADE REMANESCENTE</t>
  </si>
  <si>
    <t>QTDADE ADITADO</t>
  </si>
  <si>
    <t>POSSIBILIDADE DE ADITAMENTO</t>
  </si>
  <si>
    <t>DIAS RESTANTES ATÉ O VENCIMENTO</t>
  </si>
  <si>
    <t>PUBLICADO PREGÃO</t>
  </si>
  <si>
    <t>VENCIMENTO</t>
  </si>
  <si>
    <t>RP CRETA</t>
  </si>
  <si>
    <t>SESSÃO PÚBLICA</t>
  </si>
  <si>
    <t>ANÁLISE DE HABILITAÇÃO DO PREGÃO</t>
  </si>
  <si>
    <t>ELABORAÇÃO DE EMPENHO</t>
  </si>
  <si>
    <t>Nº SEI DO ACIONAMENTO</t>
  </si>
  <si>
    <t>HOMOLOGADO</t>
  </si>
  <si>
    <t>N.º NC</t>
  </si>
  <si>
    <t>N.º NL COTA</t>
  </si>
  <si>
    <t>PTRES</t>
  </si>
  <si>
    <t>VALOR NC</t>
  </si>
  <si>
    <t>TOTAL ACIONADO</t>
  </si>
  <si>
    <t>QTDADE ADITAMENTO</t>
  </si>
  <si>
    <t>QTDADE TOTAL ADITAMENTO</t>
  </si>
  <si>
    <t>VALOR CONTRATO / ADITAMENTO</t>
  </si>
  <si>
    <t>VALOR TOTAL ADITADO</t>
  </si>
  <si>
    <t>% DE ADITAMENTO</t>
  </si>
  <si>
    <t>ORIGEM DO RECURSO</t>
  </si>
  <si>
    <t>OPM BENEFICIADA</t>
  </si>
  <si>
    <t>N.º EMPENHO</t>
  </si>
  <si>
    <t>CONTRATO</t>
  </si>
  <si>
    <t>ASSINATURA DO CONTRATO</t>
  </si>
  <si>
    <t>PRAZO DE ENTREGA</t>
  </si>
  <si>
    <t xml:space="preserve"> PRORROGAÇÃO PRAZO DE ENTREGA</t>
  </si>
  <si>
    <t>NOVO PRAZO DE ENTREGA</t>
  </si>
  <si>
    <t>DATA DA ENTREGA</t>
  </si>
  <si>
    <t>PARLAMENTAR</t>
  </si>
  <si>
    <t>Nº EMENDA
ou
CONVÊNIO</t>
  </si>
  <si>
    <t>Nº DEMANDA</t>
  </si>
  <si>
    <t>PROCESSO DEMANDA</t>
  </si>
  <si>
    <t>Nº CONVÊNIO</t>
  </si>
  <si>
    <t>CÓD. FONTE RECURSO</t>
  </si>
  <si>
    <t>EIXO</t>
  </si>
  <si>
    <t>TERMO DE ADESÃO</t>
  </si>
  <si>
    <t>AÇÃO</t>
  </si>
  <si>
    <t>ADQUIRIDO</t>
  </si>
  <si>
    <t>GESTOR CONTRATO</t>
  </si>
  <si>
    <t>VALOR TOTAL</t>
  </si>
  <si>
    <t>OBSERVAÇÕES UGE</t>
  </si>
  <si>
    <t>OBSERVAÇÕES GESTÃO CONTRATUAL</t>
  </si>
  <si>
    <t>REVOGADO</t>
  </si>
  <si>
    <t>057.00075079/2025-15
(Vol. VII)</t>
  </si>
  <si>
    <t>ANULADO</t>
  </si>
  <si>
    <t>FRACASSADO</t>
  </si>
  <si>
    <t>DESERTO</t>
  </si>
  <si>
    <t>PAGO</t>
  </si>
  <si>
    <t>SEDAN SIPOM</t>
  </si>
  <si>
    <t>---</t>
  </si>
  <si>
    <t>CONVÊNIO FEDERAL</t>
  </si>
  <si>
    <t>2025NE00313 e 314</t>
  </si>
  <si>
    <t>Contrato nº DL-064/13/25</t>
  </si>
  <si>
    <t>HATCH SIPOM</t>
  </si>
  <si>
    <t>20 DIAS</t>
  </si>
  <si>
    <t>Ten Rebeca</t>
  </si>
  <si>
    <r>
      <rPr>
        <rFont val="Calibri"/>
        <color rgb="FF000000"/>
        <sz val="11.0"/>
      </rPr>
      <t>PARCIALMENTE PENDENTE de liquidação/Pagamento (Inscrito em RPNP). Restam 399 Cretas a serem pagos pelo CMM referente as NE nº 2025NE00313, 2025NE00314. Os outros 38 Cretas serão pagos pelo '</t>
    </r>
    <r>
      <rPr>
        <rFont val="Calibri"/>
        <color rgb="FF000000"/>
        <sz val="11.0"/>
        <u/>
      </rPr>
      <t>transfere.gov</t>
    </r>
    <r>
      <rPr>
        <rFont val="Calibri"/>
        <color rgb="FF000000"/>
        <sz val="11.0"/>
      </rPr>
      <t>' PELA DL.</t>
    </r>
  </si>
  <si>
    <t>MOTO SIPOM</t>
  </si>
  <si>
    <t>pagamento de 149 unidades 057.00165196/2026-51</t>
  </si>
  <si>
    <t>RURAL</t>
  </si>
  <si>
    <t>057.00075079/2025-15
(Vol. VIII)</t>
  </si>
  <si>
    <t>CONTRATO COM GESTOR CONTRATO</t>
  </si>
  <si>
    <t>----</t>
  </si>
  <si>
    <t>RP DUSTER</t>
  </si>
  <si>
    <t>2025NE00427 e 428</t>
  </si>
  <si>
    <t>1º TERMO ADITIVO Nº DL – 022/13/25</t>
  </si>
  <si>
    <t>60 DIAS</t>
  </si>
  <si>
    <t>PENDENTE de liquidação/Pagamento (Inscrito em RPNP), referente as NE nº 2025NE00427, 2025NE00428.</t>
  </si>
  <si>
    <t xml:space="preserve">AGUARDANDO FOTOS </t>
  </si>
  <si>
    <t>SUV CANIL</t>
  </si>
  <si>
    <t>057.00075079/2025-15
(Vol VIII)</t>
  </si>
  <si>
    <t>TRANSFERÊNCIA ESPECIAL</t>
  </si>
  <si>
    <t>CPI 6</t>
  </si>
  <si>
    <t>2025NE00502</t>
  </si>
  <si>
    <t>2º TERMO ADITIVO Nº DL – 033/13/25</t>
  </si>
  <si>
    <t>52 DIAS</t>
  </si>
  <si>
    <t>RP TOYOTA</t>
  </si>
  <si>
    <t>PENDENTE de liquidação/Pagamento (Inscrito em RPNP). Referente as NE nº 2025NE00502.</t>
  </si>
  <si>
    <t>ENVIADO PARA UGE EM 31JUL26</t>
  </si>
  <si>
    <t>MOTO RP</t>
  </si>
  <si>
    <t>2025NE00518 e 519</t>
  </si>
  <si>
    <t>3º TERMO ADITIVO Nº DL – 002/13/26</t>
  </si>
  <si>
    <t>31 DIAS</t>
  </si>
  <si>
    <t>PENDENTE de liquidação/Pagamento (Inscrito em RPNP), referente as NE nº 2025NE00518, 2025NE00519.</t>
  </si>
  <si>
    <t>057.00194661/2026-61</t>
  </si>
  <si>
    <t xml:space="preserve">EXCECUÇÃO ORDINÁRIA </t>
  </si>
  <si>
    <t>CMM</t>
  </si>
  <si>
    <t>2026NE00167</t>
  </si>
  <si>
    <t>4º TERMO ADITIVO CMM - 009/40.2/26</t>
  </si>
  <si>
    <t>PUBLICAÇÃO DO EMPENHO EM DOE 29ABR26</t>
  </si>
  <si>
    <t>BCM</t>
  </si>
  <si>
    <t>0BSERVAR A NOTA TÉCNICA:
- 10 PARA O CPI4; 
- 07 PARA O CPI3 (MAIS ADESÃO DE 10 DO CPI3);
- 03 PARA O CPM (MAIS ADESÃO DE 06)
- CPI2 ADESÃO E AQUISIÇÃO DE 21 VTR</t>
  </si>
  <si>
    <t>057.00282573/2026-15</t>
  </si>
  <si>
    <t>2026NC18899</t>
  </si>
  <si>
    <t>2026NR00165
2026NR00166</t>
  </si>
  <si>
    <t>2026NE00482
2026NE00483</t>
  </si>
  <si>
    <t>5º TERMO ADITIVO CMM - 047/40.2/2026</t>
  </si>
  <si>
    <t>971465/2024</t>
  </si>
  <si>
    <t>170050374
150010001</t>
  </si>
  <si>
    <t>Cap Monteiro</t>
  </si>
  <si>
    <t>RE PCD</t>
  </si>
  <si>
    <t>Processo restituido ao Gestor</t>
  </si>
  <si>
    <t xml:space="preserve">AMBULÂNCIA </t>
  </si>
  <si>
    <t>SUV FT BAEP</t>
  </si>
  <si>
    <t>SUV COE</t>
  </si>
  <si>
    <t>SUV SIPOM</t>
  </si>
  <si>
    <t>Painel de Controle - ARP Viaturas</t>
  </si>
  <si>
    <t>Monitoramento de Consumo e Prazos</t>
  </si>
  <si>
    <t>TOTAL</t>
  </si>
  <si>
    <t>057.00196173/2026-98</t>
  </si>
  <si>
    <t>MATERIAL - SERVIÇO</t>
  </si>
  <si>
    <t>GESTOR DA ATA</t>
  </si>
  <si>
    <t>057.00394330/2024-67</t>
  </si>
  <si>
    <t>90047/2024</t>
  </si>
  <si>
    <r>
      <rPr>
        <rFont val="Calibri"/>
        <color rgb="FF000000"/>
        <sz val="11.0"/>
      </rPr>
      <t xml:space="preserve">DL nº 005/11/25
</t>
    </r>
    <r>
      <rPr>
        <rFont val="Calibri"/>
        <color rgb="FFFF0000"/>
        <sz val="11.0"/>
      </rPr>
      <t>CMM nº 00039/2024</t>
    </r>
  </si>
  <si>
    <t>NRTT SOLUÇÕES E SERVIÇOS LTDA</t>
  </si>
  <si>
    <t>36.366.620/0001-96</t>
  </si>
  <si>
    <t>14/03/25</t>
  </si>
  <si>
    <t>RADIOPATRULAHMENTO</t>
  </si>
  <si>
    <t>Renault Duster</t>
  </si>
  <si>
    <t>1300</t>
  </si>
  <si>
    <t>N.º NR</t>
  </si>
  <si>
    <t>057.00394330/2024-67
(Vol. VI)</t>
  </si>
  <si>
    <t xml:space="preserve">2025NE00285; 289; 299; </t>
  </si>
  <si>
    <t>Contrato nº DL-011/13/25</t>
  </si>
  <si>
    <t>10 DIAS</t>
  </si>
  <si>
    <t>VIDE OBSERVAÇÕES</t>
  </si>
  <si>
    <t>Cap Maycon</t>
  </si>
  <si>
    <r>
      <rPr>
        <rFont val="Calibri"/>
        <b/>
        <color rgb="FF000000"/>
        <sz val="11.0"/>
      </rPr>
      <t>Liquidado/Pago.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>162 VTR pagas no Processso Principal (057.00394330/2024-67).
40 VTR pagas no Processo SEI nº 057.00511134/2025-44.
105 VTR pagas no Processo SEI nº 057.00449101/2025-78.
58 VTR pagas no Processo SEI nº 057.00466206/2025-91.</t>
    </r>
  </si>
  <si>
    <t>28 VIATURAS ENTREGUES EM 08/08/26; 02 VIATURAS ENTREGUES EM 11/08/25; 24 VIATURAS ENTREGUES EM 12/08/25; 29 VIATURAS ENTREGUES EM 13/08/25; 11 VIATURAS ENTREGUES EM 14/08/25; 28 VIATURAS ENTREGUES EM 19/08/25; 23 VIATURAS ENTREGUES EM 21/08/25; 03 VIATURAS ENTREGUES EM 23/08/25; 25 VIATURAS ENTREGUES EM 27/08/25; 16 VIATURAS ENTREGUES EM 28/08/25; 13 VIATURAS ENTREGUES EM 29/08/25; 14 VIATURAS ENTREGUES EM 30/08/26; 21 VIATURAS ENTREGUES EM 01/09/25; 6 VIATURAS ENTREGUES EM 02/09/25; 25 VIATURAS ENTREGUES EM 03/09/25;  54 VIATURAS ENTREGUES EM 05/09/25; 18 VIATURAS ENTREGUES EM 08/09/25; 15 VIATURAS ENTREGUES EM 09/09/25; 10 VIATURAS ENTREGUES EM 24/09/25</t>
  </si>
  <si>
    <t>057.00394330/2024-67
(Vol. VII)</t>
  </si>
  <si>
    <t>EMENDA IMPOSITIVA</t>
  </si>
  <si>
    <t>CPI 3</t>
  </si>
  <si>
    <t>2025NE00126 E 127</t>
  </si>
  <si>
    <t>Contrato nº DL-021/13/25</t>
  </si>
  <si>
    <t>***</t>
  </si>
  <si>
    <t>Marta Costa</t>
  </si>
  <si>
    <t>202506765250</t>
  </si>
  <si>
    <r>
      <rPr>
        <rFont val="Calibri"/>
        <b/>
        <color rgb="FF000000"/>
        <sz val="11.0"/>
      </rPr>
      <t>Liquidado/Pago.</t>
    </r>
    <r>
      <rPr>
        <rFont val="Calibri"/>
        <color rgb="FF000000"/>
        <sz val="11.0"/>
      </rPr>
      <t xml:space="preserve"> </t>
    </r>
    <r>
      <rPr>
        <rFont val="Calibri"/>
        <b/>
        <color rgb="FF000000"/>
        <sz val="11.0"/>
      </rPr>
      <t>Paga no SEI nº 057.00571529/2025-04 - OPM'S BENEFICIADAS: CPI-3 E M7</t>
    </r>
  </si>
  <si>
    <t>01 VIATURA ENTREGUE EM 29/10/25 E 01 VIATURA ENTREGUE EM 12/11/25</t>
  </si>
  <si>
    <t>057.00394330/2024-67
(Vol. VIII)</t>
  </si>
  <si>
    <t>CPAmb</t>
  </si>
  <si>
    <t>2025NE00181</t>
  </si>
  <si>
    <t>Contrato nº DL-039/13/25</t>
  </si>
  <si>
    <t>Beth Sahão</t>
  </si>
  <si>
    <r>
      <rPr>
        <rFont val="Calibri"/>
        <b/>
        <color rgb="FF000000"/>
        <sz val="11.0"/>
      </rPr>
      <t>Liquidado/Pago</t>
    </r>
    <r>
      <rPr>
        <rFont val="Calibri"/>
        <color rgb="FF000000"/>
        <sz val="11.0"/>
      </rPr>
      <t xml:space="preserve">. </t>
    </r>
    <r>
      <rPr>
        <rFont val="Calibri"/>
        <b/>
        <color rgb="FF000000"/>
        <sz val="11.0"/>
      </rPr>
      <t>Paga no SEI nº 057.00043942/2026-56</t>
    </r>
  </si>
  <si>
    <t>OPMs</t>
  </si>
  <si>
    <t>2025NE00188</t>
  </si>
  <si>
    <t>Contrato nº DL-041/13/25</t>
  </si>
  <si>
    <t>11 DIAS</t>
  </si>
  <si>
    <r>
      <rPr>
        <rFont val="Calibri"/>
        <b/>
        <color rgb="FF000000"/>
        <sz val="11.0"/>
      </rPr>
      <t>Liquidado/Pago.</t>
    </r>
    <r>
      <rPr>
        <rFont val="Calibri"/>
        <color rgb="FF000000"/>
        <sz val="11.0"/>
      </rPr>
      <t xml:space="preserve"> </t>
    </r>
    <r>
      <rPr>
        <rFont val="Calibri"/>
        <b/>
        <color rgb="FF000000"/>
        <sz val="11.0"/>
      </rPr>
      <t>Todas as VTR pagas no processo SEI nº 057.00562307/2025-92</t>
    </r>
  </si>
  <si>
    <t>24 VIATURAS ENTREGUES EM 03/10/25;  27 VIATURAS ENTREGUES EM 06/10/25; 07 VIATURAS ENTREGUES EM 08/10/25; 18 VIATURAS ENTREGUES EM 10/10/25; 06 VIATURAS ENTREGUES EM 13/10/25; 04 VIATURAS ENTREGUES EM 14/10/25; 47 VIATURAS ENTREGUES EM 15/10/25; 26 VIATURAS ENTREGUES EM 16/10/25; 18 VIATURAS ENTREGUES EM 17/10/25; 05 VIATURAS ENTREGUES EM 21/10/25; 04 VIATURAS ENTREGUES EM 23/10/25; 09 VIATURAS ENTREGUES EM 24/10/25; 11 VIATURAS ENTREGUES EM 28/10/25; 02 VIATURAS ENTREGUES EM 29/10/25; 01 VIATURAS ENTREGUES EM 31/10/25; 08 VIATURAS ENTREGUES EM 05/11/25; 03 VIATURAS ENTREGUES EM 06/11/25; 10 VIATURAS ENTREGUES EM 07/11/25; 59 VIATURAS ENTREGUES EM 11/11/25; 17 VIATURAS ENTREGUES EM 12/11/25; 32 VIATURAS ENTREGUES EM 14/11/25; 08 VIATURAS ENTREGUES EM 17/11/25; 10 VIATURAS ENTREGUES EM 18/11/25; 21 VIATURAS ENTREGUES EM 19/11/25; 08 VIATURAS ENTREGUES EM 26/11/25; 09 VIATURAS ENTREGUES EM 04/12/25; 16 VIATURAS ENTREGUES EM 02/12/25; 38 VIATURAS ENTREGUES EM 09/12/25;  08 VIATURAS ENTREGUES EM 16/12/25; 01 VIATURAS ENTREGUES EM 27/01/26</t>
  </si>
  <si>
    <t>057.00394330/2024-67
(Vol. IX)</t>
  </si>
  <si>
    <t>14º BPM/I</t>
  </si>
  <si>
    <t>2025NE00228</t>
  </si>
  <si>
    <t>Contrato nº DL-044/13/25</t>
  </si>
  <si>
    <t>Rodrigo Moraes</t>
  </si>
  <si>
    <r>
      <rPr>
        <rFont val="Calibri"/>
        <b/>
        <color rgb="FF000000"/>
        <sz val="11.0"/>
      </rPr>
      <t>Liquidado/Pago.</t>
    </r>
    <r>
      <rPr>
        <rFont val="Calibri"/>
        <color rgb="FF000000"/>
        <sz val="11.0"/>
      </rPr>
      <t xml:space="preserve"> </t>
    </r>
    <r>
      <rPr>
        <rFont val="Calibri"/>
        <b/>
        <color rgb="FF000000"/>
        <sz val="11.0"/>
      </rPr>
      <t>Paga no SEI nº 057.00032745/2026-10</t>
    </r>
  </si>
  <si>
    <t>CPA 12</t>
  </si>
  <si>
    <t>2025NE00229</t>
  </si>
  <si>
    <t>Contrato nº DL-045/13/25</t>
  </si>
  <si>
    <t>André do Prado</t>
  </si>
  <si>
    <t>2025010.71296</t>
  </si>
  <si>
    <t>Liquidado/Pago. Paga no SEI nº 057.00025235/2026-88</t>
  </si>
  <si>
    <t>CPI 2</t>
  </si>
  <si>
    <t>2025NE00239</t>
  </si>
  <si>
    <t>Contrato nº DL-047/13/25</t>
  </si>
  <si>
    <t>2024.133.53355</t>
  </si>
  <si>
    <r>
      <rPr>
        <rFont val="Calibri"/>
        <b/>
        <color rgb="FF000000"/>
        <sz val="11.0"/>
      </rPr>
      <t>Liquidado/Pago.</t>
    </r>
    <r>
      <rPr>
        <rFont val="Calibri"/>
        <color rgb="FF000000"/>
        <sz val="11.0"/>
      </rPr>
      <t xml:space="preserve"> </t>
    </r>
    <r>
      <rPr>
        <rFont val="Calibri"/>
        <b/>
        <color rgb="FF000000"/>
        <sz val="11.0"/>
      </rPr>
      <t>Paga no SEI nº 057.00020875/2026-00 - Dep. Luiz Philippe O. Bragança</t>
    </r>
  </si>
  <si>
    <t>057.00394330/2024-67
(Vol. XII)</t>
  </si>
  <si>
    <t>36º BPM/M</t>
  </si>
  <si>
    <t>2025NE00297</t>
  </si>
  <si>
    <t>Contrato nº DL-053/13/25</t>
  </si>
  <si>
    <t>2025.331.74099</t>
  </si>
  <si>
    <t>Liquidado/Pago. Paga no SEI nº 057.00124419/2026-20. - Audiência Pública</t>
  </si>
  <si>
    <t>057.00394330/2024-67
(Vol. XIII)</t>
  </si>
  <si>
    <t>16º BPM/M</t>
  </si>
  <si>
    <t>2025NE00275</t>
  </si>
  <si>
    <t>Contrato nº DL-054/13/25</t>
  </si>
  <si>
    <r>
      <rPr>
        <rFont val="Calibri"/>
        <b/>
        <color rgb="FF000000"/>
        <sz val="11.0"/>
      </rPr>
      <t>Liquidado/Pago.</t>
    </r>
    <r>
      <rPr>
        <rFont val="Calibri"/>
        <color rgb="FF000000"/>
        <sz val="11.0"/>
      </rPr>
      <t xml:space="preserve"> </t>
    </r>
    <r>
      <rPr>
        <rFont val="Calibri"/>
        <b/>
        <color rgb="FF000000"/>
        <sz val="11.0"/>
      </rPr>
      <t xml:space="preserve">Paga no SEI nº 057.00126160/2026-51. -Dep. CEL Telhada </t>
    </r>
  </si>
  <si>
    <t>25º BPM/M</t>
  </si>
  <si>
    <t>2025NE00302</t>
  </si>
  <si>
    <t>Contrato nº DL-056/13/25</t>
  </si>
  <si>
    <t>2025.331.74096</t>
  </si>
  <si>
    <t>Liquidado/Pago. Paga no SEI nº 057.00126160/2026-51. - Audiência Pública</t>
  </si>
  <si>
    <t>057.00394330/2024-67
(Vol. XV)</t>
  </si>
  <si>
    <t>CPA 6</t>
  </si>
  <si>
    <t>2025NE00303</t>
  </si>
  <si>
    <t>Contrato nº DL-058/13/25</t>
  </si>
  <si>
    <t>06 DIAS</t>
  </si>
  <si>
    <t>Guto Zacarias</t>
  </si>
  <si>
    <t>2023.275.51230</t>
  </si>
  <si>
    <r>
      <rPr>
        <rFont val="Calibri"/>
        <color rgb="FF000000"/>
        <sz val="11.0"/>
      </rPr>
      <t xml:space="preserve">No Ofício consta PENDENTE de liquidação/pagamento (Incrito em RPNP), referente a NE nº 2025NE00303.
</t>
    </r>
    <r>
      <rPr>
        <rFont val="Calibri"/>
        <b/>
        <color rgb="FF000000"/>
        <sz val="11.0"/>
      </rPr>
      <t>Porém consta o PAGAMENTO EM 14ABR26 NO SEI Nº 057.00086123/2026-01</t>
    </r>
  </si>
  <si>
    <t>057.00394330/2024-67
(Vol. XVI)</t>
  </si>
  <si>
    <t>55º BPM/I</t>
  </si>
  <si>
    <t>2025NE00304</t>
  </si>
  <si>
    <t>Contrato nº DL-059/13/25</t>
  </si>
  <si>
    <t>65 DIAS</t>
  </si>
  <si>
    <t>2023.275.51229</t>
  </si>
  <si>
    <t>PENDENTE de liquidação/pagamento (Incrito em RPNP), referente a NE nº .2025NE00304</t>
  </si>
  <si>
    <t>2025NE00305</t>
  </si>
  <si>
    <t>Contrato nº DL-060/13/25</t>
  </si>
  <si>
    <t>Solange Freitas</t>
  </si>
  <si>
    <t>2023.287.51831</t>
  </si>
  <si>
    <r>
      <rPr>
        <rFont val="Calibri"/>
        <color rgb="FF000000"/>
        <sz val="11.0"/>
      </rPr>
      <t xml:space="preserve">Liquidado/Pago NE nº 2025NE00305 - </t>
    </r>
    <r>
      <rPr>
        <rFont val="Calibri"/>
        <b/>
        <color rgb="FF000000"/>
        <sz val="11.0"/>
      </rPr>
      <t>SEI 057.00249752/2026-41</t>
    </r>
  </si>
  <si>
    <t>057.00394330/2024-67
(Vol. XVII)</t>
  </si>
  <si>
    <t>37º BPM/M</t>
  </si>
  <si>
    <t>2025NE00306</t>
  </si>
  <si>
    <t>Contrato nº DL-061/13/25</t>
  </si>
  <si>
    <r>
      <rPr>
        <rFont val="Calibri"/>
        <color rgb="FF000000"/>
        <sz val="11.0"/>
      </rPr>
      <t xml:space="preserve">Liquidado/Pago NE nº 2025NE00306. </t>
    </r>
    <r>
      <rPr>
        <rFont val="Calibri"/>
        <b/>
        <color rgb="FF000000"/>
        <sz val="11.0"/>
      </rPr>
      <t>- SEI 057.00250266/2026-75</t>
    </r>
  </si>
  <si>
    <t>FUNDO A FUNDO</t>
  </si>
  <si>
    <t>DSA/CG</t>
  </si>
  <si>
    <t>2025NE00363</t>
  </si>
  <si>
    <t>Contrato nº DL-074/13/25</t>
  </si>
  <si>
    <r>
      <rPr>
        <rFont val="Calibri"/>
        <color rgb="FF000000"/>
        <sz val="11.0"/>
      </rPr>
      <t>Liquidado/Pago NE nº 2025NE00363.-</t>
    </r>
    <r>
      <rPr>
        <rFont val="Calibri"/>
        <b/>
        <color rgb="FF000000"/>
        <sz val="11.0"/>
      </rPr>
      <t>SEI 057.00243427/2026-74</t>
    </r>
  </si>
  <si>
    <t>057.00394330/2024-67
(Vol. XVIII)</t>
  </si>
  <si>
    <t>TRANSFERÊNCIA VOLUNTÁRIA</t>
  </si>
  <si>
    <t>2025NE00396</t>
  </si>
  <si>
    <t>Contrato nº DL-083/13/25</t>
  </si>
  <si>
    <t>135 DIAS</t>
  </si>
  <si>
    <t>Major Mecca</t>
  </si>
  <si>
    <t>2024.059.62645</t>
  </si>
  <si>
    <r>
      <rPr>
        <rFont val="Calibri"/>
        <color rgb="FF000000"/>
        <sz val="11.0"/>
      </rPr>
      <t>PENDENTE de liquidação/pagamento (Incrito em RPNP), referente a NE nº 2025NE00396. -</t>
    </r>
    <r>
      <rPr>
        <rFont val="Calibri"/>
        <b/>
        <color rgb="FF000000"/>
        <sz val="11.0"/>
      </rPr>
      <t>Não foi localizada a entrega da VTR, ultima informação trata de um pedido de prorrogação para o dia 28MAI(057.00212949/2026-24).</t>
    </r>
  </si>
  <si>
    <t>057.00577787/2025-96</t>
  </si>
  <si>
    <t>2025NE00446</t>
  </si>
  <si>
    <t>Contrato nº DL-095/13/25</t>
  </si>
  <si>
    <r>
      <rPr>
        <rFont val="Calibri"/>
        <color rgb="FF000000"/>
        <sz val="11.0"/>
      </rPr>
      <t xml:space="preserve">PENDENTE de liquidação/pagamento (Incrito em RPNP), referente a NE nº 2025NE00446.
</t>
    </r>
    <r>
      <rPr>
        <rFont val="Calibri"/>
        <b/>
        <color rgb="FF000000"/>
        <sz val="11.0"/>
      </rPr>
      <t>Contrato se encontra no SEI nº 057.00577787/2025-96, o qual está RESTRITO.</t>
    </r>
  </si>
  <si>
    <t>057.00593191/2025-33</t>
  </si>
  <si>
    <t>2025NE00464</t>
  </si>
  <si>
    <t>Contrato nº DL-103/13/25</t>
  </si>
  <si>
    <t>Dep Fed Bruno Garnem</t>
  </si>
  <si>
    <r>
      <rPr>
        <rFont val="Calibri"/>
        <color rgb="FF000000"/>
        <sz val="11.0"/>
      </rPr>
      <t xml:space="preserve">PENDENTE de liquidação/pagamento (Incrito em RPNP), referente a NE nº 2025NE00464. </t>
    </r>
    <r>
      <rPr>
        <rFont val="Calibri"/>
        <b/>
        <color rgb="FF000000"/>
        <sz val="11.0"/>
      </rPr>
      <t>Não foi localizado maiores informações desta NE, somente o SEI 057.00593191/2025-33 para criação de prefixo</t>
    </r>
  </si>
  <si>
    <t>057.00594162/2025-99</t>
  </si>
  <si>
    <t>2025NE00466</t>
  </si>
  <si>
    <t>Contrato nº DL-105/13/25</t>
  </si>
  <si>
    <t>Dep Fed Kim Kataguiri</t>
  </si>
  <si>
    <r>
      <rPr>
        <rFont val="Calibri"/>
        <color rgb="FF000000"/>
        <sz val="11.0"/>
      </rPr>
      <t xml:space="preserve">PENDENTE de liquidação/pagamento (Incrito em RPNP), referente a NE nº 2025NE00466. </t>
    </r>
    <r>
      <rPr>
        <rFont val="Calibri"/>
        <b/>
        <color rgb="FF000000"/>
        <sz val="11.0"/>
      </rPr>
      <t>Não foi localizado maiores informações desta NE.</t>
    </r>
  </si>
  <si>
    <t>057.00626698/2025-81</t>
  </si>
  <si>
    <t>2025NE00485</t>
  </si>
  <si>
    <t>Contrato nº DL-119/13/25</t>
  </si>
  <si>
    <t>Dep Fed Paulo Freire Costa</t>
  </si>
  <si>
    <r>
      <rPr>
        <rFont val="Calibri"/>
        <color rgb="FF000000"/>
        <sz val="11.0"/>
      </rPr>
      <t xml:space="preserve">PENDENTE de liquidação/pagamento (Incrito em RPNP), referente a NE nº 2025NE00485.
</t>
    </r>
    <r>
      <rPr>
        <rFont val="Calibri"/>
        <b/>
        <color rgb="FF000000"/>
        <sz val="11.0"/>
      </rPr>
      <t>Contrato se encontra no SEI nº 057.00626698/2025-81, o qual está RESTRITO.</t>
    </r>
  </si>
  <si>
    <t>057.00628140/2025-30</t>
  </si>
  <si>
    <t>2025NE00523</t>
  </si>
  <si>
    <t>Contrato nº DL-120/13/25</t>
  </si>
  <si>
    <t>Dep Fed Paulo Teixeira</t>
  </si>
  <si>
    <r>
      <rPr>
        <rFont val="Calibri"/>
        <color rgb="FF000000"/>
        <sz val="11.0"/>
      </rPr>
      <t>PENDENTE de liquidação/pagamento (Incrito em RPNP)-</t>
    </r>
    <r>
      <rPr>
        <rFont val="Calibri"/>
        <b/>
        <color rgb="FF000000"/>
        <sz val="11.0"/>
      </rPr>
      <t xml:space="preserve"> Retornou ao St Aq. Frota dando prosseguimento a execução apos nova NE</t>
    </r>
  </si>
  <si>
    <t>057.00156849/2026-19</t>
  </si>
  <si>
    <t>CANCELADO</t>
  </si>
  <si>
    <t>------------------</t>
  </si>
  <si>
    <t>-----------------------</t>
  </si>
  <si>
    <t>------------</t>
  </si>
  <si>
    <t>----------------</t>
  </si>
  <si>
    <r>
      <rPr>
        <rFont val="Calibri"/>
        <color rgb="FFFFFFFF"/>
        <sz val="11.0"/>
      </rPr>
      <t xml:space="preserve">A arp não foi passada pelo sistema </t>
    </r>
    <r>
      <rPr>
        <rFont val="Calibri"/>
        <color rgb="FFFFFFFF"/>
        <sz val="11.0"/>
        <u/>
      </rPr>
      <t>compras.gov</t>
    </r>
    <r>
      <rPr>
        <rFont val="Calibri"/>
        <color rgb="FFFFFFFF"/>
        <sz val="11.0"/>
      </rPr>
      <t xml:space="preserve"> da DL para o CMM o que impossibilita o acionamento pelo CMM. ACIONADO MESMO ASSIM, CONFORME DETERMINAÇÃO DO DIRIGENTE.
CONFORME PROCESSOS ABAIXO</t>
    </r>
  </si>
  <si>
    <t xml:space="preserve"> 057.00224400/2026-82</t>
  </si>
  <si>
    <t>2026NC08460</t>
  </si>
  <si>
    <t>R$ 27.974,65</t>
  </si>
  <si>
    <t>2026NE00302</t>
  </si>
  <si>
    <t>011/40.2/26</t>
  </si>
  <si>
    <t>FUNDESP</t>
  </si>
  <si>
    <t>FISP</t>
  </si>
  <si>
    <t>ENVIADO AO 2º CARTÓRIO EM 29/05/2026/ AGUARDANDO DISTRIUIÇÃO 4ª EM</t>
  </si>
  <si>
    <t>057.00243291/2026-01</t>
  </si>
  <si>
    <t>2026NC08459</t>
  </si>
  <si>
    <t>R$ 248.115,25</t>
  </si>
  <si>
    <t>2026NE00303 e 2026NE00304</t>
  </si>
  <si>
    <t>010/40.2/26</t>
  </si>
  <si>
    <t>ENVIADO AO GESTOR EM 18/06/2026/EM PRODUÇÃO</t>
  </si>
  <si>
    <t>2026NC08461</t>
  </si>
  <si>
    <t>R$ 13.804.495,00</t>
  </si>
  <si>
    <t>057.00204080/2026-44</t>
  </si>
  <si>
    <t xml:space="preserve">2026NC10023
</t>
  </si>
  <si>
    <t>2026NE00264</t>
  </si>
  <si>
    <t>007/40.2/26</t>
  </si>
  <si>
    <t>FNSP</t>
  </si>
  <si>
    <t>Plano Nacional de Segurança nas Escolas</t>
  </si>
  <si>
    <t>50/21</t>
  </si>
  <si>
    <t>Fundo Nacional de Segurança Pública (FNSP)</t>
  </si>
  <si>
    <t>2026NE00264 E 2026NE00265 - ELABORADOS EMPENHOS EM 22MAI26</t>
  </si>
  <si>
    <t>2026NC10023</t>
  </si>
  <si>
    <t>2026NE00265</t>
  </si>
  <si>
    <t>057.00178984/2026-15</t>
  </si>
  <si>
    <t>2026NC09276</t>
  </si>
  <si>
    <t>2026NR00082</t>
  </si>
  <si>
    <t>6º BPM/I</t>
  </si>
  <si>
    <t>2026NE00268</t>
  </si>
  <si>
    <t>006/40.2/26</t>
  </si>
  <si>
    <t>057.00236256/2026-27</t>
  </si>
  <si>
    <t>2026NC09277</t>
  </si>
  <si>
    <t>2026NR00111</t>
  </si>
  <si>
    <t>2026NE00308</t>
  </si>
  <si>
    <t>015/40.2/26</t>
  </si>
  <si>
    <t>Delegada Graciela</t>
  </si>
  <si>
    <t>057.00236305/2026-21</t>
  </si>
  <si>
    <t>2026NC09278</t>
  </si>
  <si>
    <t>2026NR00109</t>
  </si>
  <si>
    <t>2026NE00306</t>
  </si>
  <si>
    <t>018/40.2/26</t>
  </si>
  <si>
    <t>057.00236524/2026-19</t>
  </si>
  <si>
    <t>2026NC09291</t>
  </si>
  <si>
    <t>2026NR00110</t>
  </si>
  <si>
    <t>47º BPM/I</t>
  </si>
  <si>
    <t>2026NE00307</t>
  </si>
  <si>
    <t>017/40.2/26</t>
  </si>
  <si>
    <t>Ricardo França</t>
  </si>
  <si>
    <t>057.00238504/2026-74</t>
  </si>
  <si>
    <t>2026NC09295</t>
  </si>
  <si>
    <t>2026NR00113</t>
  </si>
  <si>
    <t>26º BPM/I</t>
  </si>
  <si>
    <t>2026NE00309</t>
  </si>
  <si>
    <t>013/40.2/26</t>
  </si>
  <si>
    <t>Gil Diniz Bolsonaro</t>
  </si>
  <si>
    <t>057.00238533/2026-36</t>
  </si>
  <si>
    <t>2026NC09301</t>
  </si>
  <si>
    <t>2026NR00114</t>
  </si>
  <si>
    <t>2026NE00312</t>
  </si>
  <si>
    <t>016/40.2/26</t>
  </si>
  <si>
    <t>Jorge Wilson Xerife do Consumidor</t>
  </si>
  <si>
    <t>057.00238557/2026-95</t>
  </si>
  <si>
    <t>2026NC09300</t>
  </si>
  <si>
    <t>2026NR00115</t>
  </si>
  <si>
    <t>2026NE00313</t>
  </si>
  <si>
    <t>014/40.2/26</t>
  </si>
  <si>
    <t>Profª Camila Godoi</t>
  </si>
  <si>
    <t>057.00226832/2026-28</t>
  </si>
  <si>
    <t>2026NC13047</t>
  </si>
  <si>
    <t>2026NR00075</t>
  </si>
  <si>
    <t>2026NE00224</t>
  </si>
  <si>
    <t>005/40.2/26</t>
  </si>
  <si>
    <t>--------------------</t>
  </si>
  <si>
    <t>057.00267791/2026-20</t>
  </si>
  <si>
    <t>2026NC14948</t>
  </si>
  <si>
    <t>2026NR00141</t>
  </si>
  <si>
    <t>CPI-4</t>
  </si>
  <si>
    <t>2026NE00351</t>
  </si>
  <si>
    <t>024/40.2/26</t>
  </si>
  <si>
    <t>Capitão Telhada</t>
  </si>
  <si>
    <t>Disponivel desde o dia 25/06 para assinatura da empresa.</t>
  </si>
  <si>
    <t>057.00267801/2026-27</t>
  </si>
  <si>
    <t>2026NC15246</t>
  </si>
  <si>
    <t>2026NR00150</t>
  </si>
  <si>
    <t>2026NE00387</t>
  </si>
  <si>
    <t>023/40.2/26</t>
  </si>
  <si>
    <t>Leonardo Siqueira</t>
  </si>
  <si>
    <t>057.00267806/2026-50</t>
  </si>
  <si>
    <t>2026NC15212</t>
  </si>
  <si>
    <t>2026NE00388</t>
  </si>
  <si>
    <t>022/40.2/26</t>
  </si>
  <si>
    <t>Tomé Abduch</t>
  </si>
  <si>
    <t>057.00267811/2026-62</t>
  </si>
  <si>
    <t>2026NC15250</t>
  </si>
  <si>
    <t>2026NR00133</t>
  </si>
  <si>
    <t>24º BPM/M</t>
  </si>
  <si>
    <t>2026NE00342</t>
  </si>
  <si>
    <t>021/40.2/26</t>
  </si>
  <si>
    <t>Conte Lopes</t>
  </si>
  <si>
    <t>057.00267832/2026-88</t>
  </si>
  <si>
    <t>2026NC15295</t>
  </si>
  <si>
    <t>2026NR00159</t>
  </si>
  <si>
    <t>2026NE00397</t>
  </si>
  <si>
    <t>029/40.2/26</t>
  </si>
  <si>
    <t>Maurici</t>
  </si>
  <si>
    <t>Disponivel desde o dia 01/07 para assinatura da empresa.</t>
  </si>
  <si>
    <t>057.00273108/2026-93</t>
  </si>
  <si>
    <t>2026NC15884</t>
  </si>
  <si>
    <t>R$ 3.727.213,65</t>
  </si>
  <si>
    <t>2026NE00340</t>
  </si>
  <si>
    <t>019/40.2/26</t>
  </si>
  <si>
    <t>-------------</t>
  </si>
  <si>
    <t>057.00375736/2026-11</t>
  </si>
  <si>
    <t>AGUARDAN. ASS. CONTRATO</t>
  </si>
  <si>
    <t>2026NC19441</t>
  </si>
  <si>
    <t>2026NR00192</t>
  </si>
  <si>
    <t>2026NE00527</t>
  </si>
  <si>
    <t>046/40.2/26</t>
  </si>
  <si>
    <t>Maria Lúcia Amary</t>
  </si>
  <si>
    <t>057.00376151/2026-18</t>
  </si>
  <si>
    <t>2026NC19401</t>
  </si>
  <si>
    <t>2026NR00194</t>
  </si>
  <si>
    <t>35º BPM/I</t>
  </si>
  <si>
    <t>2026NE00523</t>
  </si>
  <si>
    <t>047/40.2/26</t>
  </si>
  <si>
    <t>Lucas Bove</t>
  </si>
  <si>
    <t>057.00224400/2026-82 acionamento 112 (102+ 3 + 7)</t>
  </si>
  <si>
    <t>057.00376099/2026-91</t>
  </si>
  <si>
    <t>2026NC19393</t>
  </si>
  <si>
    <t>2026NR00184</t>
  </si>
  <si>
    <t>43º BPM/I</t>
  </si>
  <si>
    <t>2026NE00525</t>
  </si>
  <si>
    <t>048/40.2/26</t>
  </si>
  <si>
    <t>057.00341576/2026-06</t>
  </si>
  <si>
    <t>2026NC19983</t>
  </si>
  <si>
    <t>2026NR00211</t>
  </si>
  <si>
    <t>2026NE00450</t>
  </si>
  <si>
    <t>041/2026</t>
  </si>
  <si>
    <t>2026NC20909</t>
  </si>
  <si>
    <t>Aguardando distribuição 4ª EM</t>
  </si>
  <si>
    <t>VALIDADE DA ATA</t>
  </si>
  <si>
    <t>ÓRGÃO GERENCIADOR</t>
  </si>
  <si>
    <t>057.00214095/2025-30</t>
  </si>
  <si>
    <t>90032/2025</t>
  </si>
  <si>
    <r>
      <rPr>
        <rFont val="Calibri"/>
        <color rgb="FF000000"/>
        <sz val="11.0"/>
      </rPr>
      <t>DL nº 018/13/25</t>
    </r>
    <r>
      <rPr>
        <rFont val="Calibri"/>
        <color rgb="FFFF0000"/>
        <sz val="11.0"/>
      </rPr>
      <t xml:space="preserve">
CMM nº 00040/2025</t>
    </r>
  </si>
  <si>
    <t>TRIPLE T DISTRIBUIDORA DE VEÍCULOS LTDA</t>
  </si>
  <si>
    <t>16.625.187/0001-59</t>
  </si>
  <si>
    <t>Motocicleta abaixo de 500cc</t>
  </si>
  <si>
    <t>TRIUMPH/ SCRAMBLER 400X</t>
  </si>
  <si>
    <t>535</t>
  </si>
  <si>
    <t>NÃO SERÁ RENOVADO -EMPRESA NÃO QUER</t>
  </si>
  <si>
    <t>Nº NR</t>
  </si>
  <si>
    <t>VALOR 
NC</t>
  </si>
  <si>
    <t>TOTAL
ACIONADO</t>
  </si>
  <si>
    <t>OBSERVAÇÃO  GESTÃO CONTRATUAL</t>
  </si>
  <si>
    <t>OBSERVAÇÃO  2° CARTORIO</t>
  </si>
  <si>
    <t>057.00214095/2025-30
(Vol. IV)</t>
  </si>
  <si>
    <t>2025NE00170</t>
  </si>
  <si>
    <t>Contrato DL nº 029/13/25
(Gestor Cap Maycon)</t>
  </si>
  <si>
    <t>45 DIAS</t>
  </si>
  <si>
    <t>7 DIAS</t>
  </si>
  <si>
    <t>057.00214095/2025-30
(Vol. V)</t>
  </si>
  <si>
    <t>30º BPM/M</t>
  </si>
  <si>
    <t>2025NE00249</t>
  </si>
  <si>
    <t xml:space="preserve">Contrato DL nº 048/13/25 (Gestor Cap Maycon)
</t>
  </si>
  <si>
    <t>15 DIAS</t>
  </si>
  <si>
    <t>2025NE00247</t>
  </si>
  <si>
    <t xml:space="preserve">Contrato DL nº 049/13/25 (Gestor Cap Maycon)
 </t>
  </si>
  <si>
    <t>057.00214095/2025-30
(Vol. VI)</t>
  </si>
  <si>
    <t>7º BPM/I</t>
  </si>
  <si>
    <t>2025NE00319</t>
  </si>
  <si>
    <t xml:space="preserve">Contrato DL nº 066/13/25
</t>
  </si>
  <si>
    <t>30 DIAS</t>
  </si>
  <si>
    <t>40 DIAS</t>
  </si>
  <si>
    <t>2025NE00318</t>
  </si>
  <si>
    <t xml:space="preserve">Contrato DL nº 067/13/25 
</t>
  </si>
  <si>
    <t>2025NE00423</t>
  </si>
  <si>
    <t>Contrato DL nº 082/13/25</t>
  </si>
  <si>
    <t>057.00593423/2025-53</t>
  </si>
  <si>
    <t>2025NE00465</t>
  </si>
  <si>
    <t xml:space="preserve">Contrato DL nº 104/13/25
</t>
  </si>
  <si>
    <t>057.00625958/2025-09</t>
  </si>
  <si>
    <t>2025NE00483</t>
  </si>
  <si>
    <t xml:space="preserve">Contrato DL nº 117/13/25
</t>
  </si>
  <si>
    <t>057.00627853/2025-86</t>
  </si>
  <si>
    <t>2025NE00484</t>
  </si>
  <si>
    <t xml:space="preserve">Contrato DL nº 118/13/25
</t>
  </si>
  <si>
    <t>057.00640682/2025-81</t>
  </si>
  <si>
    <t>3º BPM/M</t>
  </si>
  <si>
    <t>2025NE00510</t>
  </si>
  <si>
    <t>Contrato DL nº 132/13/25</t>
  </si>
  <si>
    <t>057.00640719/2025-71</t>
  </si>
  <si>
    <t>46º BPM/M</t>
  </si>
  <si>
    <t>2025NE00511</t>
  </si>
  <si>
    <t>Contrato DL nº 133/13/25</t>
  </si>
  <si>
    <t>057.00256176/2026-98</t>
  </si>
  <si>
    <t>2026NC09282</t>
  </si>
  <si>
    <t>2026NR00162</t>
  </si>
  <si>
    <t>12º BPM/M</t>
  </si>
  <si>
    <t>2026NE00410</t>
  </si>
  <si>
    <t>025/40.2/26</t>
  </si>
  <si>
    <t>057.00256305/2026-48</t>
  </si>
  <si>
    <t>2026NC09283</t>
  </si>
  <si>
    <t>2026NR00161</t>
  </si>
  <si>
    <t>2026NE00406</t>
  </si>
  <si>
    <t>026/40.2/26</t>
  </si>
  <si>
    <t>Fábio Faria de Sá</t>
  </si>
  <si>
    <t>2026NR00152</t>
  </si>
  <si>
    <t>2026NR00163 = 243.480,00</t>
  </si>
  <si>
    <t>057.00256309/2026-26</t>
  </si>
  <si>
    <t>2026NC09284</t>
  </si>
  <si>
    <t>2026NR00168</t>
  </si>
  <si>
    <t>180421</t>
  </si>
  <si>
    <t>2026NE00426</t>
  </si>
  <si>
    <t>027/40.2/26</t>
  </si>
  <si>
    <t>057.00256314/2026-39</t>
  </si>
  <si>
    <t>2026NC09288</t>
  </si>
  <si>
    <t>2026NR00164</t>
  </si>
  <si>
    <t>22º BPM/M</t>
  </si>
  <si>
    <t>2026NE00412</t>
  </si>
  <si>
    <t>028/40.2/26</t>
  </si>
  <si>
    <t>057.00256344/2026-45</t>
  </si>
  <si>
    <t>2026NC09327</t>
  </si>
  <si>
    <t>2026NR00188</t>
  </si>
  <si>
    <t>2026NE00442</t>
  </si>
  <si>
    <t>042/40.2/26</t>
  </si>
  <si>
    <t>Reis</t>
  </si>
  <si>
    <t>tem que ver</t>
  </si>
  <si>
    <t>2026NR00160 PTR RURAL S-10</t>
  </si>
  <si>
    <t>057.00249709/2026-85</t>
  </si>
  <si>
    <t xml:space="preserve">2026NC14964 </t>
  </si>
  <si>
    <t>2026NR00106</t>
  </si>
  <si>
    <t xml:space="preserve">2026NE00290   </t>
  </si>
  <si>
    <t>CONTRATO nº CMM-08/40.2/26</t>
  </si>
  <si>
    <t>--------</t>
  </si>
  <si>
    <t>2026NC14964</t>
  </si>
  <si>
    <t>2026NE00341</t>
  </si>
  <si>
    <t>1º TERMO ADITIVO nº 014/40.21/26</t>
  </si>
  <si>
    <t xml:space="preserve"> 057.00268115/2026-73</t>
  </si>
  <si>
    <t>2026NC14942</t>
  </si>
  <si>
    <t>2026NR00139</t>
  </si>
  <si>
    <t>17º BPM/M</t>
  </si>
  <si>
    <t>2026NE00349</t>
  </si>
  <si>
    <t>2º TERMO ADITIVO nº 028/40.2/26</t>
  </si>
  <si>
    <t>057.00268116/2026-18</t>
  </si>
  <si>
    <t>2026NC15224</t>
  </si>
  <si>
    <t>2026NE00389</t>
  </si>
  <si>
    <t>3º TERMO ADITIVO nº 029/40.2/26</t>
  </si>
  <si>
    <t>2026nr00152 correto</t>
  </si>
  <si>
    <t>057.00268119/2026-51</t>
  </si>
  <si>
    <t>2026NC15237</t>
  </si>
  <si>
    <t>2026NR00153</t>
  </si>
  <si>
    <t>2026NE00390</t>
  </si>
  <si>
    <t>4º TERMO  ADITIVO nº 030/40.2/26</t>
  </si>
  <si>
    <t>Vitão do Cachorrão</t>
  </si>
  <si>
    <t>057.00268122/2026-75</t>
  </si>
  <si>
    <t>2026NC15239</t>
  </si>
  <si>
    <t>2026NR00154</t>
  </si>
  <si>
    <t>23º BPM/I</t>
  </si>
  <si>
    <t>2026NE00391</t>
  </si>
  <si>
    <t>5º TERMO ADITIVO nº 031/40.2/26</t>
  </si>
  <si>
    <t>057.00268126/2026-53</t>
  </si>
  <si>
    <t>2026NC15253</t>
  </si>
  <si>
    <t>2026NR00179</t>
  </si>
  <si>
    <t>31º BPM/I</t>
  </si>
  <si>
    <t>2026NE00430</t>
  </si>
  <si>
    <t>6º TERMO ADITIVO nº 032/40.2/26</t>
  </si>
  <si>
    <t>057.00272043/2026-69</t>
  </si>
  <si>
    <t>2026NR00178</t>
  </si>
  <si>
    <t>2026NE00429</t>
  </si>
  <si>
    <t>7º TERMO ADITIVO nº CMM-33/40.2/26</t>
  </si>
  <si>
    <t>057.00308666/2026-87</t>
  </si>
  <si>
    <t xml:space="preserve">2026NC19433 </t>
  </si>
  <si>
    <t>2026NR00174</t>
  </si>
  <si>
    <t>46º BPM/I</t>
  </si>
  <si>
    <t>2026NE00456</t>
  </si>
  <si>
    <t>8º TERMO ADITIVO nº CMM-34/40.2/26</t>
  </si>
  <si>
    <t>057.00267946/2026-28</t>
  </si>
  <si>
    <t>2026NR00151
2026NR00176</t>
  </si>
  <si>
    <t>PMESP</t>
  </si>
  <si>
    <t>2026NE00427</t>
  </si>
  <si>
    <t>9 º TERMO ADITIVO nº CMM-35/40.2/26</t>
  </si>
  <si>
    <t>057.00357157/2026-88</t>
  </si>
  <si>
    <t>2026NC19428</t>
  </si>
  <si>
    <t>2026NR00230</t>
  </si>
  <si>
    <t>saiu 365.220,00</t>
  </si>
  <si>
    <t>2026NE00508</t>
  </si>
  <si>
    <t>10º TERMO ADITIVO nº CMM-36/40.2/26</t>
  </si>
  <si>
    <t>Falta Publicar PNCP DOE SAI DIA 19/08</t>
  </si>
  <si>
    <t>057.00357167/2026-13</t>
  </si>
  <si>
    <t>2026NC19430</t>
  </si>
  <si>
    <t>2026NR00224</t>
  </si>
  <si>
    <t>Saiu 365.220,00</t>
  </si>
  <si>
    <t>2026NE00511</t>
  </si>
  <si>
    <t>11º TERMO ADITIVO nº CMM-37/40.2/26</t>
  </si>
  <si>
    <t>057.00357169/2026-11</t>
  </si>
  <si>
    <t>2026NC19432</t>
  </si>
  <si>
    <t>2026NR00222</t>
  </si>
  <si>
    <t>43º BPM/M</t>
  </si>
  <si>
    <t>2026NE00510</t>
  </si>
  <si>
    <t>12º TERMO ADITIVO nº CMM-38/40.2/26</t>
  </si>
  <si>
    <t>057.00357178/2026-01</t>
  </si>
  <si>
    <t>2026NC19435</t>
  </si>
  <si>
    <t>2026NR00232</t>
  </si>
  <si>
    <t>saiu 121.740,00</t>
  </si>
  <si>
    <t>2026NE00512</t>
  </si>
  <si>
    <t>13º TERMO ADITIVO nº CMM-39/40.2/26</t>
  </si>
  <si>
    <t>Danilo Campete</t>
  </si>
  <si>
    <t>057.00357182/2026-61</t>
  </si>
  <si>
    <t>2026NC19445</t>
  </si>
  <si>
    <t>2026NR00198</t>
  </si>
  <si>
    <t>2026NE00513</t>
  </si>
  <si>
    <t>14º TERMO ADITIVO nº CMM-40/40.2/26</t>
  </si>
  <si>
    <t>057.00357184/2026-51</t>
  </si>
  <si>
    <t>2026NC19390</t>
  </si>
  <si>
    <t>2026NR00227</t>
  </si>
  <si>
    <t>28º BPM/I</t>
  </si>
  <si>
    <t xml:space="preserve"> 2026NE00514</t>
  </si>
  <si>
    <t>15º TERMO ADITIVO nº CMM-41/40.2/26</t>
  </si>
  <si>
    <t>057.00357237/2026-33</t>
  </si>
  <si>
    <t>2026NE00507</t>
  </si>
  <si>
    <t>16º TERMO ADITIVO nº CMM-42/40.2/26</t>
  </si>
  <si>
    <t>057.00357239/2026-22</t>
  </si>
  <si>
    <t>PUBLICAÇÃO DO CONTRATO</t>
  </si>
  <si>
    <t>2026NC19398</t>
  </si>
  <si>
    <t>2026NR00185</t>
  </si>
  <si>
    <t>40º BPM/I</t>
  </si>
  <si>
    <t>2026NE00521</t>
  </si>
  <si>
    <t>17º TERMO ADITIVO nº CMM-43/40.2/26</t>
  </si>
  <si>
    <t>?</t>
  </si>
  <si>
    <t>057.00357248/2026-13</t>
  </si>
  <si>
    <t>2026NC19473</t>
  </si>
  <si>
    <t>R$ 243.480,00</t>
  </si>
  <si>
    <t>21º BPM/M</t>
  </si>
  <si>
    <t>2026NE00516</t>
  </si>
  <si>
    <t>18º TERMO ADITIVO nº CMM-44/40.2/26</t>
  </si>
  <si>
    <t>Marina Helou</t>
  </si>
  <si>
    <t>057.00357251/2026-37</t>
  </si>
  <si>
    <t>2026NC19474</t>
  </si>
  <si>
    <t>2026NR00204</t>
  </si>
  <si>
    <t>23º BPM/M</t>
  </si>
  <si>
    <t>2026NE00515</t>
  </si>
  <si>
    <t>19º TERMO ADITIVO nº CMM-45/40.2/26</t>
  </si>
  <si>
    <t>057.00357257/2026-12</t>
  </si>
  <si>
    <t>2026NC19475</t>
  </si>
  <si>
    <t>2026NR00231</t>
  </si>
  <si>
    <t>2026NE00509</t>
  </si>
  <si>
    <t>20º TERMO ADITIVO nº CMM-46/40.2/26</t>
  </si>
  <si>
    <t>CRIANDO O PROCESSO</t>
  </si>
  <si>
    <t>2026NC20885</t>
  </si>
  <si>
    <t>21º TERMO ADITIVO</t>
  </si>
  <si>
    <t>Dep Fed Paulo Freire</t>
  </si>
  <si>
    <t>NÚMERO 
DA ATA</t>
  </si>
  <si>
    <t xml:space="preserve">MATERIAL </t>
  </si>
  <si>
    <t>TOTAIS</t>
  </si>
  <si>
    <t>057.00464676/2024-30</t>
  </si>
  <si>
    <t>90069/2024</t>
  </si>
  <si>
    <t>DL nº 039/13/25
CMM n.º 00052/2025</t>
  </si>
  <si>
    <t>HYUNDAI MOTOR BRASIL MONTADORA DE AUTOMOVEIS</t>
  </si>
  <si>
    <t>15/10/2025</t>
  </si>
  <si>
    <t>SEDAN DESCARACTERIZADA</t>
  </si>
  <si>
    <t>HYUNDAI/HB2O SEDAN</t>
  </si>
  <si>
    <t>270</t>
  </si>
  <si>
    <t>VIGENTE</t>
  </si>
  <si>
    <t>PROCESSO DEMANDA/
CÓDIGO ÚNICO</t>
  </si>
  <si>
    <t>OBSERVAÇÕES SEÇ EXEC CONTRATUAL</t>
  </si>
  <si>
    <t>REMANESCENTE</t>
  </si>
  <si>
    <t>INSCRITO EM RPNP?</t>
  </si>
  <si>
    <t>057.00256323/2026-20</t>
  </si>
  <si>
    <t>2026NC09296</t>
  </si>
  <si>
    <t>2026NR00177</t>
  </si>
  <si>
    <t>CPI-3</t>
  </si>
  <si>
    <t>2026NE00428</t>
  </si>
  <si>
    <t>032/2026</t>
  </si>
  <si>
    <t>Dep Rafael Silva</t>
  </si>
  <si>
    <t>-------------------</t>
  </si>
  <si>
    <t>----------------------</t>
  </si>
  <si>
    <t>Falta PNCP</t>
  </si>
  <si>
    <t>057.00268654/2026-11</t>
  </si>
  <si>
    <t>2026NC15247</t>
  </si>
  <si>
    <t>2026NR00182</t>
  </si>
  <si>
    <t>R$ 347.040,00</t>
  </si>
  <si>
    <t>1º BPChoq</t>
  </si>
  <si>
    <t>2026NE00432</t>
  </si>
  <si>
    <t>031/2026</t>
  </si>
  <si>
    <t>057.00268647/2026-19</t>
  </si>
  <si>
    <t>2026NC15249</t>
  </si>
  <si>
    <t>2026NR00183</t>
  </si>
  <si>
    <t>53º BPM/I</t>
  </si>
  <si>
    <t>2026NE00433</t>
  </si>
  <si>
    <t>030/2026</t>
  </si>
  <si>
    <t>Dep. Conte Lopes</t>
  </si>
  <si>
    <t>057.00268392/2026-86</t>
  </si>
  <si>
    <t>2026NC15240</t>
  </si>
  <si>
    <t>2026NR00181</t>
  </si>
  <si>
    <t>CPI-2</t>
  </si>
  <si>
    <t>2026NE00431</t>
  </si>
  <si>
    <t>033/2026</t>
  </si>
  <si>
    <t>Dep. Capitão Telhada</t>
  </si>
  <si>
    <t>057.00376031/2026-11</t>
  </si>
  <si>
    <t>2026NR00193</t>
  </si>
  <si>
    <t>2026NE00526</t>
  </si>
  <si>
    <t>049/2026</t>
  </si>
  <si>
    <t>Dep. Maria Lucia Amary</t>
  </si>
  <si>
    <t>EMPRESA</t>
  </si>
  <si>
    <t>057.00032652/2025-04</t>
  </si>
  <si>
    <t>90003/2025</t>
  </si>
  <si>
    <r>
      <rPr>
        <rFont val="Calibri"/>
        <color rgb="FFFF0000"/>
        <sz val="11.0"/>
      </rPr>
      <t xml:space="preserve">DL nº 003/13/26
</t>
    </r>
    <r>
      <rPr>
        <rFont val="Calibri"/>
        <color rgb="FFFF0000"/>
        <sz val="11.0"/>
      </rPr>
      <t>CMM nº 00030/2025</t>
    </r>
  </si>
  <si>
    <t>03/02/2026</t>
  </si>
  <si>
    <t>180 MOTOCICLETAS descaracterizadas SIPOM</t>
  </si>
  <si>
    <t>KAWASAKI/VERSYS - X300</t>
  </si>
  <si>
    <t>180</t>
  </si>
  <si>
    <t xml:space="preserve">OBSERVAÇÕES </t>
  </si>
  <si>
    <t>057.00250483/2026-65</t>
  </si>
  <si>
    <t>R$ 20. 047. 200,00 ( SIPOM R$ 1.786,174,50 E RP/ ROCAM R$ 18.261.000,00)</t>
  </si>
  <si>
    <t>2026NE00305</t>
  </si>
  <si>
    <t>TEN REBECA</t>
  </si>
  <si>
    <t>012/40.2/26</t>
  </si>
  <si>
    <t>NC DE MOTOS CARACTERIZADA JUNTA</t>
  </si>
  <si>
    <t>057.00483409/2024-61</t>
  </si>
  <si>
    <t>90060/2024</t>
  </si>
  <si>
    <r>
      <rPr>
        <rFont val="Calibri"/>
        <color rgb="FFFF0000"/>
        <sz val="11.0"/>
      </rPr>
      <t xml:space="preserve">DL nº 015/13/25
</t>
    </r>
    <r>
      <rPr>
        <rFont val="Calibri"/>
        <color rgb="FFFF0000"/>
        <sz val="11.0"/>
      </rPr>
      <t>CMM nº 00026/2025</t>
    </r>
  </si>
  <si>
    <t>GENERAL MOTORS DO BRASIL LTDA</t>
  </si>
  <si>
    <t>59.275.792/0001-50 (MATRIZ)</t>
  </si>
  <si>
    <t>30/06/25</t>
  </si>
  <si>
    <t>SUV Canil</t>
  </si>
  <si>
    <t>GM/TRAILBLAZER</t>
  </si>
  <si>
    <t>27</t>
  </si>
  <si>
    <t>057.00483409/2024-61
(Vol. IV)</t>
  </si>
  <si>
    <t>Contrato nº DL 026/13/25 (Gestor Maycon)</t>
  </si>
  <si>
    <t>Liquidado/Pago</t>
  </si>
  <si>
    <t>057.00446014/2024-88</t>
  </si>
  <si>
    <t>90046/2024</t>
  </si>
  <si>
    <r>
      <rPr>
        <rFont val="Calibri"/>
        <color rgb="FFFF0000"/>
        <sz val="11.0"/>
      </rPr>
      <t xml:space="preserve">DL 003/11/25
</t>
    </r>
    <r>
      <rPr>
        <rFont val="Calibri"/>
        <color rgb="FFFF0000"/>
        <sz val="11.0"/>
      </rPr>
      <t>CMM 00037/2024</t>
    </r>
  </si>
  <si>
    <t>General Motors do Brasil LTDA</t>
  </si>
  <si>
    <t>59.275.792/0001-50</t>
  </si>
  <si>
    <t>04/02/2025</t>
  </si>
  <si>
    <t>SUV FT/BAEP</t>
  </si>
  <si>
    <t>GM TRAIL BLAZER</t>
  </si>
  <si>
    <t>400</t>
  </si>
  <si>
    <t>CAP MONTEIRO</t>
  </si>
  <si>
    <t>OBSERVAÇÕES GESTÃO CONSTRATUAL</t>
  </si>
  <si>
    <t>057.00446014/2024-88
(Vol. IV)</t>
  </si>
  <si>
    <t>2025NE00059</t>
  </si>
  <si>
    <t>Contrato nº DL-010/13/25</t>
  </si>
  <si>
    <t>150010001- TESOURO</t>
  </si>
  <si>
    <t xml:space="preserve">24/ VIATURAS ENTREGUES EM 22/07/25;  25 VIATURAS ENTREGUES EM 23/07/25; 27 VIATURAS ENTREGUES EM 24/07/25; </t>
  </si>
  <si>
    <t>057.00446014/2024-88
(Vol. V)</t>
  </si>
  <si>
    <t>2025NC20556</t>
  </si>
  <si>
    <t>2025NE00143</t>
  </si>
  <si>
    <t>Contrato nº DL-025/13/25</t>
  </si>
  <si>
    <t>05 VIATURAS ENTREGUES EM 31/10/25; 05 VIATURAS ENTREGUES EM 03/11/25; 21 VIATURAS ENTREGUES EM 04/11/25; 16 VIATURAS ENTREGUES EM 05/11/25; 04 VIATURAS ENTREGUES EM 06/11/25; 08 VIATURAS ENTREGUES EM 07/11/25; 01 VIATURAS ENTREGUES EM 11/11/25; 05 VIATURAS ENTREGUES EM 12/11/25; 01 VIATURAS ENTREGUES EM 22/04/26 E 01 VIATURAS ENTREGUES EM 24/04/26</t>
  </si>
  <si>
    <t>057.00446014/2024-88
(Vol. VI)</t>
  </si>
  <si>
    <t>2025NC10491</t>
  </si>
  <si>
    <t>2º BAEP</t>
  </si>
  <si>
    <t>2025NE00307 e 2025NE00308</t>
  </si>
  <si>
    <t>Contrato nº DL-038/13/25</t>
  </si>
  <si>
    <t>Redução de Mortes Violentas Intencionais (RMVI);</t>
  </si>
  <si>
    <t>Consta pago conforme Ofício n° DL-076/13/26 (0103743107) Porém o Processo de pagamento SEI 057.00109901/2026-30 não consta os documento de liquidação.</t>
  </si>
  <si>
    <t>****</t>
  </si>
  <si>
    <t>057.00446014/2024-88
(Vol. VII)</t>
  </si>
  <si>
    <t>2025NC10492</t>
  </si>
  <si>
    <t>R$ 547.400,00</t>
  </si>
  <si>
    <t>2025NE00309</t>
  </si>
  <si>
    <t>Contrato nº DL-063/13/25</t>
  </si>
  <si>
    <t>275510001 ( RECURSOS PROVENIENTES DE ALIENAÇÃO DE BENS)</t>
  </si>
  <si>
    <t>057.00571983/2025-57</t>
  </si>
  <si>
    <t>2025NE00438</t>
  </si>
  <si>
    <t>Contrato nº DL-093/13/25</t>
  </si>
  <si>
    <t>PENDENTE de liquidação/Pagamento (Inscrito em RPNP), referente a NE nº 2025NE00438.</t>
  </si>
  <si>
    <t>04 VIATURAS ENTREGUES EM 30/03/26 E 01 VIATURA ENTREGUE EM 22/04/26</t>
  </si>
  <si>
    <t>057.00578977/2025-21</t>
  </si>
  <si>
    <t>2025NE00447</t>
  </si>
  <si>
    <t>Contrato nº DL-102/13/25</t>
  </si>
  <si>
    <t>PENDENTE de liquidação/Pagamento (Inscrito em RPNP), referente a NE nº 2025NE00447.</t>
  </si>
  <si>
    <t>057.00594223/2025-18</t>
  </si>
  <si>
    <t>2025NE00467</t>
  </si>
  <si>
    <t>Contrato nº DL-106/13/25</t>
  </si>
  <si>
    <t>057.00060684/2026-72
(Nota de Empenho Cancelada, Pórem não consta no referido processo)</t>
  </si>
  <si>
    <t>2026NE00019</t>
  </si>
  <si>
    <t>Contrato nº DL-006/13/26</t>
  </si>
  <si>
    <t>DEP REIS</t>
  </si>
  <si>
    <t>Conforme Proc. SEI N° 057.00060684/2026-72. Consta NE 2026NE00019. Porém não consta nota de cancelamento.</t>
  </si>
  <si>
    <t>057.00413638/2024-19</t>
  </si>
  <si>
    <t>Nº 90039/2024</t>
  </si>
  <si>
    <t>DL nº 011/11/25 CMM nº 00041/2024</t>
  </si>
  <si>
    <t>06/05/2025</t>
  </si>
  <si>
    <t>VIATURA PARA RONDA ESCOLAR ADAPTADA PARA PESSOA COM DEFICIÊNCIA (PCD)</t>
  </si>
  <si>
    <t>FIAT/SCUDO MULTI 2.2 2025/2025</t>
  </si>
  <si>
    <t>R$ 289.800,00</t>
  </si>
  <si>
    <t>44</t>
  </si>
  <si>
    <t>FINALIZADA</t>
  </si>
  <si>
    <t>NAO HOUVE INTERESSE RENOVACAO CAP MONTEIRO</t>
  </si>
  <si>
    <t>057.00413638/2024-19
(Vol. V)</t>
  </si>
  <si>
    <t>2025NE00154</t>
  </si>
  <si>
    <t>Contrato DL nº 030/13/25</t>
  </si>
  <si>
    <t>Dep. Clarice Ganem</t>
  </si>
  <si>
    <t>PENDENTE de liquidação/pagamento  2025NE00154</t>
  </si>
  <si>
    <t>057.00413638/2024-19
(Vol. VI)</t>
  </si>
  <si>
    <t>8º BPM/M</t>
  </si>
  <si>
    <t>2025NE00155</t>
  </si>
  <si>
    <t>Contrato DL nº 031/13/25</t>
  </si>
  <si>
    <t>Dep. Andréa Werner</t>
  </si>
  <si>
    <t>SSP</t>
  </si>
  <si>
    <t>2025NE00259</t>
  </si>
  <si>
    <t>Contrato DL nº 051/13/25</t>
  </si>
  <si>
    <t>Dep. Maj. Mecca</t>
  </si>
  <si>
    <t>PENDENTE de liquidação/pagamento 2025NE00294</t>
  </si>
  <si>
    <t>057.00601945/2025-36</t>
  </si>
  <si>
    <t>R$ 579.600,00</t>
  </si>
  <si>
    <t>2025NE00469</t>
  </si>
  <si>
    <t>Contrato DL nº 108/13/25</t>
  </si>
  <si>
    <t>Mara Gabrilli</t>
  </si>
  <si>
    <t>PENDENTE de liquidação/pagamento 2025NE00469</t>
  </si>
  <si>
    <t>PATRULHA RURAL</t>
  </si>
  <si>
    <t>057.00468937/2024-91</t>
  </si>
  <si>
    <t>90068/2024</t>
  </si>
  <si>
    <r>
      <rPr>
        <rFont val="Calibri"/>
        <color rgb="FFFF0000"/>
        <sz val="11.0"/>
      </rPr>
      <t xml:space="preserve">006/11/25
</t>
    </r>
    <r>
      <rPr>
        <rFont val="Calibri"/>
        <color rgb="FFFF0000"/>
        <sz val="11.0"/>
      </rPr>
      <t>CMM Nº 0007/25</t>
    </r>
  </si>
  <si>
    <t>14/03/2025</t>
  </si>
  <si>
    <t>VTR PATRULHA RURAL</t>
  </si>
  <si>
    <t>GM/S-10</t>
  </si>
  <si>
    <t>150</t>
  </si>
  <si>
    <t>NÃO</t>
  </si>
  <si>
    <t>N° EMPENHO</t>
  </si>
  <si>
    <t>057.00468937/2024-91
(Vol. IV)</t>
  </si>
  <si>
    <t>2025NE00146</t>
  </si>
  <si>
    <t>DL nº 027/13/25</t>
  </si>
  <si>
    <t>275510001- TESOURO</t>
  </si>
  <si>
    <t>30 e 39/13/25- prorrogado prazo</t>
  </si>
  <si>
    <t>R$ 12.392.500,00</t>
  </si>
  <si>
    <t>30 VIATURAS ENTREGUES EM 27/01/26 E 20 VIATURAS ENTREGUES EM 29/01/26</t>
  </si>
  <si>
    <t>057.00468937/2024-91
(Vol. V)</t>
  </si>
  <si>
    <t>4º BPAmb</t>
  </si>
  <si>
    <t>2025NE00333</t>
  </si>
  <si>
    <t>DL nº 069/13/25</t>
  </si>
  <si>
    <t>R$ 247.850,00</t>
  </si>
  <si>
    <t>Pago, porém no processo não consta as NL de pagamento SEI Nº 057.00127789/2026-19</t>
  </si>
  <si>
    <t>2025NC33737</t>
  </si>
  <si>
    <t>1º BPAmb</t>
  </si>
  <si>
    <t>2025NE00358</t>
  </si>
  <si>
    <t xml:space="preserve">DL nº 072/13/25 </t>
  </si>
  <si>
    <t>DEP FEDERAL KIM KATAGUIRI</t>
  </si>
  <si>
    <t>R$ 495.700,00</t>
  </si>
  <si>
    <t>057.00256335/2026-54</t>
  </si>
  <si>
    <t>2026NC09304
2026NC21616</t>
  </si>
  <si>
    <t>2026NR00220</t>
  </si>
  <si>
    <t>2026NE00481</t>
  </si>
  <si>
    <t>34/2026</t>
  </si>
  <si>
    <t>Dep Reis</t>
  </si>
  <si>
    <t>---------------</t>
  </si>
  <si>
    <t>-----------------</t>
  </si>
  <si>
    <t>057.00268320/2026-39</t>
  </si>
  <si>
    <t>2026NR00189</t>
  </si>
  <si>
    <t>2026NE00487</t>
  </si>
  <si>
    <t>35/2026</t>
  </si>
  <si>
    <t>Dep Capitão Telhada</t>
  </si>
  <si>
    <t>057.00268331/2026-19</t>
  </si>
  <si>
    <t>2026NC15248</t>
  </si>
  <si>
    <t>2026NR00190</t>
  </si>
  <si>
    <t>COPOM - CPI2</t>
  </si>
  <si>
    <t>2026NE00488</t>
  </si>
  <si>
    <t>36/2026</t>
  </si>
  <si>
    <t>Dep. Lucas Bove</t>
  </si>
  <si>
    <t>057.00268207/2026-53</t>
  </si>
  <si>
    <t>2026NC15225</t>
  </si>
  <si>
    <t>2026NR00180</t>
  </si>
  <si>
    <t>15ª BPM/I</t>
  </si>
  <si>
    <t>2026NE00489</t>
  </si>
  <si>
    <t>37/2026</t>
  </si>
  <si>
    <t>Dep. Major Mecca</t>
  </si>
  <si>
    <t>057.00268287/2026-47</t>
  </si>
  <si>
    <t>2026NC15238</t>
  </si>
  <si>
    <t>2026NR00226</t>
  </si>
  <si>
    <t>38º BPM/I</t>
  </si>
  <si>
    <t>2026NE00490</t>
  </si>
  <si>
    <t>38/2026</t>
  </si>
  <si>
    <t>057.00374923/2026-79</t>
  </si>
  <si>
    <t>2026NC19420</t>
  </si>
  <si>
    <t>2026NR00235</t>
  </si>
  <si>
    <t>2026NE00522</t>
  </si>
  <si>
    <t>50/2026</t>
  </si>
  <si>
    <t>Dep. Sebastião Santos</t>
  </si>
  <si>
    <t>057.00374985/2026-81</t>
  </si>
  <si>
    <t>2026NC19436</t>
  </si>
  <si>
    <t>2026NR00236</t>
  </si>
  <si>
    <t>52º BPM/I</t>
  </si>
  <si>
    <t>2026NE00524</t>
  </si>
  <si>
    <t>51/2026</t>
  </si>
  <si>
    <t>057.00481721/2024-11</t>
  </si>
  <si>
    <t>90070/2024</t>
  </si>
  <si>
    <r>
      <rPr>
        <rFont val="Calibri"/>
        <color rgb="FFFF0000"/>
        <sz val="11.0"/>
      </rPr>
      <t xml:space="preserve">DL nº 017/13/25
</t>
    </r>
    <r>
      <rPr>
        <rFont val="Calibri"/>
        <color rgb="FFFF0000"/>
        <sz val="11.0"/>
      </rPr>
      <t>CMM nº 00027/2025</t>
    </r>
  </si>
  <si>
    <t>30/06/2025</t>
  </si>
  <si>
    <t>PICK-UP COE</t>
  </si>
  <si>
    <t>HILUX POWER PACK – CABINE DUPLA – MANUAL</t>
  </si>
  <si>
    <t>15</t>
  </si>
  <si>
    <t>VENCIDA</t>
  </si>
  <si>
    <t>NÃO HOUVE</t>
  </si>
  <si>
    <t>Nº NC</t>
  </si>
  <si>
    <t>OBSERVAÇÕES SEÇ GESTÃO CONTRATOS</t>
  </si>
  <si>
    <t>057.00481721/2024-11
(Vol. IV)</t>
  </si>
  <si>
    <t>MANIFESTAÇÃO GESTOR</t>
  </si>
  <si>
    <t>2025NE00322
2025NE00323</t>
  </si>
  <si>
    <t>Contrato nº DL-037/13/25</t>
  </si>
  <si>
    <t xml:space="preserve">82 DIAS </t>
  </si>
  <si>
    <t>FNSP-FUNDESP</t>
  </si>
  <si>
    <r>
      <rPr>
        <rFont val="Calibri"/>
        <color rgb="FF000000"/>
        <sz val="11.0"/>
      </rPr>
      <t xml:space="preserve">PENDENTE de liquidação/Pagamento (Inscrito em RPNP), referente as NE nº 2025NE00322, 2025NE00323. Foi localizado </t>
    </r>
    <r>
      <rPr>
        <rFont val="Calibri"/>
        <b/>
        <color rgb="FF000000"/>
        <sz val="11.0"/>
      </rPr>
      <t>SEI 057.00104140/2026-20 e SEI 057.00100146/2026-28, prorrogando a entrega das viaturas.</t>
    </r>
  </si>
  <si>
    <t>ENVIADO UGE EM 31JUL31</t>
  </si>
  <si>
    <t>057.00481721/2024-11
(Vol. V)</t>
  </si>
  <si>
    <t>2025NC33729</t>
  </si>
  <si>
    <t>4º BpCh</t>
  </si>
  <si>
    <t>2025NE00359</t>
  </si>
  <si>
    <t>Contrato nº DL-073/13/25</t>
  </si>
  <si>
    <t xml:space="preserve">65 DIAS </t>
  </si>
  <si>
    <t>Sen Marcos Pontes</t>
  </si>
  <si>
    <r>
      <rPr>
        <rFont val="Calibri"/>
        <color rgb="FF000000"/>
        <sz val="11.0"/>
      </rPr>
      <t xml:space="preserve">PENDENTE de liquidação/Pagamento (Inscrito em RPNP), referente a NE nº 2025NE00359.- </t>
    </r>
    <r>
      <rPr>
        <rFont val="Calibri"/>
        <b/>
        <color rgb="FF000000"/>
        <sz val="11.0"/>
      </rPr>
      <t>Foi localizado o SEI 057.00284449/2026-94 referente a aprovação dos prototipos, não foi localizado a ntrega da VTR</t>
    </r>
  </si>
  <si>
    <t>057.00484824/2024-32</t>
  </si>
  <si>
    <t>90064/2024</t>
  </si>
  <si>
    <t>DL nº 012/11/25
CMM n.º 00018/2025</t>
  </si>
  <si>
    <t>14/05/25</t>
  </si>
  <si>
    <t>FIAT/DUCATO CARGO</t>
  </si>
  <si>
    <t>19</t>
  </si>
  <si>
    <t>FINALIZADO</t>
  </si>
  <si>
    <t>057.00577726/2025-29</t>
  </si>
  <si>
    <t>2025NE00444
2025NE00445</t>
  </si>
  <si>
    <t>Contrato nº DL 094/13/25</t>
  </si>
  <si>
    <t>124 dias</t>
  </si>
  <si>
    <t>R$ 3.646.500,00</t>
  </si>
  <si>
    <t>PENDENTE de liquidação/pagamento</t>
  </si>
  <si>
    <t>057.00626573/2025-51</t>
  </si>
  <si>
    <t>2025NE00488</t>
  </si>
  <si>
    <t>Contrato nº DL 113/13/25</t>
  </si>
  <si>
    <t>114 dias</t>
  </si>
  <si>
    <t>R$ 561.000,00</t>
  </si>
  <si>
    <t>057.00465632/2024-27</t>
  </si>
  <si>
    <t>90056/2024</t>
  </si>
  <si>
    <r>
      <rPr>
        <rFont val="Calibri"/>
        <color rgb="FFFF0000"/>
        <sz val="11.0"/>
      </rPr>
      <t xml:space="preserve">DL N.º 008/11/25
</t>
    </r>
    <r>
      <rPr>
        <rFont val="Calibri"/>
        <color rgb="FFFF0000"/>
        <sz val="11.0"/>
      </rPr>
      <t>CMM nº 00090/2025</t>
    </r>
  </si>
  <si>
    <t>24/04/25</t>
  </si>
  <si>
    <t>SUV DESCARACTERIZADA SIPOM</t>
  </si>
  <si>
    <t>RENAULT/ KARDIAN</t>
  </si>
  <si>
    <t xml:space="preserve"> R$ 110.989,00</t>
  </si>
  <si>
    <t xml:space="preserve">FINALIZADO </t>
  </si>
  <si>
    <t>057.00465632/2024-27
(Vol. IV)</t>
  </si>
  <si>
    <t xml:space="preserve"> Contrato DL nº 032/13/25 - - 057.00564708/2025-87 </t>
  </si>
  <si>
    <t>24 DIAS</t>
  </si>
  <si>
    <t>057.00465632/2024-27
(Vol. V)</t>
  </si>
  <si>
    <t>Contrato DL nº 043/13/25 - 057.00565729/2025-10</t>
  </si>
  <si>
    <t xml:space="preserve">Liquidado/Pago </t>
  </si>
  <si>
    <t>PREGÃO (NÃO SE TRATA DE ARP)</t>
  </si>
  <si>
    <t>NÚMERO DO CONTRATO</t>
  </si>
  <si>
    <t>DATA ASSINATURA CONTRATO</t>
  </si>
  <si>
    <t>057.00343604/2025-31</t>
  </si>
  <si>
    <t>90069/2025</t>
  </si>
  <si>
    <t>Contrato DL-062/13/25</t>
  </si>
  <si>
    <t>07/10/2025</t>
  </si>
  <si>
    <t>Furgão descaracterizado (1º BPCHQ)</t>
  </si>
  <si>
    <t>CITROEN/JUMPY</t>
  </si>
  <si>
    <t>R$ 246.526,00</t>
  </si>
  <si>
    <t>01</t>
  </si>
  <si>
    <t>057.00343604/2025-31
(Vol. III)</t>
  </si>
  <si>
    <t>1º BpCh</t>
  </si>
  <si>
    <t>2025NE00336</t>
  </si>
  <si>
    <t>Contrato nº DL-062/13/25</t>
  </si>
  <si>
    <t>90 DIAS</t>
  </si>
  <si>
    <t>DEPUTADO GIL DINIZ</t>
  </si>
  <si>
    <t>1° DL 003/13/26, 2° DL 014/13/26, 3° DL 030/13/26 - Todos prorrogação de prazo</t>
  </si>
  <si>
    <t>PRORROGAÇÃO DO PRAZO DE ENTREGA ATÉ 09 DE ABRIL DE 2026 (057.00206970/2026-91 PROCESSO DE RECEBIMENTO ANEXADO NO PROCESSO PRINCIPAL)</t>
  </si>
  <si>
    <t>057.00479967/2024-22</t>
  </si>
  <si>
    <t>90063/2024</t>
  </si>
  <si>
    <r>
      <rPr>
        <rFont val="Calibri"/>
        <color rgb="FFFF0000"/>
        <sz val="11.0"/>
      </rPr>
      <t xml:space="preserve">DL nº 012/11/25
</t>
    </r>
    <r>
      <rPr>
        <rFont val="Calibri"/>
        <color rgb="FFFF0000"/>
        <sz val="11.0"/>
      </rPr>
      <t>CMM n.º 00015/2025</t>
    </r>
  </si>
  <si>
    <t>Stellantis Automoveis Brasil Ltda</t>
  </si>
  <si>
    <t>16.701.716/0019-85</t>
  </si>
  <si>
    <t>AMBULÂNCIA</t>
  </si>
  <si>
    <t>33</t>
  </si>
  <si>
    <t>057.00019237/2023-95</t>
  </si>
  <si>
    <t>DL nº 005/11/23</t>
  </si>
  <si>
    <t>28/06/23</t>
  </si>
  <si>
    <t>VTR RÁDIO PATRULHAMENTO</t>
  </si>
  <si>
    <t>TOYOTA/COROLA CROSS</t>
  </si>
  <si>
    <t>800</t>
  </si>
  <si>
    <t>057.00019237/2023-95
(Vol. I)</t>
  </si>
  <si>
    <t>R$ 19.497.000,00</t>
  </si>
  <si>
    <t>2023NE00250</t>
  </si>
  <si>
    <t>CONTRATO N° DL-037/13/23</t>
  </si>
  <si>
    <t>TERMO ADITIVO Nº06/13/23 - PRORROGADO PRAZO 30 DIAS</t>
  </si>
  <si>
    <t>CAP MAYCON</t>
  </si>
  <si>
    <t xml:space="preserve">PAGO CONFORME  SEI Nº
(0022912226), (0022912528), (0022912567), (0041831722), (0041831924)   </t>
  </si>
  <si>
    <t xml:space="preserve"> R$ 19.899,000,00</t>
  </si>
  <si>
    <t>CPA 1</t>
  </si>
  <si>
    <t>CONTRATO № СРАМ1-008/10/2023</t>
  </si>
  <si>
    <t>NÃO LOCALIZADO PROCESSO DE PAGAMENTO NO PROCESSO SEI Nº 057.00019237/2023-95 ASSIM COMO NO PROCESSO DOCUMENTO LEGADO SP SEM PAPEL PMESP-PRC-2022/22862</t>
  </si>
  <si>
    <t>CPA 2</t>
  </si>
  <si>
    <t>CONTRATO N° CPAM2-011/041/23</t>
  </si>
  <si>
    <t>CPA 3</t>
  </si>
  <si>
    <t>Contrato n° CPAM3-009/1.3/23</t>
  </si>
  <si>
    <t>CPI 5</t>
  </si>
  <si>
    <t>CONTRATO Nº CPAM5-010/120/23</t>
  </si>
  <si>
    <t>057.00019237/2023-95
(Vol. II)</t>
  </si>
  <si>
    <t>2023NC41105</t>
  </si>
  <si>
    <t>2023NE00368</t>
  </si>
  <si>
    <t>CONTRATO Nº DL-050/13/23</t>
  </si>
  <si>
    <t>Fortalecimento das Instituições de Segurança Pública</t>
  </si>
  <si>
    <t>REAPARELHAMENTO DA POLÍCIA MILITAR DO ESTADO DE SÃO PAULO POR
MEIO AQUISIÇÃO DE VIATURAS E EQUIPAMENTOS DE PROTEÇÃO
INDIVIDUAL</t>
  </si>
  <si>
    <t>2023NE00404</t>
  </si>
  <si>
    <t>CONTRATO Nº DL-053/13/23</t>
  </si>
  <si>
    <t xml:space="preserve">PAGO CONFORME  SEI Nº
(0037845781)  </t>
  </si>
  <si>
    <t>Beneficiário: CPI-3-  Viatura Para Auxiliar Projeto de Equoterapia no 11º Batalhão de Ações Especiais de Polícia (BAEP)/ 2 (duas) Viaturas de Ronda Escolar da Polícia Militar no Município de Ribeirão Preto.                                                                                                                                           Beneficiário: CPI-10 Viatura de Ronda Escolar da Polícia Militar no município de Araçatuba.          Beneficiário: CPI-4 Viatura de Ronda Escolar da Polícia Militar no município de Bauru.  Beneficiário: CPI-2 Viatura de Ronda Escolar da Polícia Militar no município de Vinhedo / Viatura de Ronda Escolar da Polícia Militar no município de Itupeva.</t>
  </si>
  <si>
    <t>057.00461467/2024-34</t>
  </si>
  <si>
    <t>90062/2024</t>
  </si>
  <si>
    <r>
      <rPr>
        <rFont val="Calibri"/>
        <color rgb="FFFF0000"/>
        <sz val="11.0"/>
      </rPr>
      <t xml:space="preserve">DL nº 040/13/25
</t>
    </r>
    <r>
      <rPr>
        <rFont val="Calibri"/>
        <color rgb="FFFF0000"/>
        <sz val="11.0"/>
      </rPr>
      <t>CMM n.º 00029/2025</t>
    </r>
  </si>
  <si>
    <t xml:space="preserve">270 VTRs Descaracterizadas SIPOM, Tipo Hatch </t>
  </si>
  <si>
    <t>HYUNDAI/HB2O LIMITED</t>
  </si>
  <si>
    <t>VALOR TOTAL (Antigo)</t>
  </si>
  <si>
    <t>2026NC24155</t>
  </si>
  <si>
    <t>P BILYNSKY</t>
  </si>
  <si>
    <t>43500002/2026</t>
  </si>
  <si>
    <t>SEÇÕES E SETORES</t>
  </si>
  <si>
    <t>CONTROLE ARP</t>
  </si>
  <si>
    <t>SERVIÇOS CONTÍNUOS</t>
  </si>
  <si>
    <t>SEÇ ADM</t>
  </si>
  <si>
    <t>ADITAMENTO</t>
  </si>
  <si>
    <t>1º BPM/M</t>
  </si>
  <si>
    <t>SEÇ MAT E COMB</t>
  </si>
  <si>
    <t>PRORROGAÇÃO</t>
  </si>
  <si>
    <t>2º BPM/M</t>
  </si>
  <si>
    <t>SEÇ FIN</t>
  </si>
  <si>
    <t>EQUILÍBRIO ECONÔMICO FINANCEIRO</t>
  </si>
  <si>
    <t>SANEAMENTO PELA UGE, VIA SEI</t>
  </si>
  <si>
    <t>SEÇ ADM FROTA</t>
  </si>
  <si>
    <t>EEF</t>
  </si>
  <si>
    <t>ADIÇÃO SERVIÇOS/MATERIAS</t>
  </si>
  <si>
    <t>4º BPM/M</t>
  </si>
  <si>
    <t>SEÇ MANUT DE FROTA</t>
  </si>
  <si>
    <t>DL</t>
  </si>
  <si>
    <t>SEM ORÇAMENTO</t>
  </si>
  <si>
    <t>SUBTRAÇÃO SERVIÇOS/MATERIAIS</t>
  </si>
  <si>
    <t>5º BPM/M</t>
  </si>
  <si>
    <t>SEÇ EXEC CONTRATUAL</t>
  </si>
  <si>
    <t>6º BPM/M</t>
  </si>
  <si>
    <t>SEÇ APOIO TRANSP</t>
  </si>
  <si>
    <t>7º BPM/M</t>
  </si>
  <si>
    <t>ENVIADO À DF PARA AUTORIZAÇÃO DO U.O.</t>
  </si>
  <si>
    <t>ST PESSOAL, COM SOC, SECRETARIA E PJMD</t>
  </si>
  <si>
    <t>FASE DE DIVULGAÇÃO PREGÃO (PUBLICAÇÃO)</t>
  </si>
  <si>
    <t>GUARDA DO QUARTEL</t>
  </si>
  <si>
    <t>Nome do Parlamentar</t>
  </si>
  <si>
    <t>9º BPM/M</t>
  </si>
  <si>
    <t xml:space="preserve">ST LOGÍSTICA E CONSERV PREDIAL </t>
  </si>
  <si>
    <t>Agente Federal Danilo Balas</t>
  </si>
  <si>
    <t>10º BPM/M</t>
  </si>
  <si>
    <t>ST COMBUSTÍVEL E TELEMÁTICA</t>
  </si>
  <si>
    <t>Alex Madureira</t>
  </si>
  <si>
    <t>11º BPM/M</t>
  </si>
  <si>
    <t>AGUARDANDO HOMOLOGAÇÃO</t>
  </si>
  <si>
    <t>Altair Moraes</t>
  </si>
  <si>
    <t>ST DOCUMENTAÇÃO, LICENC, CONTR, REMANEJ E DESCARGA</t>
  </si>
  <si>
    <t>Ana Carolina Serra</t>
  </si>
  <si>
    <t>13º BPM/M</t>
  </si>
  <si>
    <t>FASE DE RECURSO</t>
  </si>
  <si>
    <t>ST TÉCNICO</t>
  </si>
  <si>
    <t>Ana Perugini</t>
  </si>
  <si>
    <t>14º BPM/M</t>
  </si>
  <si>
    <t>ST SERV RÁPIDOS E ALMOXARIFADO</t>
  </si>
  <si>
    <t>Analice Fernandes</t>
  </si>
  <si>
    <t>15º BPM/M</t>
  </si>
  <si>
    <t>NÃO HOMOLOGADO</t>
  </si>
  <si>
    <t>ST EXECUÇÃO CONTRATUAL</t>
  </si>
  <si>
    <t>CONVÊNIO ESTADUAL</t>
  </si>
  <si>
    <t>André Bueno</t>
  </si>
  <si>
    <t>GRAFISMO</t>
  </si>
  <si>
    <t>RECEPÇÃO</t>
  </si>
  <si>
    <t>Andréa Werner</t>
  </si>
  <si>
    <t>18º BPM/M</t>
  </si>
  <si>
    <t>SINALIZADORES</t>
  </si>
  <si>
    <t>Atila Jacomussi</t>
  </si>
  <si>
    <t>19º BPM/M</t>
  </si>
  <si>
    <t>BORRACHARIA</t>
  </si>
  <si>
    <t>Barros Munhoz</t>
  </si>
  <si>
    <t>20º BPM/M</t>
  </si>
  <si>
    <t>AGÊNCIA DE APOIO</t>
  </si>
  <si>
    <t>PESQUISA DE PREÇOS</t>
  </si>
  <si>
    <t>Bruna Furlan</t>
  </si>
  <si>
    <t>AGUARDAN. AUTORIZAÇÃO DIRIGENTE</t>
  </si>
  <si>
    <t>Bruno Zambelli</t>
  </si>
  <si>
    <t>ELABORAÇÃO DESPACHO CH SEÇ FIN</t>
  </si>
  <si>
    <t>Caio França</t>
  </si>
  <si>
    <t>EMPENHAR - RECURSOS PARLAMENTAR</t>
  </si>
  <si>
    <t>AGUARDAN. ASS. NE</t>
  </si>
  <si>
    <t>Carla Morando</t>
  </si>
  <si>
    <t>26º BPM/M</t>
  </si>
  <si>
    <t>ELABOR. CONTRATO</t>
  </si>
  <si>
    <t>Carlão Pignatari</t>
  </si>
  <si>
    <t>27º BPM/M</t>
  </si>
  <si>
    <t>ELABOR. ADITIVO</t>
  </si>
  <si>
    <t>Carlos Giannazi</t>
  </si>
  <si>
    <t>28º BPM/M</t>
  </si>
  <si>
    <t>2º CART. CONTRATO - ELABOR. CONTRATO</t>
  </si>
  <si>
    <t>Clarice Ganem</t>
  </si>
  <si>
    <t>29º BPM/M</t>
  </si>
  <si>
    <t>Dani Alonso</t>
  </si>
  <si>
    <t>31º BPM/M</t>
  </si>
  <si>
    <t>PUBLICAÇÃO DO GESTOR/FISCAL</t>
  </si>
  <si>
    <t>Daniel Soares</t>
  </si>
  <si>
    <t>32º BPM/M</t>
  </si>
  <si>
    <t>33º BPM/M</t>
  </si>
  <si>
    <t>DEVOLVIDO PARA PAGAMENTO</t>
  </si>
  <si>
    <t>Delegado Olim</t>
  </si>
  <si>
    <t>34º BPM/M</t>
  </si>
  <si>
    <t>LIQUIDADO</t>
  </si>
  <si>
    <t>Dirceu Dalben</t>
  </si>
  <si>
    <t>35º BPM/M</t>
  </si>
  <si>
    <t>Donato</t>
  </si>
  <si>
    <t>ENVIADO SAF PARA TRANSF. CONTÁBIL</t>
  </si>
  <si>
    <t>Dr. Eduardo Nóbrega</t>
  </si>
  <si>
    <t>Dr. Elton</t>
  </si>
  <si>
    <t>38º BPM/M</t>
  </si>
  <si>
    <t>Dr. Jorge do Carmo</t>
  </si>
  <si>
    <t>39º BPM/M</t>
  </si>
  <si>
    <t>Dra. Damaris Moura</t>
  </si>
  <si>
    <t>40º BPM/M</t>
  </si>
  <si>
    <t>Ediane Maria</t>
  </si>
  <si>
    <t>41º BPM/M</t>
  </si>
  <si>
    <t>Edna Macedo</t>
  </si>
  <si>
    <t>42º BPM/M</t>
  </si>
  <si>
    <t>Edson Giriboni</t>
  </si>
  <si>
    <t>Eduardo Suplicy</t>
  </si>
  <si>
    <t>44º BPM/M</t>
  </si>
  <si>
    <t>Emídio de Souza</t>
  </si>
  <si>
    <t>45º BPM/M</t>
  </si>
  <si>
    <t>Enio Tatto</t>
  </si>
  <si>
    <t>Fabiana Bolsonaro</t>
  </si>
  <si>
    <t>47º BPM/M</t>
  </si>
  <si>
    <t>48º BPM/M</t>
  </si>
  <si>
    <t>Felipe Franco</t>
  </si>
  <si>
    <t>49º BPM/M</t>
  </si>
  <si>
    <t>1º BPM/I</t>
  </si>
  <si>
    <t>Gilmaci Santos</t>
  </si>
  <si>
    <t>2º BPM/I</t>
  </si>
  <si>
    <t>Guilherme Cortez</t>
  </si>
  <si>
    <t>3º BPM/I</t>
  </si>
  <si>
    <t>4º BPM/I</t>
  </si>
  <si>
    <t>Itamar Borges</t>
  </si>
  <si>
    <t>5º BPM/I</t>
  </si>
  <si>
    <t>Jorge Caruso</t>
  </si>
  <si>
    <t>Leci Brandão</t>
  </si>
  <si>
    <t>8º BPM/I</t>
  </si>
  <si>
    <t>Léo Oliveira</t>
  </si>
  <si>
    <t>9º BPM/I</t>
  </si>
  <si>
    <t>10º BPM/I</t>
  </si>
  <si>
    <t>Letícia Aguiar</t>
  </si>
  <si>
    <t>11º BPM/I</t>
  </si>
  <si>
    <t>12º BPM/I</t>
  </si>
  <si>
    <t>Luiz Claudio Marcolino</t>
  </si>
  <si>
    <t>13º BPM/I</t>
  </si>
  <si>
    <t>Luiz Fernando T. Ferreira</t>
  </si>
  <si>
    <t>15º BPM/I</t>
  </si>
  <si>
    <t>Marcelo Aguiar</t>
  </si>
  <si>
    <t>16º BPM/I</t>
  </si>
  <si>
    <t>Márcia Lia</t>
  </si>
  <si>
    <t>17º BPM/I</t>
  </si>
  <si>
    <t>Marcio Nakashima</t>
  </si>
  <si>
    <t>18º BPM/I</t>
  </si>
  <si>
    <t>Marcos Damasio</t>
  </si>
  <si>
    <t>19º BPM/I</t>
  </si>
  <si>
    <t>20º BPM/I</t>
  </si>
  <si>
    <t>21º BPM/I</t>
  </si>
  <si>
    <t>22º BPM/I</t>
  </si>
  <si>
    <t>Mauro Bragato</t>
  </si>
  <si>
    <t>24º BPM/I</t>
  </si>
  <si>
    <t>Milton Leite Filho</t>
  </si>
  <si>
    <t>25º BPM/I</t>
  </si>
  <si>
    <t>Monica Seixas do Movimento Pretas</t>
  </si>
  <si>
    <t>Oseias de Madureira</t>
  </si>
  <si>
    <t>27º BPM/I</t>
  </si>
  <si>
    <t>Paula da Bancada Feminista</t>
  </si>
  <si>
    <t>Paulo Correa Jr</t>
  </si>
  <si>
    <t>29º BPM/I</t>
  </si>
  <si>
    <t>Paulo Fiorilo</t>
  </si>
  <si>
    <t>30º BPM/I</t>
  </si>
  <si>
    <t>Paulo Mansur</t>
  </si>
  <si>
    <t>32º BPM/I</t>
  </si>
  <si>
    <t>Professora Bebel</t>
  </si>
  <si>
    <t>33º BPM/I</t>
  </si>
  <si>
    <t>Rafa Zimbaldi</t>
  </si>
  <si>
    <t>34º BPM/I</t>
  </si>
  <si>
    <t>Rafael Saraiva</t>
  </si>
  <si>
    <t>Rafael Silva</t>
  </si>
  <si>
    <t>36º BPM/I</t>
  </si>
  <si>
    <t>37º BPM/I</t>
  </si>
  <si>
    <t>Ricardo Madalena</t>
  </si>
  <si>
    <t>39º BPM/I</t>
  </si>
  <si>
    <t>Rogério Nogueira</t>
  </si>
  <si>
    <t>41º BPM/I</t>
  </si>
  <si>
    <t>Rogério Santos</t>
  </si>
  <si>
    <t>42º BPM/I</t>
  </si>
  <si>
    <t>Rômulo Fernandes</t>
  </si>
  <si>
    <t>Rui Alves</t>
  </si>
  <si>
    <t>44º BPM/I</t>
  </si>
  <si>
    <t>Sebastião Santos</t>
  </si>
  <si>
    <t>45º BPM/I</t>
  </si>
  <si>
    <t>Tenente Coimbra</t>
  </si>
  <si>
    <t>Teonilio Barba</t>
  </si>
  <si>
    <t>48º BPM/I</t>
  </si>
  <si>
    <t>Thainara Faria</t>
  </si>
  <si>
    <t>49º BPM/I</t>
  </si>
  <si>
    <t>Thiago Auricchio</t>
  </si>
  <si>
    <t>50º BPM/I</t>
  </si>
  <si>
    <t>51º BPM/I</t>
  </si>
  <si>
    <t>Valdomiro Lopes</t>
  </si>
  <si>
    <t>Valeria Bolsonaro</t>
  </si>
  <si>
    <t>54º BPM/I</t>
  </si>
  <si>
    <t>CPI 1</t>
  </si>
  <si>
    <t>CPI 10</t>
  </si>
  <si>
    <t>CPI 4</t>
  </si>
  <si>
    <t>CPI 7</t>
  </si>
  <si>
    <t>CPI 8</t>
  </si>
  <si>
    <t>CPI 9</t>
  </si>
  <si>
    <t>CPRv</t>
  </si>
  <si>
    <t>CPTran</t>
  </si>
  <si>
    <t>1.BPRv</t>
  </si>
  <si>
    <t>2.BPRv</t>
  </si>
  <si>
    <t>3.BPRv</t>
  </si>
  <si>
    <t>4.BPRv</t>
  </si>
  <si>
    <t>5.BPRv</t>
  </si>
  <si>
    <t>6.BPRv</t>
  </si>
  <si>
    <t>1.BPTran</t>
  </si>
  <si>
    <t>2.BPTran</t>
  </si>
  <si>
    <t>DTIC</t>
  </si>
  <si>
    <t>DEC</t>
  </si>
  <si>
    <t>APMBB</t>
  </si>
  <si>
    <t>CAES</t>
  </si>
  <si>
    <t>CMUS</t>
  </si>
  <si>
    <t xml:space="preserve"> ESSD</t>
  </si>
  <si>
    <t>ESSGT</t>
  </si>
  <si>
    <t>DF</t>
  </si>
  <si>
    <t>CIAF</t>
  </si>
  <si>
    <t>CIAP</t>
  </si>
  <si>
    <t>CMB</t>
  </si>
  <si>
    <t>DP</t>
  </si>
  <si>
    <t>DP - CAPS</t>
  </si>
  <si>
    <t>PMRG</t>
  </si>
  <si>
    <t>DPCDH</t>
  </si>
  <si>
    <t>DS</t>
  </si>
  <si>
    <t>CMED</t>
  </si>
  <si>
    <t>CODONT</t>
  </si>
  <si>
    <t>CRPM</t>
  </si>
  <si>
    <t>CPA 4</t>
  </si>
  <si>
    <t>CPA 5</t>
  </si>
  <si>
    <t>CPA 7</t>
  </si>
  <si>
    <t>CPA 8</t>
  </si>
  <si>
    <t>CPA 9</t>
  </si>
  <si>
    <t>CPA 10</t>
  </si>
  <si>
    <t>CPA 11</t>
  </si>
  <si>
    <t>CPChoq</t>
  </si>
  <si>
    <t>RPmon</t>
  </si>
  <si>
    <t>2º BpCh</t>
  </si>
  <si>
    <t>3º BpCh</t>
  </si>
  <si>
    <t>5º BpCh</t>
  </si>
  <si>
    <t>1º BAEP</t>
  </si>
  <si>
    <t>3º BAEP</t>
  </si>
  <si>
    <t>4º BAEP</t>
  </si>
  <si>
    <t>5º BAEP</t>
  </si>
  <si>
    <t>6º BAEP</t>
  </si>
  <si>
    <t>7º BAEP</t>
  </si>
  <si>
    <t>8º BAEP</t>
  </si>
  <si>
    <t>9º BAEP</t>
  </si>
  <si>
    <t>10 º BAEP</t>
  </si>
  <si>
    <t>11º BAEP</t>
  </si>
  <si>
    <t>12º BAEP</t>
  </si>
  <si>
    <t>13º BAEP</t>
  </si>
  <si>
    <t>14º BAEP</t>
  </si>
  <si>
    <t>15º BAEP</t>
  </si>
  <si>
    <t>2º BPAmb</t>
  </si>
  <si>
    <t>3º BPAmb</t>
  </si>
  <si>
    <t>5º BPAmb</t>
  </si>
  <si>
    <t>CAv</t>
  </si>
  <si>
    <t>Status</t>
  </si>
  <si>
    <t>Valor Total ATA</t>
  </si>
  <si>
    <t>Dias Restantes Numérico</t>
  </si>
  <si>
    <t>Viatura</t>
  </si>
  <si>
    <t>&lt; 60 Dias</t>
  </si>
  <si>
    <t>61 a 100 Dias</t>
  </si>
  <si>
    <t>&gt; 100 Dias</t>
  </si>
  <si>
    <t>Vigente</t>
  </si>
  <si>
    <t/>
  </si>
  <si>
    <t>Vencido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</si>
</sst>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&quot;R$&quot;\ #,##0.00"/>
    <numFmt numFmtId="165" formatCode="dd/mm/yy"/>
    <numFmt numFmtId="166" formatCode="[$R$ -416]#,##0.00"/>
    <numFmt numFmtId="167" formatCode="dd/MM/yyyy"/>
    <numFmt numFmtId="168" formatCode="dd&quot;/&quot;mm&quot;/&quot;yyyy"/>
    <numFmt numFmtId="169" formatCode="yy&quot;/&quot;mm&quot;/&quot;dd"/>
    <numFmt numFmtId="170" formatCode="yy/mm/dd"/>
    <numFmt numFmtId="171" formatCode="dd&quot;/&quot;mm&quot;/&quot;yy"/>
    <numFmt numFmtId="172" formatCode="m/yyyy"/>
    <numFmt numFmtId="173" formatCode="mm/yyyy"/>
    <numFmt numFmtId="174" formatCode="dd/mm/yyyy"/>
    <numFmt numFmtId="175" formatCode="yy/m/d"/>
    <numFmt numFmtId="176" formatCode="d/m/yyyy"/>
    <numFmt numFmtId="177" formatCode="d/m/yy"/>
    <numFmt numFmtId="178" formatCode="&quot;R$&quot;#,##0.00"/>
  </numFmts>
  <fonts count="48">
    <font>
      <sz val="11.0"/>
      <color theme="1"/>
      <name val="Calibri"/>
      <scheme val="minor"/>
    </font>
    <font>
      <sz val="11.0"/>
      <color rgb="FF000000"/>
      <name val="Arial"/>
    </font>
    <font>
      <sz val="11.0"/>
      <color theme="1"/>
      <name val="Calibri"/>
    </font>
    <font>
      <sz val="9.0"/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color theme="1"/>
      <name val="Calibri"/>
      <scheme val="minor"/>
    </font>
    <font>
      <b/>
      <sz val="13.0"/>
      <color rgb="FF000000"/>
      <name val="Arial"/>
    </font>
    <font>
      <sz val="10.0"/>
      <color theme="1"/>
      <name val="Arial"/>
    </font>
    <font>
      <sz val="11.0"/>
      <color rgb="FFFF0000"/>
      <name val="Calibri"/>
    </font>
    <font/>
    <font>
      <sz val="13.0"/>
      <color theme="1"/>
      <name val="Calibri"/>
      <scheme val="minor"/>
    </font>
    <font>
      <b/>
      <sz val="6.0"/>
      <color rgb="FF000000"/>
      <name val="Arial"/>
    </font>
    <font>
      <sz val="9.0"/>
      <color rgb="FF000000"/>
      <name val="Arial"/>
    </font>
    <font>
      <color rgb="FF1F1F1F"/>
      <name val="&quot;Google Sans Mono&quot;"/>
    </font>
    <font>
      <sz val="11.0"/>
      <color rgb="FF000000"/>
      <name val="Calibri"/>
    </font>
    <font>
      <sz val="11.0"/>
      <color rgb="FFFFFFFF"/>
      <name val="Calibri"/>
    </font>
    <font>
      <b/>
      <sz val="12.0"/>
      <color theme="1"/>
      <name val="Cascadia Mono"/>
    </font>
    <font>
      <u/>
      <sz val="11.0"/>
      <color rgb="FF000000"/>
      <name val="Calibri"/>
    </font>
    <font>
      <color rgb="FF000000"/>
      <name val="Calibri"/>
      <scheme val="minor"/>
    </font>
    <font>
      <sz val="10.0"/>
      <color rgb="FF000000"/>
      <name val="Arial"/>
    </font>
    <font>
      <b/>
      <sz val="12.0"/>
      <color rgb="FF000000"/>
      <name val="&quot;Times New Roman&quot;"/>
    </font>
    <font>
      <color rgb="FFFF0000"/>
      <name val="Calibri"/>
      <scheme val="minor"/>
    </font>
    <font>
      <sz val="10.0"/>
      <color theme="1"/>
      <name val="Roboto"/>
    </font>
    <font>
      <b/>
      <sz val="24.0"/>
      <color rgb="FFFFFFFF"/>
      <name val="Montserrat"/>
    </font>
    <font>
      <sz val="12.0"/>
      <color rgb="FF435E91"/>
      <name val="Montserrat"/>
    </font>
    <font>
      <b/>
      <strike/>
      <sz val="11.0"/>
      <color rgb="FF000000"/>
      <name val="Arial"/>
    </font>
    <font>
      <sz val="12.0"/>
      <color theme="1"/>
      <name val="Calibri"/>
    </font>
    <font>
      <b/>
      <sz val="11.0"/>
      <color rgb="FF000000"/>
      <name val="Calibri"/>
    </font>
    <font>
      <u/>
      <sz val="11.0"/>
      <color rgb="FFFFFFFF"/>
      <name val="Calibri"/>
    </font>
    <font>
      <sz val="12.0"/>
      <color rgb="FF000000"/>
      <name val="Calibri"/>
    </font>
    <font>
      <b/>
      <color theme="1"/>
      <name val="Calibri"/>
      <scheme val="minor"/>
    </font>
    <font>
      <b/>
      <sz val="12.0"/>
      <color theme="1"/>
      <name val="Calibri"/>
    </font>
    <font>
      <b/>
      <sz val="14.0"/>
      <color rgb="FF000000"/>
      <name val="Calibri"/>
      <scheme val="minor"/>
    </font>
    <font>
      <b/>
      <sz val="11.0"/>
      <color rgb="FFFF0000"/>
      <name val="Arial"/>
    </font>
    <font>
      <b/>
      <color theme="1"/>
      <name val="Cascadia Mono"/>
    </font>
    <font>
      <b/>
      <i/>
      <u/>
      <color rgb="FF000000"/>
      <name val="Arial"/>
    </font>
    <font>
      <b/>
      <i/>
      <u/>
      <color rgb="FF000000"/>
      <name val="Arial"/>
    </font>
    <font>
      <b/>
      <sz val="9.0"/>
      <color rgb="FF000000"/>
      <name val="Arial"/>
    </font>
    <font>
      <i/>
      <u/>
      <color rgb="FF000000"/>
      <name val="Arial"/>
    </font>
    <font>
      <i/>
      <u/>
      <color rgb="FF000000"/>
      <name val="Arial"/>
    </font>
    <font>
      <b/>
      <i/>
      <u/>
      <color rgb="FF000000"/>
      <name val="Arial"/>
    </font>
    <font>
      <b/>
      <sz val="12.0"/>
      <color theme="1"/>
      <name val="Calibri"/>
      <scheme val="minor"/>
    </font>
    <font>
      <b/>
      <i/>
      <u/>
      <color rgb="FF000000"/>
      <name val="Arial"/>
    </font>
    <font>
      <b/>
      <sz val="24.0"/>
      <color theme="1"/>
      <name val="Calibri"/>
    </font>
    <font>
      <b/>
      <sz val="11.0"/>
      <color rgb="FFFFFFFF"/>
      <name val="Arial"/>
    </font>
    <font>
      <color theme="1"/>
      <name val="Arial"/>
    </font>
    <font>
      <sz val="11.0"/>
      <color theme="0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FE598"/>
        <bgColor rgb="FFFFE598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0F4F9"/>
        <bgColor rgb="FFF0F4F9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435E91"/>
        <bgColor rgb="FF435E91"/>
      </patternFill>
    </fill>
    <fill>
      <patternFill patternType="solid">
        <fgColor rgb="FFF8F8FF"/>
        <bgColor rgb="FFF8F8FF"/>
      </patternFill>
    </fill>
    <fill>
      <patternFill patternType="solid">
        <fgColor rgb="FFD9EAD3"/>
        <bgColor rgb="FFD9EAD3"/>
      </patternFill>
    </fill>
    <fill>
      <patternFill patternType="solid">
        <fgColor rgb="FFACD7E6"/>
        <bgColor rgb="FFACD7E6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DD7E6B"/>
        <bgColor rgb="FFDD7E6B"/>
      </patternFill>
    </fill>
    <fill>
      <patternFill patternType="solid">
        <fgColor rgb="FF00CCFF"/>
        <bgColor rgb="FF00CCFF"/>
      </patternFill>
    </fill>
    <fill>
      <patternFill patternType="solid">
        <fgColor rgb="FFFFC000"/>
        <bgColor rgb="FFFFC000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5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1" numFmtId="165" xfId="0" applyAlignment="1" applyBorder="1" applyFill="1" applyFont="1" applyNumberFormat="1">
      <alignment horizontal="center" shrinkToFit="0" vertical="center" wrapText="1"/>
    </xf>
    <xf borderId="1" fillId="2" fontId="1" numFmtId="10" xfId="0" applyAlignment="1" applyBorder="1" applyFill="1" applyFont="1" applyNumberFormat="1">
      <alignment horizontal="center" shrinkToFit="0" vertical="center" wrapText="1"/>
    </xf>
    <xf borderId="1" fillId="0" fontId="2" numFmtId="0" xfId="0" applyBorder="1" applyFont="1"/>
    <xf borderId="1" fillId="3" fontId="3" numFmtId="49" xfId="0" applyAlignment="1" applyBorder="1" applyFill="1" applyFont="1" applyNumberFormat="1">
      <alignment horizontal="center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3" fontId="3" numFmtId="164" xfId="0" applyAlignment="1" applyBorder="1" applyFill="1" applyFont="1" applyNumberFormat="1">
      <alignment horizontal="center"/>
    </xf>
    <xf borderId="1" fillId="4" fontId="4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shrinkToFit="0" vertical="center" wrapText="1"/>
    </xf>
    <xf borderId="1" fillId="5" fontId="3" numFmtId="165" xfId="0" applyAlignment="1" applyBorder="1" applyFill="1" applyFont="1" applyNumberFormat="1">
      <alignment horizontal="center" vertical="center"/>
    </xf>
    <xf borderId="1" fillId="4" fontId="5" numFmtId="1" xfId="0" applyAlignment="1" applyBorder="1" applyFill="1" applyFont="1" applyNumberFormat="1">
      <alignment horizontal="center" shrinkToFit="0" vertical="center" wrapText="1"/>
    </xf>
    <xf borderId="1" fillId="4" fontId="4" numFmtId="166" xfId="0" applyAlignment="1" applyBorder="1" applyFill="1" applyFont="1" applyNumberFormat="1">
      <alignment horizontal="center" readingOrder="0" shrinkToFit="0" vertical="center" wrapText="1"/>
    </xf>
    <xf borderId="1" fillId="4" fontId="4" numFmtId="166" xfId="0" applyAlignment="1" applyBorder="1" applyFill="1" applyFont="1" applyNumberFormat="1">
      <alignment horizontal="center" shrinkToFit="0" vertical="center" wrapText="1"/>
    </xf>
    <xf borderId="1" fillId="4" fontId="4" numFmtId="164" xfId="0" applyAlignment="1" applyBorder="1" applyFill="1" applyFont="1" applyNumberFormat="1">
      <alignment horizontal="center" shrinkToFit="0" vertical="center" wrapText="1"/>
    </xf>
    <xf borderId="0" fillId="3" fontId="6" numFmtId="0" xfId="0" applyAlignment="1" applyFill="1" applyFont="1">
      <alignment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/>
    </xf>
    <xf borderId="2" fillId="5" fontId="2" numFmtId="0" xfId="0" applyAlignment="1" applyBorder="1" applyFill="1" applyFont="1">
      <alignment horizontal="center" shrinkToFit="0" vertical="center" wrapText="1"/>
    </xf>
    <xf borderId="1" fillId="5" fontId="3" numFmtId="164" xfId="0" applyAlignment="1" applyBorder="1" applyFill="1" applyFont="1" applyNumberFormat="1">
      <alignment horizontal="center" vertical="center"/>
    </xf>
    <xf borderId="1" fillId="5" fontId="3" numFmtId="10" xfId="0" applyAlignment="1" applyBorder="1" applyFill="1" applyFont="1" applyNumberFormat="1">
      <alignment horizontal="center" vertical="center"/>
    </xf>
    <xf borderId="1" fillId="6" fontId="7" numFmtId="0" xfId="0" applyAlignment="1" applyBorder="1" applyFill="1" applyFont="1">
      <alignment horizontal="center" readingOrder="0" shrinkToFit="0" vertical="center" wrapText="0"/>
    </xf>
    <xf borderId="0" fillId="5" fontId="2" numFmtId="0" xfId="0" applyAlignment="1" applyFill="1" applyFont="1">
      <alignment horizontal="center" shrinkToFit="0" vertical="center" wrapText="1"/>
    </xf>
    <xf borderId="3" fillId="5" fontId="3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8" fontId="8" numFmtId="0" xfId="0" applyAlignment="1" applyBorder="1" applyFill="1" applyFont="1">
      <alignment horizontal="center" vertical="center"/>
    </xf>
    <xf borderId="1" fillId="8" fontId="8" numFmtId="4" xfId="0" applyAlignment="1" applyBorder="1" applyFill="1" applyFont="1" applyNumberFormat="1">
      <alignment horizontal="center" vertical="center"/>
    </xf>
    <xf borderId="1" fillId="7" fontId="9" numFmtId="49" xfId="0" applyAlignment="1" applyBorder="1" applyFill="1" applyFont="1" applyNumberFormat="1">
      <alignment horizontal="center" readingOrder="0" shrinkToFit="0" vertical="center" wrapText="1"/>
    </xf>
    <xf borderId="1" fillId="9" fontId="2" numFmtId="0" xfId="0" applyBorder="1" applyFill="1" applyFont="1"/>
    <xf borderId="1" fillId="7" fontId="2" numFmtId="49" xfId="0" applyAlignment="1" applyBorder="1" applyFill="1" applyFont="1" applyNumberFormat="1">
      <alignment horizontal="center" readingOrder="0" shrinkToFit="0" vertical="center" wrapText="1"/>
    </xf>
    <xf borderId="1" fillId="6" fontId="7" numFmtId="167" xfId="0" applyAlignment="1" applyBorder="1" applyFill="1" applyFont="1" applyNumberFormat="1">
      <alignment horizontal="center" readingOrder="0" shrinkToFit="0" vertical="center" wrapText="0"/>
    </xf>
    <xf borderId="1" fillId="7" fontId="2" numFmtId="166" xfId="0" applyAlignment="1" applyBorder="1" applyFill="1" applyFont="1" applyNumberFormat="1">
      <alignment horizontal="center" readingOrder="0" shrinkToFit="0" vertical="center" wrapText="1"/>
    </xf>
    <xf borderId="4" fillId="0" fontId="10" numFmtId="0" xfId="0" applyBorder="1" applyFont="1"/>
    <xf borderId="0" fillId="3" fontId="7" numFmtId="0" xfId="0" applyAlignment="1" applyFill="1" applyFont="1">
      <alignment horizontal="center" readingOrder="0" shrinkToFit="0" vertical="center" wrapText="0"/>
    </xf>
    <xf borderId="1" fillId="7" fontId="2" numFmtId="164" xfId="0" applyAlignment="1" applyBorder="1" applyFill="1" applyFont="1" applyNumberFormat="1">
      <alignment horizontal="center" readingOrder="0" shrinkToFit="0" vertical="center" wrapText="1"/>
    </xf>
    <xf borderId="1" fillId="7" fontId="2" numFmtId="167" xfId="0" applyAlignment="1" applyBorder="1" applyFill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0" fillId="3" fontId="6" numFmtId="0" xfId="0" applyFill="1" applyFont="1"/>
    <xf borderId="0" fillId="3" fontId="2" numFmtId="167" xfId="0" applyAlignment="1" applyFill="1" applyFont="1" applyNumberFormat="1">
      <alignment horizontal="center" readingOrder="0" shrinkToFit="0" vertical="center" wrapText="1"/>
    </xf>
    <xf borderId="5" fillId="0" fontId="10" numFmtId="0" xfId="0" applyBorder="1" applyFont="1"/>
    <xf borderId="0" fillId="3" fontId="2" numFmtId="0" xfId="0" applyAlignment="1" applyFill="1" applyFont="1">
      <alignment horizontal="center" readingOrder="0" shrinkToFit="0" vertical="center" wrapText="1"/>
    </xf>
    <xf borderId="1" fillId="10" fontId="2" numFmtId="0" xfId="0" applyBorder="1" applyFill="1" applyFont="1"/>
    <xf borderId="1" fillId="6" fontId="7" numFmtId="166" xfId="0" applyAlignment="1" applyBorder="1" applyFill="1" applyFont="1" applyNumberFormat="1">
      <alignment horizontal="center" readingOrder="0" shrinkToFit="0" vertical="center" wrapText="0"/>
    </xf>
    <xf borderId="1" fillId="6" fontId="7" numFmtId="0" xfId="0" applyAlignment="1" applyBorder="1" applyFill="1" applyFont="1">
      <alignment horizontal="center" readingOrder="0" shrinkToFit="0" vertical="center" wrapText="1"/>
    </xf>
    <xf borderId="0" fillId="0" fontId="6" numFmtId="1" xfId="0" applyAlignment="1" applyFont="1" applyNumberFormat="1">
      <alignment horizontal="center" shrinkToFit="0" vertical="center" wrapText="1"/>
    </xf>
    <xf borderId="1" fillId="6" fontId="12" numFmtId="0" xfId="0" applyAlignment="1" applyBorder="1" applyFill="1" applyFont="1">
      <alignment horizontal="center" readingOrder="0" shrinkToFit="0" vertical="center" wrapText="1"/>
    </xf>
    <xf borderId="1" fillId="3" fontId="13" numFmtId="49" xfId="0" applyAlignment="1" applyBorder="1" applyFill="1" applyFont="1" applyNumberFormat="1">
      <alignment horizontal="center" vertical="center"/>
    </xf>
    <xf borderId="1" fillId="3" fontId="3" numFmtId="49" xfId="0" applyAlignment="1" applyBorder="1" applyFill="1" applyFont="1" applyNumberFormat="1">
      <alignment horizontal="center" vertical="center"/>
    </xf>
    <xf borderId="0" fillId="0" fontId="6" numFmtId="166" xfId="0" applyAlignment="1" applyFont="1" applyNumberFormat="1">
      <alignment horizontal="center" shrinkToFit="0" vertical="center" wrapText="1"/>
    </xf>
    <xf borderId="1" fillId="3" fontId="3" numFmtId="164" xfId="0" applyAlignment="1" applyBorder="1" applyFill="1" applyFont="1" applyNumberFormat="1">
      <alignment horizontal="center" vertical="center"/>
    </xf>
    <xf borderId="0" fillId="3" fontId="6" numFmtId="0" xfId="0" applyAlignment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left" readingOrder="0" shrinkToFit="0" vertical="center" wrapText="0"/>
    </xf>
    <xf borderId="1" fillId="3" fontId="3" numFmtId="165" xfId="0" applyAlignment="1" applyBorder="1" applyFill="1" applyFont="1" applyNumberFormat="1">
      <alignment horizontal="center" vertical="center"/>
    </xf>
    <xf borderId="1" fillId="3" fontId="13" numFmtId="0" xfId="0" applyAlignment="1" applyBorder="1" applyFill="1" applyFont="1">
      <alignment horizontal="center" vertical="center"/>
    </xf>
    <xf borderId="1" fillId="0" fontId="1" numFmtId="166" xfId="0" applyAlignment="1" applyBorder="1" applyFont="1" applyNumberFormat="1">
      <alignment horizontal="center" shrinkToFit="0" vertical="center" wrapText="0"/>
    </xf>
    <xf borderId="1" fillId="3" fontId="8" numFmtId="0" xfId="0" applyAlignment="1" applyBorder="1" applyFill="1" applyFont="1">
      <alignment horizontal="center" vertical="center"/>
    </xf>
    <xf borderId="1" fillId="0" fontId="1" numFmtId="1" xfId="0" applyAlignment="1" applyBorder="1" applyFont="1" applyNumberFormat="1">
      <alignment horizontal="center" shrinkToFit="0" vertical="center" wrapText="0"/>
    </xf>
    <xf borderId="1" fillId="11" fontId="2" numFmtId="0" xfId="0" applyBorder="1" applyFill="1" applyFont="1"/>
    <xf borderId="1" fillId="3" fontId="3" numFmtId="164" xfId="0" applyAlignment="1" applyBorder="1" applyFill="1" applyFont="1" applyNumberFormat="1">
      <alignment horizontal="center" shrinkToFit="0" vertical="center" wrapText="1"/>
    </xf>
    <xf borderId="1" fillId="4" fontId="4" numFmtId="1" xfId="0" applyAlignment="1" applyBorder="1" applyFill="1" applyFont="1" applyNumberFormat="1">
      <alignment horizontal="center" readingOrder="0" shrinkToFit="0" vertical="center" wrapText="1"/>
    </xf>
    <xf borderId="1" fillId="4" fontId="5" numFmtId="1" xfId="0" applyAlignment="1" applyBorder="1" applyFill="1" applyFont="1" applyNumberFormat="1">
      <alignment horizontal="center" shrinkToFit="0" wrapText="1"/>
    </xf>
    <xf borderId="3" fillId="4" fontId="4" numFmtId="0" xfId="0" applyAlignment="1" applyBorder="1" applyFill="1" applyFont="1">
      <alignment horizontal="center" readingOrder="0" shrinkToFit="0" vertical="center" wrapText="1"/>
    </xf>
    <xf borderId="1" fillId="12" fontId="14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shrinkToFit="0" wrapText="1"/>
    </xf>
    <xf borderId="1" fillId="4" fontId="5" numFmtId="4" xfId="0" applyAlignment="1" applyBorder="1" applyFill="1" applyFont="1" applyNumberFormat="1">
      <alignment horizontal="center" shrinkToFit="0" wrapText="1"/>
    </xf>
    <xf borderId="1" fillId="4" fontId="5" numFmtId="4" xfId="0" applyAlignment="1" applyBorder="1" applyFill="1" applyFont="1" applyNumberForma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wrapText="1"/>
    </xf>
    <xf borderId="1" fillId="4" fontId="5" numFmtId="1" xfId="0" applyAlignment="1" applyBorder="1" applyFill="1" applyFont="1" applyNumberFormat="1">
      <alignment horizontal="center" shrinkToFit="0" wrapText="1"/>
    </xf>
    <xf borderId="1" fillId="0" fontId="1" numFmtId="0" xfId="0" applyAlignment="1" applyBorder="1" applyFont="1">
      <alignment horizontal="center" shrinkToFit="0" vertical="center" wrapText="0"/>
    </xf>
    <xf borderId="1" fillId="4" fontId="5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horizontal="center" vertical="center"/>
    </xf>
    <xf borderId="1" fillId="4" fontId="5" numFmtId="166" xfId="0" applyAlignment="1" applyBorder="1" applyFill="1" applyFont="1" applyNumberFormat="1">
      <alignment horizontal="center" shrinkToFit="0" wrapText="1"/>
    </xf>
    <xf borderId="1" fillId="0" fontId="6" numFmtId="1" xfId="0" applyAlignment="1" applyBorder="1" applyFont="1" applyNumberFormat="1">
      <alignment horizontal="center" vertical="center"/>
    </xf>
    <xf borderId="1" fillId="4" fontId="5" numFmtId="164" xfId="0" applyAlignment="1" applyBorder="1" applyFill="1" applyFont="1" applyNumberFormat="1">
      <alignment horizontal="center" readingOrder="0" shrinkToFit="0" wrapText="1"/>
    </xf>
    <xf borderId="1" fillId="7" fontId="15" numFmtId="0" xfId="0" applyAlignment="1" applyBorder="1" applyFill="1" applyFont="1">
      <alignment horizontal="center" readingOrder="0" shrinkToFit="0" vertical="center" wrapText="1"/>
    </xf>
    <xf borderId="1" fillId="13" fontId="16" numFmtId="0" xfId="0" applyBorder="1" applyFill="1" applyFont="1"/>
    <xf borderId="1" fillId="0" fontId="6" numFmtId="167" xfId="0" applyAlignment="1" applyBorder="1" applyFont="1" applyNumberFormat="1">
      <alignment horizontal="center" vertical="center"/>
    </xf>
    <xf borderId="1" fillId="0" fontId="8" numFmtId="0" xfId="0" applyBorder="1" applyFont="1"/>
    <xf borderId="0" fillId="0" fontId="6" numFmtId="0" xfId="0" applyAlignment="1" applyFont="1">
      <alignment horizontal="center" vertical="center"/>
    </xf>
    <xf borderId="1" fillId="7" fontId="15" numFmtId="1" xfId="0" applyAlignment="1" applyBorder="1" applyFill="1" applyFont="1" applyNumberFormat="1">
      <alignment horizontal="center" readingOrder="0" shrinkToFit="0" vertical="center" wrapText="1"/>
    </xf>
    <xf borderId="1" fillId="7" fontId="15" numFmtId="166" xfId="0" applyAlignment="1" applyBorder="1" applyFill="1" applyFont="1" applyNumberFormat="1">
      <alignment horizontal="center" readingOrder="0" shrinkToFit="0" vertical="center" wrapText="1"/>
    </xf>
    <xf borderId="1" fillId="7" fontId="15" numFmtId="1" xfId="0" applyAlignment="1" applyBorder="1" applyFill="1" applyFont="1" applyNumberFormat="1">
      <alignment horizontal="center" readingOrder="0" shrinkToFit="0" vertical="center" wrapText="1"/>
    </xf>
    <xf borderId="1" fillId="3" fontId="8" numFmtId="49" xfId="0" applyAlignment="1" applyBorder="1" applyFill="1" applyFont="1" applyNumberFormat="1">
      <alignment horizontal="center" vertical="center"/>
    </xf>
    <xf borderId="1" fillId="3" fontId="8" numFmtId="164" xfId="0" applyAlignment="1" applyBorder="1" applyFill="1" applyFont="1" applyNumberFormat="1">
      <alignment horizontal="center" vertical="center"/>
    </xf>
    <xf borderId="1" fillId="3" fontId="8" numFmtId="165" xfId="0" applyAlignment="1" applyBorder="1" applyFill="1" applyFont="1" applyNumberFormat="1">
      <alignment horizontal="center" vertical="center"/>
    </xf>
    <xf borderId="1" fillId="3" fontId="8" numFmtId="0" xfId="0" applyAlignment="1" applyBorder="1" applyFill="1" applyFont="1">
      <alignment horizontal="center" shrinkToFit="0" vertical="center" wrapText="1"/>
    </xf>
    <xf borderId="1" fillId="5" fontId="8" numFmtId="10" xfId="0" applyAlignment="1" applyBorder="1" applyFill="1" applyFont="1" applyNumberFormat="1">
      <alignment horizontal="center" vertical="center"/>
    </xf>
    <xf borderId="1" fillId="0" fontId="1" numFmtId="1" xfId="0" applyAlignment="1" applyBorder="1" applyFont="1" applyNumberFormat="1">
      <alignment horizontal="center" shrinkToFit="0" vertical="center" wrapText="0"/>
    </xf>
    <xf borderId="1" fillId="0" fontId="6" numFmtId="1" xfId="0" applyAlignment="1" applyBorder="1" applyFont="1" applyNumberFormat="1">
      <alignment horizontal="center" readingOrder="0" vertical="center"/>
    </xf>
    <xf borderId="1" fillId="7" fontId="15" numFmtId="4" xfId="0" applyAlignment="1" applyBorder="1" applyFill="1" applyFont="1" applyNumberFormat="1">
      <alignment horizontal="center" readingOrder="0" shrinkToFit="0" vertical="center" wrapText="1"/>
    </xf>
    <xf borderId="1" fillId="0" fontId="17" numFmtId="168" xfId="0" applyAlignment="1" applyBorder="1" applyFont="1" applyNumberFormat="1">
      <alignment horizontal="center"/>
    </xf>
    <xf borderId="1" fillId="0" fontId="17" numFmtId="169" xfId="0" applyAlignment="1" applyBorder="1" applyFont="1" applyNumberFormat="1">
      <alignment horizontal="center"/>
    </xf>
    <xf borderId="1" fillId="0" fontId="1" numFmtId="49" xfId="0" applyAlignment="1" applyBorder="1" applyFont="1" applyNumberFormat="1">
      <alignment horizontal="center" shrinkToFit="0" vertical="center" wrapText="0"/>
    </xf>
    <xf borderId="1" fillId="0" fontId="17" numFmtId="0" xfId="0" applyAlignment="1" applyBorder="1" applyFont="1">
      <alignment horizontal="center"/>
    </xf>
    <xf borderId="1" fillId="0" fontId="17" numFmtId="170" xfId="0" applyAlignment="1" applyBorder="1" applyFont="1" applyNumberFormat="1">
      <alignment horizontal="center"/>
    </xf>
    <xf borderId="1" fillId="0" fontId="6" numFmtId="0" xfId="0" applyBorder="1" applyFont="1"/>
    <xf borderId="1" fillId="0" fontId="8" numFmtId="164" xfId="0" applyBorder="1" applyFont="1" applyNumberFormat="1"/>
    <xf borderId="0" fillId="0" fontId="6" numFmtId="10" xfId="0" applyAlignment="1" applyFont="1" applyNumberFormat="1">
      <alignment horizontal="center" vertical="center"/>
    </xf>
    <xf borderId="1" fillId="0" fontId="8" numFmtId="165" xfId="0" applyBorder="1" applyFont="1" applyNumberFormat="1"/>
    <xf borderId="1" fillId="0" fontId="8" numFmtId="0" xfId="0" applyAlignment="1" applyBorder="1" applyFont="1">
      <alignment horizontal="center"/>
    </xf>
    <xf borderId="1" fillId="14" fontId="8" numFmtId="0" xfId="0" applyAlignment="1" applyBorder="1" applyFill="1" applyFont="1">
      <alignment horizontal="center" vertical="center"/>
    </xf>
    <xf borderId="1" fillId="7" fontId="18" numFmtId="0" xfId="0" applyAlignment="1" applyBorder="1" applyFill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shrinkToFit="0" vertical="center" wrapText="1"/>
    </xf>
    <xf borderId="2" fillId="5" fontId="1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/>
    </xf>
    <xf borderId="1" fillId="5" fontId="8" numFmtId="49" xfId="0" applyAlignment="1" applyBorder="1" applyFill="1" applyFont="1" applyNumberFormat="1">
      <alignment horizontal="center" vertical="center"/>
    </xf>
    <xf borderId="1" fillId="5" fontId="8" numFmtId="164" xfId="0" applyAlignment="1" applyBorder="1" applyFill="1" applyFont="1" applyNumberFormat="1">
      <alignment horizontal="center" vertical="center"/>
    </xf>
    <xf borderId="1" fillId="5" fontId="8" numFmtId="0" xfId="0" applyAlignment="1" applyBorder="1" applyFill="1" applyFont="1">
      <alignment horizontal="center" vertical="center"/>
    </xf>
    <xf borderId="1" fillId="5" fontId="8" numFmtId="165" xfId="0" applyAlignment="1" applyBorder="1" applyFill="1" applyFont="1" applyNumberFormat="1">
      <alignment horizontal="center" vertical="center"/>
    </xf>
    <xf borderId="1" fillId="7" fontId="15" numFmtId="10" xfId="0" applyAlignment="1" applyBorder="1" applyFill="1" applyFont="1" applyNumberFormat="1">
      <alignment horizontal="center" readingOrder="0" shrinkToFit="0" vertical="center" wrapText="1"/>
    </xf>
    <xf borderId="1" fillId="0" fontId="17" numFmtId="171" xfId="0" applyAlignment="1" applyBorder="1" applyFont="1" applyNumberFormat="1">
      <alignment horizontal="center" readingOrder="0"/>
    </xf>
    <xf borderId="1" fillId="0" fontId="6" numFmtId="167" xfId="0" applyAlignment="1" applyBorder="1" applyFont="1" applyNumberFormat="1">
      <alignment horizontal="center" readingOrder="0" vertical="center"/>
    </xf>
    <xf borderId="1" fillId="15" fontId="8" numFmtId="0" xfId="0" applyAlignment="1" applyBorder="1" applyFill="1" applyFont="1">
      <alignment horizontal="center" vertical="center"/>
    </xf>
    <xf borderId="0" fillId="0" fontId="19" numFmtId="4" xfId="0" applyAlignment="1" applyFont="1" applyNumberFormat="1">
      <alignment horizontal="center" readingOrder="0" shrinkToFit="0" vertical="center" wrapText="1"/>
    </xf>
    <xf borderId="1" fillId="15" fontId="20" numFmtId="0" xfId="0" applyAlignment="1" applyBorder="1" applyFill="1" applyFont="1">
      <alignment horizontal="center" vertical="center"/>
    </xf>
    <xf borderId="1" fillId="0" fontId="17" numFmtId="170" xfId="0" applyAlignment="1" applyBorder="1" applyFont="1" applyNumberFormat="1">
      <alignment horizontal="center" readingOrder="0"/>
    </xf>
    <xf borderId="1" fillId="0" fontId="21" numFmtId="0" xfId="0" applyAlignment="1" applyBorder="1" applyFont="1">
      <alignment readingOrder="0"/>
    </xf>
    <xf borderId="1" fillId="3" fontId="15" numFmtId="0" xfId="0" applyAlignment="1" applyBorder="1" applyFill="1" applyFont="1">
      <alignment horizontal="center" readingOrder="0" shrinkToFit="0" vertical="center" wrapText="1"/>
    </xf>
    <xf borderId="1" fillId="3" fontId="15" numFmtId="1" xfId="0" applyAlignment="1" applyBorder="1" applyFill="1" applyFont="1" applyNumberFormat="1">
      <alignment horizontal="center" readingOrder="0" shrinkToFit="0" vertical="center" wrapText="1"/>
    </xf>
    <xf borderId="1" fillId="3" fontId="15" numFmtId="1" xfId="0" applyAlignment="1" applyBorder="1" applyFill="1" applyFont="1" applyNumberFormat="1">
      <alignment horizontal="center" readingOrder="0" shrinkToFit="0" vertical="center" wrapText="1"/>
    </xf>
    <xf borderId="1" fillId="3" fontId="15" numFmtId="166" xfId="0" applyAlignment="1" applyBorder="1" applyFill="1" applyFont="1" applyNumberFormat="1">
      <alignment horizontal="center" readingOrder="0" shrinkToFit="0" vertical="center" wrapText="1"/>
    </xf>
    <xf borderId="1" fillId="3" fontId="15" numFmtId="10" xfId="0" applyAlignment="1" applyBorder="1" applyFill="1" applyFont="1" applyNumberFormat="1">
      <alignment horizontal="center" readingOrder="0" shrinkToFit="0" vertical="center" wrapText="1"/>
    </xf>
    <xf borderId="1" fillId="3" fontId="15" numFmtId="4" xfId="0" applyAlignment="1" applyBorder="1" applyFill="1" applyFont="1" applyNumberFormat="1">
      <alignment horizontal="center" readingOrder="0" shrinkToFit="0" vertical="center" wrapText="1"/>
    </xf>
    <xf borderId="1" fillId="3" fontId="15" numFmtId="164" xfId="0" applyAlignment="1" applyBorder="1" applyFill="1" applyFont="1" applyNumberFormat="1">
      <alignment horizontal="center" readingOrder="0" shrinkToFit="0" vertical="center" wrapText="1"/>
    </xf>
    <xf borderId="1" fillId="3" fontId="19" numFmtId="0" xfId="0" applyAlignment="1" applyBorder="1" applyFill="1" applyFont="1">
      <alignment horizontal="center" vertical="center"/>
    </xf>
    <xf borderId="0" fillId="3" fontId="19" numFmtId="0" xfId="0" applyAlignment="1" applyFill="1" applyFont="1">
      <alignment horizontal="center" shrinkToFit="0" vertical="center" wrapText="1"/>
    </xf>
    <xf borderId="2" fillId="3" fontId="15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readingOrder="0" shrinkToFit="0" vertical="center" wrapText="1"/>
    </xf>
    <xf borderId="1" fillId="3" fontId="9" numFmtId="1" xfId="0" applyAlignment="1" applyBorder="1" applyFill="1" applyFont="1" applyNumberFormat="1">
      <alignment horizontal="center" readingOrder="0" shrinkToFit="0" vertical="center" wrapText="1"/>
    </xf>
    <xf borderId="1" fillId="3" fontId="2" numFmtId="1" xfId="0" applyAlignment="1" applyBorder="1" applyFill="1" applyFont="1" applyNumberFormat="1">
      <alignment horizontal="center" readingOrder="0" shrinkToFit="0" vertical="center" wrapText="1"/>
    </xf>
    <xf borderId="0" fillId="0" fontId="22" numFmtId="0" xfId="0" applyAlignment="1" applyFont="1">
      <alignment horizontal="center" readingOrder="0" vertical="center"/>
    </xf>
    <xf borderId="1" fillId="3" fontId="2" numFmtId="10" xfId="0" applyAlignment="1" applyBorder="1" applyFill="1" applyFont="1" applyNumberFormat="1">
      <alignment horizontal="center" readingOrder="0" shrinkToFit="0" vertical="center" wrapText="1"/>
    </xf>
    <xf borderId="0" fillId="0" fontId="6" numFmtId="166" xfId="0" applyAlignment="1" applyFont="1" applyNumberFormat="1">
      <alignment horizontal="center" vertical="center"/>
    </xf>
    <xf borderId="1" fillId="3" fontId="2" numFmtId="4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1" fillId="3" fontId="2" numFmtId="166" xfId="0" applyAlignment="1" applyBorder="1" applyFill="1" applyFont="1" applyNumberForma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vertical="center"/>
    </xf>
    <xf borderId="0" fillId="3" fontId="6" numFmtId="0" xfId="0" applyAlignment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2" numFmtId="1" xfId="0" applyAlignment="1" applyBorder="1" applyFill="1" applyFont="1" applyNumberFormat="1">
      <alignment horizontal="center" readingOrder="0" shrinkToFit="0" vertical="center" wrapText="1"/>
    </xf>
    <xf borderId="1" fillId="3" fontId="9" numFmtId="164" xfId="0" applyAlignment="1" applyBorder="1" applyFill="1" applyFont="1" applyNumberFormat="1">
      <alignment horizontal="center" readingOrder="0" shrinkToFit="0" vertical="center" wrapText="1"/>
    </xf>
    <xf borderId="0" fillId="13" fontId="23" numFmtId="0" xfId="0" applyFill="1" applyFont="1"/>
    <xf borderId="0" fillId="16" fontId="24" numFmtId="0" xfId="0" applyAlignment="1" applyFill="1" applyFont="1">
      <alignment horizontal="center" vertical="center"/>
    </xf>
    <xf borderId="0" fillId="13" fontId="24" numFmtId="0" xfId="0" applyAlignment="1" applyFill="1" applyFont="1">
      <alignment horizontal="center" vertical="center"/>
    </xf>
    <xf borderId="0" fillId="17" fontId="25" numFmtId="0" xfId="0" applyAlignment="1" applyFill="1" applyFont="1">
      <alignment horizontal="center" readingOrder="0" vertical="center"/>
    </xf>
    <xf borderId="0" fillId="13" fontId="25" numFmtId="0" xfId="0" applyAlignment="1" applyFill="1" applyFont="1">
      <alignment horizontal="center" readingOrder="0" vertical="center"/>
    </xf>
    <xf borderId="1" fillId="3" fontId="6" numFmtId="0" xfId="0" applyBorder="1" applyFill="1" applyFont="1"/>
    <xf borderId="1" fillId="3" fontId="6" numFmtId="1" xfId="0" applyBorder="1" applyFill="1" applyFont="1" applyNumberFormat="1"/>
    <xf borderId="1" fillId="3" fontId="6" numFmtId="0" xfId="0" applyAlignment="1" applyBorder="1" applyFill="1" applyFont="1">
      <alignment readingOrder="0"/>
    </xf>
    <xf borderId="1" fillId="3" fontId="6" numFmtId="1" xfId="0" applyBorder="1" applyFill="1" applyFont="1" applyNumberFormat="1"/>
    <xf borderId="0" fillId="3" fontId="6" numFmtId="1" xfId="0" applyFill="1" applyFont="1" applyNumberFormat="1"/>
    <xf borderId="0" fillId="3" fontId="6" numFmtId="0" xfId="0" applyAlignment="1" applyFill="1" applyFont="1">
      <alignment horizontal="center" vertical="center"/>
    </xf>
    <xf borderId="0" fillId="3" fontId="6" numFmtId="0" xfId="0" applyAlignment="1" applyFill="1" applyFont="1">
      <alignment readingOrder="0"/>
    </xf>
    <xf borderId="0" fillId="0" fontId="6" numFmtId="1" xfId="0" applyFont="1" applyNumberFormat="1"/>
    <xf borderId="0" fillId="0" fontId="6" numFmtId="0" xfId="0" applyFont="1"/>
    <xf borderId="1" fillId="3" fontId="9" numFmtId="164" xfId="0" applyAlignment="1" applyBorder="1" applyFill="1" applyFont="1" applyNumberFormat="1">
      <alignment horizontal="center" readingOrder="0" shrinkToFit="0" vertical="center" wrapText="1"/>
    </xf>
    <xf borderId="1" fillId="3" fontId="15" numFmtId="172" xfId="0" applyAlignment="1" applyBorder="1" applyFill="1" applyFont="1" applyNumberFormat="1">
      <alignment horizontal="center" readingOrder="0" shrinkToFit="0" vertical="center" wrapText="1"/>
    </xf>
    <xf borderId="0" fillId="3" fontId="19" numFmtId="0" xfId="0" applyAlignment="1" applyFill="1" applyFont="1">
      <alignment horizontal="center" vertical="center"/>
    </xf>
    <xf borderId="1" fillId="3" fontId="15" numFmtId="173" xfId="0" applyAlignment="1" applyBorder="1" applyFill="1" applyFont="1" applyNumberFormat="1">
      <alignment horizontal="center" readingOrder="0" shrinkToFit="0" vertical="center" wrapText="1"/>
    </xf>
    <xf borderId="3" fillId="3" fontId="15" numFmtId="0" xfId="0" applyAlignment="1" applyBorder="1" applyFill="1" applyFont="1">
      <alignment horizontal="center" readingOrder="0" shrinkToFit="0" vertical="center" wrapText="1"/>
    </xf>
    <xf borderId="3" fillId="3" fontId="15" numFmtId="166" xfId="0" applyAlignment="1" applyBorder="1" applyFill="1" applyFont="1" applyNumberFormat="1">
      <alignment horizontal="center" readingOrder="0" shrinkToFit="0" vertical="center" wrapText="1"/>
    </xf>
    <xf borderId="1" fillId="4" fontId="26" numFmtId="0" xfId="0" applyAlignment="1" applyBorder="1" applyFill="1" applyFont="1">
      <alignment horizontal="center" readingOrder="0" shrinkToFit="0" vertical="center" wrapText="1"/>
    </xf>
    <xf borderId="1" fillId="4" fontId="4" numFmtId="1" xfId="0" applyAlignment="1" applyBorder="1" applyFill="1" applyFont="1" applyNumberFormat="1">
      <alignment horizontal="center" readingOrder="0" shrinkToFit="0" vertical="center" wrapText="1"/>
    </xf>
    <xf borderId="1" fillId="4" fontId="4" numFmtId="167" xfId="0" applyAlignment="1" applyBorder="1" applyFill="1" applyFont="1" applyNumberFormat="1">
      <alignment horizontal="center" shrinkToFit="0" vertical="center" wrapText="1"/>
    </xf>
    <xf borderId="0" fillId="3" fontId="4" numFmtId="167" xfId="0" applyAlignment="1" applyFill="1" applyFont="1" applyNumberFormat="1">
      <alignment horizontal="center" shrinkToFit="0" vertical="center" wrapText="1"/>
    </xf>
    <xf borderId="1" fillId="7" fontId="2" numFmtId="1" xfId="0" applyAlignment="1" applyBorder="1" applyFill="1" applyFont="1" applyNumberFormat="1">
      <alignment horizontal="center" readingOrder="0" shrinkToFit="0" vertical="center" wrapText="1"/>
    </xf>
    <xf borderId="3" fillId="4" fontId="4" numFmtId="1" xfId="0" applyAlignment="1" applyBorder="1" applyFill="1" applyFont="1" applyNumberFormat="1">
      <alignment horizontal="center" readingOrder="0" shrinkToFit="0" vertical="center" wrapText="1"/>
    </xf>
    <xf borderId="6" fillId="4" fontId="4" numFmtId="1" xfId="0" applyAlignment="1" applyBorder="1" applyFill="1" applyFont="1" applyNumberFormat="1">
      <alignment horizontal="center" readingOrder="0" shrinkToFit="0" vertical="center" wrapText="1"/>
    </xf>
    <xf borderId="6" fillId="4" fontId="4" numFmtId="1" xfId="0" applyAlignment="1" applyBorder="1" applyFill="1" applyFont="1" applyNumberFormat="1">
      <alignment horizontal="center" shrinkToFit="0" vertical="center" wrapText="1"/>
    </xf>
    <xf borderId="3" fillId="4" fontId="4" numFmtId="4" xfId="0" applyAlignment="1" applyBorder="1" applyFill="1" applyFont="1" applyNumberFormat="1">
      <alignment horizontal="center" readingOrder="0" shrinkToFit="0" vertical="center" wrapText="1"/>
    </xf>
    <xf borderId="6" fillId="4" fontId="4" numFmtId="4" xfId="0" applyAlignment="1" applyBorder="1" applyFill="1" applyFont="1" applyNumberFormat="1">
      <alignment horizontal="center" shrinkToFit="0" vertical="center" wrapText="1"/>
    </xf>
    <xf borderId="3" fillId="4" fontId="4" numFmtId="1" xfId="0" applyAlignment="1" applyBorder="1" applyFill="1" applyFont="1" applyNumberFormat="1">
      <alignment horizontal="center" readingOrder="0" shrinkToFit="0" vertical="center" wrapText="1"/>
    </xf>
    <xf borderId="3" fillId="4" fontId="4" numFmtId="0" xfId="0" applyAlignment="1" applyBorder="1" applyFill="1" applyFont="1">
      <alignment horizontal="center" shrinkToFit="0" vertical="center" wrapText="1"/>
    </xf>
    <xf borderId="6" fillId="4" fontId="4" numFmtId="166" xfId="0" applyAlignment="1" applyBorder="1" applyFill="1" applyFont="1" applyNumberFormat="1">
      <alignment horizontal="center" shrinkToFit="0" vertical="center" wrapText="1"/>
    </xf>
    <xf borderId="7" fillId="4" fontId="4" numFmtId="164" xfId="0" applyAlignment="1" applyBorder="1" applyFill="1" applyFont="1" applyNumberFormat="1">
      <alignment horizontal="center" readingOrder="0" shrinkToFit="0" vertical="center" wrapText="1"/>
    </xf>
    <xf borderId="8" fillId="0" fontId="10" numFmtId="0" xfId="0" applyBorder="1" applyFont="1"/>
    <xf borderId="9" fillId="4" fontId="4" numFmtId="164" xfId="0" applyAlignment="1" applyBorder="1" applyFill="1" applyFont="1" applyNumberFormat="1">
      <alignment horizontal="center" readingOrder="0" shrinkToFit="0" vertical="center" wrapText="1"/>
    </xf>
    <xf borderId="8" fillId="5" fontId="4" numFmtId="164" xfId="0" applyAlignment="1" applyBorder="1" applyFill="1" applyFont="1" applyNumberFormat="1">
      <alignment horizontal="center" readingOrder="0" shrinkToFit="0" vertical="center" wrapText="1"/>
    </xf>
    <xf borderId="10" fillId="5" fontId="2" numFmtId="0" xfId="0" applyAlignment="1" applyBorder="1" applyFill="1" applyFont="1">
      <alignment horizontal="center" shrinkToFit="0" vertical="center" wrapText="1"/>
    </xf>
    <xf borderId="1" fillId="18" fontId="27" numFmtId="168" xfId="0" applyAlignment="1" applyBorder="1" applyFill="1" applyFont="1" applyNumberFormat="1">
      <alignment horizontal="center" shrinkToFit="0" vertical="center" wrapText="0"/>
    </xf>
    <xf borderId="1" fillId="18" fontId="27" numFmtId="4" xfId="0" applyAlignment="1" applyBorder="1" applyFill="1" applyFont="1" applyNumberFormat="1">
      <alignment horizontal="center" shrinkToFit="0" vertical="center" wrapText="0"/>
    </xf>
    <xf borderId="1" fillId="7" fontId="15" numFmtId="49" xfId="0" applyAlignment="1" applyBorder="1" applyFill="1" applyFont="1" applyNumberFormat="1">
      <alignment horizontal="center" readingOrder="0" shrinkToFit="0" vertical="center" wrapText="1"/>
    </xf>
    <xf borderId="11" fillId="19" fontId="15" numFmtId="164" xfId="0" applyAlignment="1" applyBorder="1" applyFill="1" applyFont="1" applyNumberFormat="1">
      <alignment horizontal="center" readingOrder="0" shrinkToFit="0" vertical="center" wrapText="1"/>
    </xf>
    <xf borderId="12" fillId="0" fontId="10" numFmtId="0" xfId="0" applyBorder="1" applyFont="1"/>
    <xf borderId="1" fillId="19" fontId="19" numFmtId="0" xfId="0" applyAlignment="1" applyBorder="1" applyFill="1" applyFont="1">
      <alignment horizontal="center" readingOrder="0" shrinkToFit="0" vertical="center" wrapText="1"/>
    </xf>
    <xf borderId="1" fillId="18" fontId="27" numFmtId="168" xfId="0" applyAlignment="1" applyBorder="1" applyFill="1" applyFont="1" applyNumberFormat="1">
      <alignment horizontal="center" shrinkToFit="0" wrapText="0"/>
    </xf>
    <xf borderId="1" fillId="18" fontId="27" numFmtId="4" xfId="0" applyAlignment="1" applyBorder="1" applyFill="1" applyFont="1" applyNumberFormat="1">
      <alignment horizontal="center" shrinkToFit="0" wrapText="0"/>
    </xf>
    <xf borderId="13" fillId="19" fontId="15" numFmtId="164" xfId="0" applyAlignment="1" applyBorder="1" applyFill="1" applyFont="1" applyNumberFormat="1">
      <alignment horizontal="center" readingOrder="0" shrinkToFit="0" vertical="center" wrapText="1"/>
    </xf>
    <xf borderId="14" fillId="0" fontId="10" numFmtId="0" xfId="0" applyBorder="1" applyFont="1"/>
    <xf borderId="1" fillId="19" fontId="19" numFmtId="0" xfId="0" applyAlignment="1" applyBorder="1" applyFill="1" applyFont="1">
      <alignment horizontal="center" readingOrder="0" vertical="center"/>
    </xf>
    <xf borderId="1" fillId="7" fontId="15" numFmtId="165" xfId="0" applyAlignment="1" applyBorder="1" applyFill="1" applyFont="1" applyNumberFormat="1">
      <alignment horizontal="center" readingOrder="0" shrinkToFit="0" vertical="center" wrapText="1"/>
    </xf>
    <xf borderId="13" fillId="19" fontId="28" numFmtId="164" xfId="0" applyAlignment="1" applyBorder="1" applyFill="1" applyFont="1" applyNumberFormat="1">
      <alignment horizontal="center" readingOrder="0" shrinkToFit="0" vertical="center" wrapText="1"/>
    </xf>
    <xf borderId="1" fillId="18" fontId="27" numFmtId="174" xfId="0" applyAlignment="1" applyBorder="1" applyFill="1" applyFont="1" applyNumberFormat="1">
      <alignment horizontal="center" shrinkToFit="0" wrapText="0"/>
    </xf>
    <xf borderId="0" fillId="0" fontId="19" numFmtId="0" xfId="0" applyAlignment="1" applyFont="1">
      <alignment horizontal="center" readingOrder="0" shrinkToFit="0" vertical="center" wrapText="1"/>
    </xf>
    <xf borderId="0" fillId="18" fontId="27" numFmtId="175" xfId="0" applyAlignment="1" applyFill="1" applyFont="1" applyNumberFormat="1">
      <alignment horizontal="center" shrinkToFit="0" wrapText="1"/>
    </xf>
    <xf borderId="1" fillId="7" fontId="15" numFmtId="3" xfId="0" applyAlignment="1" applyBorder="1" applyFill="1" applyFont="1" applyNumberFormat="1">
      <alignment horizontal="center" readingOrder="0" shrinkToFit="0" vertical="center" wrapText="1"/>
    </xf>
    <xf borderId="1" fillId="7" fontId="15" numFmtId="176" xfId="0" applyAlignment="1" applyBorder="1" applyFill="1" applyFont="1" applyNumberFormat="1">
      <alignment horizontal="center" readingOrder="0" shrinkToFit="0" vertical="center" wrapText="1"/>
    </xf>
    <xf borderId="1" fillId="7" fontId="15" numFmtId="174" xfId="0" applyAlignment="1" applyBorder="1" applyFill="1" applyFont="1" applyNumberFormat="1">
      <alignment horizontal="center" readingOrder="0" shrinkToFit="0" vertical="center" wrapText="1"/>
    </xf>
    <xf borderId="13" fillId="7" fontId="15" numFmtId="164" xfId="0" applyAlignment="1" applyBorder="1" applyFill="1" applyFont="1" applyNumberFormat="1">
      <alignment horizontal="center" readingOrder="0" shrinkToFit="0" vertical="center" wrapText="1"/>
    </xf>
    <xf borderId="1" fillId="0" fontId="19" numFmtId="0" xfId="0" applyAlignment="1" applyBorder="1" applyFont="1">
      <alignment horizontal="center" vertical="center"/>
    </xf>
    <xf borderId="1" fillId="18" fontId="27" numFmtId="169" xfId="0" applyAlignment="1" applyBorder="1" applyFill="1" applyFont="1" applyNumberFormat="1">
      <alignment horizontal="center" shrinkToFit="0" wrapText="0"/>
    </xf>
    <xf borderId="1" fillId="18" fontId="27" numFmtId="169" xfId="0" applyAlignment="1" applyBorder="1" applyFill="1" applyFont="1" applyNumberFormat="1">
      <alignment horizontal="center" shrinkToFit="0" wrapText="0"/>
    </xf>
    <xf borderId="1" fillId="18" fontId="27" numFmtId="165" xfId="0" applyAlignment="1" applyBorder="1" applyFill="1" applyFont="1" applyNumberFormat="1">
      <alignment horizontal="center" readingOrder="0" shrinkToFit="0" wrapText="0"/>
    </xf>
    <xf borderId="1" fillId="3" fontId="27" numFmtId="168" xfId="0" applyAlignment="1" applyBorder="1" applyFill="1" applyFont="1" applyNumberFormat="1">
      <alignment horizontal="center" shrinkToFit="0" vertical="center" wrapText="0"/>
    </xf>
    <xf borderId="1" fillId="3" fontId="27" numFmtId="170" xfId="0" applyAlignment="1" applyBorder="1" applyFill="1" applyFont="1" applyNumberFormat="1">
      <alignment horizontal="center" shrinkToFit="0" vertical="center" wrapText="0"/>
    </xf>
    <xf borderId="1" fillId="20" fontId="15" numFmtId="0" xfId="0" applyAlignment="1" applyBorder="1" applyFill="1" applyFont="1">
      <alignment horizontal="center" readingOrder="0" shrinkToFit="0" vertical="center" wrapText="1"/>
    </xf>
    <xf borderId="1" fillId="13" fontId="16" numFmtId="0" xfId="0" applyAlignment="1" applyBorder="1" applyFill="1" applyFont="1">
      <alignment horizontal="center" readingOrder="0" shrinkToFit="0" vertical="center" wrapText="1"/>
    </xf>
    <xf borderId="1" fillId="13" fontId="16" numFmtId="1" xfId="0" applyAlignment="1" applyBorder="1" applyFill="1" applyFont="1" applyNumberFormat="1">
      <alignment horizontal="center" readingOrder="0" shrinkToFit="0" vertical="center" wrapText="1"/>
    </xf>
    <xf borderId="13" fillId="13" fontId="29" numFmtId="164" xfId="0" applyAlignment="1" applyBorder="1" applyFill="1" applyFont="1" applyNumberFormat="1">
      <alignment horizontal="center" readingOrder="0" shrinkToFit="0" vertical="center" wrapText="1"/>
    </xf>
    <xf borderId="0" fillId="0" fontId="19" numFmtId="0" xfId="0" applyAlignment="1" applyFont="1">
      <alignment horizontal="center" vertical="center"/>
    </xf>
    <xf borderId="1" fillId="21" fontId="15" numFmtId="0" xfId="0" applyAlignment="1" applyBorder="1" applyFill="1" applyFont="1">
      <alignment horizontal="center" readingOrder="0" shrinkToFit="0" vertical="center" wrapText="1"/>
    </xf>
    <xf borderId="3" fillId="21" fontId="15" numFmtId="0" xfId="0" applyAlignment="1" applyBorder="1" applyFill="1" applyFont="1">
      <alignment horizontal="center" readingOrder="0" shrinkToFit="0" vertical="center" wrapText="1"/>
    </xf>
    <xf borderId="1" fillId="3" fontId="27" numFmtId="169" xfId="0" applyAlignment="1" applyBorder="1" applyFill="1" applyFont="1" applyNumberFormat="1">
      <alignment horizontal="center" shrinkToFit="0" vertical="center" wrapText="1"/>
    </xf>
    <xf borderId="1" fillId="3" fontId="27" numFmtId="169" xfId="0" applyAlignment="1" applyBorder="1" applyFill="1" applyFont="1" applyNumberFormat="1">
      <alignment horizontal="center" shrinkToFit="0" vertical="center" wrapText="1"/>
    </xf>
    <xf borderId="1" fillId="3" fontId="27" numFmtId="172" xfId="0" applyAlignment="1" applyBorder="1" applyFill="1" applyFont="1" applyNumberFormat="1">
      <alignment horizontal="center" shrinkToFit="0" vertical="center" wrapText="1"/>
    </xf>
    <xf borderId="1" fillId="21" fontId="15" numFmtId="1" xfId="0" applyAlignment="1" applyBorder="1" applyFill="1" applyFont="1" applyNumberFormat="1">
      <alignment horizontal="center" readingOrder="0" shrinkToFit="0" vertical="center" wrapText="1"/>
    </xf>
    <xf borderId="1" fillId="21" fontId="15" numFmtId="166" xfId="0" applyAlignment="1" applyBorder="1" applyFill="1" applyFont="1" applyNumberFormat="1">
      <alignment horizontal="center" readingOrder="0" shrinkToFit="0" vertical="center" wrapText="1"/>
    </xf>
    <xf borderId="13" fillId="21" fontId="15" numFmtId="0" xfId="0" applyAlignment="1" applyBorder="1" applyFill="1" applyFont="1">
      <alignment horizontal="center" readingOrder="0" shrinkToFit="0" vertical="center" wrapText="1"/>
    </xf>
    <xf borderId="0" fillId="22" fontId="19" numFmtId="0" xfId="0" applyAlignment="1" applyFill="1" applyFont="1">
      <alignment horizontal="center" readingOrder="0" shrinkToFit="0" vertical="center" wrapText="1"/>
    </xf>
    <xf borderId="0" fillId="7" fontId="15" numFmtId="0" xfId="0" applyAlignment="1" applyFill="1" applyFont="1">
      <alignment horizontal="center" readingOrder="0" shrinkToFit="0" vertical="center" wrapText="1"/>
    </xf>
    <xf borderId="3" fillId="7" fontId="15" numFmtId="0" xfId="0" applyAlignment="1" applyBorder="1" applyFill="1" applyFont="1">
      <alignment horizontal="center" readingOrder="0" shrinkToFit="0" vertical="center" wrapText="1"/>
    </xf>
    <xf borderId="1" fillId="3" fontId="27" numFmtId="169" xfId="0" applyAlignment="1" applyBorder="1" applyFill="1" applyFont="1" applyNumberFormat="1">
      <alignment horizontal="center" shrinkToFit="0" vertical="center" wrapText="0"/>
    </xf>
    <xf borderId="1" fillId="3" fontId="27" numFmtId="169" xfId="0" applyAlignment="1" applyBorder="1" applyFill="1" applyFont="1" applyNumberFormat="1">
      <alignment horizontal="center" shrinkToFit="0" vertical="center" wrapText="0"/>
    </xf>
    <xf borderId="1" fillId="3" fontId="27" numFmtId="173" xfId="0" applyAlignment="1" applyBorder="1" applyFill="1" applyFont="1" applyNumberFormat="1">
      <alignment horizontal="center" shrinkToFit="0" vertical="center" wrapText="0"/>
    </xf>
    <xf borderId="3" fillId="22" fontId="15" numFmtId="166" xfId="0" applyAlignment="1" applyBorder="1" applyFill="1" applyFont="1" applyNumberFormat="1">
      <alignment horizontal="center" readingOrder="0" shrinkToFit="0" vertical="center" wrapText="1"/>
    </xf>
    <xf borderId="13" fillId="22" fontId="15" numFmtId="0" xfId="0" applyAlignment="1" applyBorder="1" applyFill="1" applyFont="1">
      <alignment horizontal="center" readingOrder="0" shrinkToFit="0" vertical="center" wrapText="1"/>
    </xf>
    <xf borderId="1" fillId="22" fontId="15" numFmtId="0" xfId="0" applyAlignment="1" applyBorder="1" applyFill="1" applyFont="1">
      <alignment horizontal="center" readingOrder="0" shrinkToFit="0" vertical="center" wrapText="1"/>
    </xf>
    <xf borderId="1" fillId="3" fontId="30" numFmtId="0" xfId="0" applyAlignment="1" applyBorder="1" applyFill="1" applyFont="1">
      <alignment readingOrder="0" shrinkToFit="0" wrapText="0"/>
    </xf>
    <xf borderId="1" fillId="23" fontId="15" numFmtId="0" xfId="0" applyAlignment="1" applyBorder="1" applyFill="1" applyFont="1">
      <alignment horizontal="center" readingOrder="0" shrinkToFit="0" vertical="center" wrapText="1"/>
    </xf>
    <xf borderId="1" fillId="23" fontId="15" numFmtId="166" xfId="0" applyAlignment="1" applyBorder="1" applyFill="1" applyFont="1" applyNumberFormat="1">
      <alignment horizontal="center" readingOrder="0" shrinkToFit="0" vertical="center" wrapText="1"/>
    </xf>
    <xf borderId="1" fillId="23" fontId="15" numFmtId="1" xfId="0" applyAlignment="1" applyBorder="1" applyFill="1" applyFont="1" applyNumberFormat="1">
      <alignment horizontal="center" readingOrder="0" shrinkToFit="0" vertical="center" wrapText="1"/>
    </xf>
    <xf borderId="13" fillId="23" fontId="15" numFmtId="166" xfId="0" applyAlignment="1" applyBorder="1" applyFill="1" applyFont="1" applyNumberFormat="1">
      <alignment horizontal="center" readingOrder="0" shrinkToFit="0" vertical="center" wrapText="1"/>
    </xf>
    <xf borderId="1" fillId="3" fontId="27" numFmtId="0" xfId="0" applyAlignment="1" applyBorder="1" applyFill="1" applyFont="1">
      <alignment horizontal="center" shrinkToFit="0" vertical="center" wrapText="0"/>
    </xf>
    <xf borderId="1" fillId="22" fontId="15" numFmtId="166" xfId="0" applyAlignment="1" applyBorder="1" applyFill="1" applyFont="1" applyNumberFormat="1">
      <alignment horizontal="center" readingOrder="0" shrinkToFit="0" vertical="center" wrapText="1"/>
    </xf>
    <xf borderId="1" fillId="22" fontId="15" numFmtId="1" xfId="0" applyAlignment="1" applyBorder="1" applyFill="1" applyFont="1" applyNumberFormat="1">
      <alignment horizontal="center" readingOrder="0" shrinkToFit="0" vertical="center" wrapText="1"/>
    </xf>
    <xf borderId="1" fillId="3" fontId="27" numFmtId="171" xfId="0" applyAlignment="1" applyBorder="1" applyFill="1" applyFont="1" applyNumberFormat="1">
      <alignment horizontal="center" shrinkToFit="0" vertical="center" wrapText="0"/>
    </xf>
    <xf borderId="1" fillId="18" fontId="27" numFmtId="0" xfId="0" applyAlignment="1" applyBorder="1" applyFill="1" applyFont="1">
      <alignment horizontal="center" shrinkToFit="0" vertical="center" wrapText="0"/>
    </xf>
    <xf borderId="1" fillId="23" fontId="19" numFmtId="0" xfId="0" applyAlignment="1" applyBorder="1" applyFill="1" applyFont="1">
      <alignment horizontal="center" readingOrder="0" shrinkToFit="0" vertical="center" wrapText="1"/>
    </xf>
    <xf borderId="1" fillId="23" fontId="19" numFmtId="166" xfId="0" applyAlignment="1" applyBorder="1" applyFill="1" applyFont="1" applyNumberFormat="1">
      <alignment horizontal="center" readingOrder="0" shrinkToFit="0" vertical="center" wrapText="1"/>
    </xf>
    <xf borderId="1" fillId="23" fontId="19" numFmtId="1" xfId="0" applyAlignment="1" applyBorder="1" applyFill="1" applyFont="1" applyNumberFormat="1">
      <alignment horizontal="center" readingOrder="0" shrinkToFit="0" vertical="center" wrapText="1"/>
    </xf>
    <xf borderId="1" fillId="3" fontId="27" numFmtId="170" xfId="0" applyAlignment="1" applyBorder="1" applyFill="1" applyFont="1" applyNumberFormat="1">
      <alignment horizontal="center" vertical="center"/>
    </xf>
    <xf borderId="1" fillId="3" fontId="27" numFmtId="175" xfId="0" applyAlignment="1" applyBorder="1" applyFill="1" applyFont="1" applyNumberFormat="1">
      <alignment horizontal="center" vertical="center"/>
    </xf>
    <xf borderId="1" fillId="23" fontId="19" numFmtId="0" xfId="0" applyAlignment="1" applyBorder="1" applyFill="1" applyFont="1">
      <alignment horizontal="center" shrinkToFit="0" vertical="center" wrapText="1"/>
    </xf>
    <xf borderId="1" fillId="23" fontId="19" numFmtId="166" xfId="0" applyAlignment="1" applyBorder="1" applyFill="1" applyFont="1" applyNumberFormat="1">
      <alignment horizontal="center" shrinkToFit="0" vertical="center" wrapText="1"/>
    </xf>
    <xf borderId="1" fillId="22" fontId="19" numFmtId="0" xfId="0" applyAlignment="1" applyBorder="1" applyFill="1" applyFont="1">
      <alignment horizontal="center" readingOrder="0" shrinkToFit="0" vertical="center" wrapText="1"/>
    </xf>
    <xf borderId="1" fillId="24" fontId="15" numFmtId="0" xfId="0" applyAlignment="1" applyBorder="1" applyFill="1" applyFont="1">
      <alignment horizontal="center" readingOrder="0" shrinkToFit="0" vertical="center" wrapText="1"/>
    </xf>
    <xf borderId="1" fillId="22" fontId="19" numFmtId="166" xfId="0" applyAlignment="1" applyBorder="1" applyFill="1" applyFont="1" applyNumberFormat="1">
      <alignment horizontal="center" readingOrder="0" shrinkToFit="0" vertical="center" wrapText="1"/>
    </xf>
    <xf borderId="1" fillId="22" fontId="19" numFmtId="1" xfId="0" applyAlignment="1" applyBorder="1" applyFill="1" applyFont="1" applyNumberFormat="1">
      <alignment horizontal="center" readingOrder="0" shrinkToFit="0" vertical="center" wrapText="1"/>
    </xf>
    <xf borderId="1" fillId="22" fontId="15" numFmtId="1" xfId="0" applyAlignment="1" applyBorder="1" applyFill="1" applyFont="1" applyNumberFormat="1">
      <alignment horizontal="center" vertical="center"/>
    </xf>
    <xf borderId="1" fillId="22" fontId="15" numFmtId="0" xfId="0" applyAlignment="1" applyBorder="1" applyFill="1" applyFont="1">
      <alignment horizontal="center" vertical="center"/>
    </xf>
    <xf borderId="1" fillId="22" fontId="19" numFmtId="0" xfId="0" applyAlignment="1" applyBorder="1" applyFill="1" applyFont="1">
      <alignment horizontal="center" shrinkToFit="0" vertical="center" wrapText="1"/>
    </xf>
    <xf borderId="1" fillId="22" fontId="19" numFmtId="166" xfId="0" applyAlignment="1" applyBorder="1" applyFill="1" applyFont="1" applyNumberFormat="1">
      <alignment horizontal="center" shrinkToFit="0" vertical="center" wrapText="1"/>
    </xf>
    <xf borderId="1" fillId="23" fontId="15" numFmtId="3" xfId="0" applyAlignment="1" applyBorder="1" applyFill="1" applyFont="1" applyNumberFormat="1">
      <alignment horizontal="center" vertical="center"/>
    </xf>
    <xf borderId="1" fillId="23" fontId="15" numFmtId="0" xfId="0" applyAlignment="1" applyBorder="1" applyFill="1" applyFont="1">
      <alignment horizontal="center" vertical="center"/>
    </xf>
    <xf borderId="1" fillId="23" fontId="15" numFmtId="0" xfId="0" applyAlignment="1" applyBorder="1" applyFill="1" applyFont="1">
      <alignment horizontal="center" shrinkToFit="0" vertical="center" wrapText="1"/>
    </xf>
    <xf borderId="1" fillId="0" fontId="27" numFmtId="170" xfId="0" applyAlignment="1" applyBorder="1" applyFont="1" applyNumberFormat="1">
      <alignment horizontal="center" vertical="center"/>
    </xf>
    <xf borderId="1" fillId="0" fontId="27" numFmtId="175" xfId="0" applyAlignment="1" applyBorder="1" applyFont="1" applyNumberFormat="1">
      <alignment horizontal="center" vertical="center"/>
    </xf>
    <xf borderId="0" fillId="3" fontId="27" numFmtId="0" xfId="0" applyAlignment="1" applyFill="1" applyFont="1">
      <alignment horizontal="center" shrinkToFit="0" vertical="center" wrapText="0"/>
    </xf>
    <xf borderId="1" fillId="22" fontId="15" numFmtId="3" xfId="0" applyAlignment="1" applyBorder="1" applyFill="1" applyFont="1" applyNumberFormat="1">
      <alignment horizontal="center" shrinkToFit="0" vertical="center" wrapText="1"/>
    </xf>
    <xf borderId="1" fillId="22" fontId="15" numFmtId="0" xfId="0" applyAlignment="1" applyBorder="1" applyFill="1" applyFont="1">
      <alignment horizontal="center" shrinkToFit="0" vertical="center" wrapText="1"/>
    </xf>
    <xf borderId="1" fillId="22" fontId="15" numFmtId="0" xfId="0" applyAlignment="1" applyBorder="1" applyFill="1" applyFont="1">
      <alignment horizontal="center" vertical="center"/>
    </xf>
    <xf borderId="0" fillId="22" fontId="19" numFmtId="166" xfId="0" applyAlignment="1" applyFill="1" applyFont="1" applyNumberFormat="1">
      <alignment horizontal="center" shrinkToFit="0" vertical="center" wrapText="1"/>
    </xf>
    <xf borderId="1" fillId="23" fontId="15" numFmtId="1" xfId="0" applyAlignment="1" applyBorder="1" applyFill="1" applyFont="1" applyNumberFormat="1">
      <alignment horizontal="center" shrinkToFit="0" vertical="center" wrapText="1"/>
    </xf>
    <xf borderId="0" fillId="23" fontId="19" numFmtId="0" xfId="0" applyAlignment="1" applyFill="1" applyFont="1">
      <alignment horizontal="center" readingOrder="0" vertical="center"/>
    </xf>
    <xf borderId="0" fillId="23" fontId="19" numFmtId="0" xfId="0" applyAlignment="1" applyFill="1" applyFont="1">
      <alignment horizontal="center" shrinkToFit="0" vertical="center" wrapText="1"/>
    </xf>
    <xf borderId="2" fillId="23" fontId="15" numFmtId="0" xfId="0" applyAlignment="1" applyBorder="1" applyFill="1" applyFont="1">
      <alignment horizontal="center" shrinkToFit="0" vertical="center" wrapText="1"/>
    </xf>
    <xf borderId="0" fillId="0" fontId="30" numFmtId="0" xfId="0" applyAlignment="1" applyFont="1">
      <alignment horizontal="center" readingOrder="0" shrinkToFit="0" vertical="bottom" wrapText="0"/>
    </xf>
    <xf borderId="0" fillId="21" fontId="19" numFmtId="0" xfId="0" applyAlignment="1" applyFill="1" applyFont="1">
      <alignment horizontal="center" vertical="center"/>
    </xf>
    <xf borderId="0" fillId="21" fontId="19" numFmtId="0" xfId="0" applyAlignment="1" applyFill="1" applyFont="1">
      <alignment horizontal="center" shrinkToFit="0" vertical="center" wrapText="1"/>
    </xf>
    <xf borderId="2" fillId="21" fontId="1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166" xfId="0" applyAlignment="1" applyBorder="1" applyFont="1" applyNumberFormat="1">
      <alignment horizontal="center" readingOrder="0" shrinkToFit="0" vertical="center" wrapText="1"/>
    </xf>
    <xf borderId="1" fillId="0" fontId="6" numFmtId="1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166" xfId="0" applyAlignment="1" applyBorder="1" applyFont="1" applyNumberFormat="1">
      <alignment horizontal="center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3" fontId="6" numFmtId="1" xfId="0" applyAlignment="1" applyBorder="1" applyFill="1" applyFont="1" applyNumberFormat="1">
      <alignment horizontal="center" readingOrder="0" shrinkToFit="0" vertical="center" wrapText="1"/>
    </xf>
    <xf borderId="1" fillId="3" fontId="31" numFmtId="0" xfId="0" applyAlignment="1" applyBorder="1" applyFill="1" applyFont="1">
      <alignment horizontal="center" readingOrder="0" shrinkToFit="0" vertical="center" wrapText="1"/>
    </xf>
    <xf borderId="1" fillId="3" fontId="6" numFmtId="166" xfId="0" applyAlignment="1" applyBorder="1" applyFill="1" applyFont="1" applyNumberFormat="1">
      <alignment horizontal="center" shrinkToFit="0" vertical="center" wrapText="1"/>
    </xf>
    <xf borderId="1" fillId="3" fontId="6" numFmtId="166" xfId="0" applyAlignment="1" applyBorder="1" applyFill="1" applyFont="1" applyNumberFormat="1">
      <alignment horizontal="center" readingOrder="0" shrinkToFit="0" vertical="center" wrapText="1"/>
    </xf>
    <xf borderId="0" fillId="3" fontId="6" numFmtId="166" xfId="0" applyAlignment="1" applyFill="1" applyFont="1" applyNumberFormat="1">
      <alignment horizontal="center" shrinkToFit="0" vertical="center" wrapText="1"/>
    </xf>
    <xf borderId="0" fillId="3" fontId="6" numFmtId="1" xfId="0" applyAlignment="1" applyFill="1" applyFont="1" applyNumberFormat="1">
      <alignment horizontal="center" shrinkToFit="0" vertical="center" wrapText="1"/>
    </xf>
    <xf borderId="3" fillId="3" fontId="4" numFmtId="0" xfId="0" applyAlignment="1" applyBorder="1" applyFill="1" applyFont="1">
      <alignment horizontal="center" readingOrder="0" shrinkToFit="0" vertical="center" wrapText="1"/>
    </xf>
    <xf borderId="3" fillId="3" fontId="4" numFmtId="1" xfId="0" applyAlignment="1" applyBorder="1" applyFill="1" applyFont="1" applyNumberFormat="1">
      <alignment horizontal="center" readingOrder="0" shrinkToFit="0" vertical="center" wrapText="1"/>
    </xf>
    <xf borderId="6" fillId="3" fontId="4" numFmtId="1" xfId="0" applyAlignment="1" applyBorder="1" applyFill="1" applyFont="1" applyNumberFormat="1">
      <alignment horizontal="center" readingOrder="0" shrinkToFit="0" vertical="center" wrapText="1"/>
    </xf>
    <xf borderId="6" fillId="3" fontId="4" numFmtId="1" xfId="0" applyAlignment="1" applyBorder="1" applyFill="1" applyFont="1" applyNumberFormat="1">
      <alignment horizontal="center" shrinkToFit="0" vertical="center" wrapText="1"/>
    </xf>
    <xf borderId="6" fillId="3" fontId="4" numFmtId="4" xfId="0" applyAlignment="1" applyBorder="1" applyFill="1" applyFont="1" applyNumberFormat="1">
      <alignment horizontal="center" shrinkToFit="0" vertical="center" wrapText="1"/>
    </xf>
    <xf borderId="3" fillId="3" fontId="4" numFmtId="1" xfId="0" applyAlignment="1" applyBorder="1" applyFill="1" applyFont="1" applyNumberFormat="1">
      <alignment horizontal="center" readingOrder="0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6" fillId="3" fontId="4" numFmtId="166" xfId="0" applyAlignment="1" applyBorder="1" applyFill="1" applyFont="1" applyNumberFormat="1">
      <alignment horizontal="center" shrinkToFit="0" vertical="center" wrapText="1"/>
    </xf>
    <xf borderId="7" fillId="3" fontId="4" numFmtId="164" xfId="0" applyAlignment="1" applyBorder="1" applyFill="1" applyFont="1" applyNumberFormat="1">
      <alignment horizontal="center" shrinkToFit="0" vertical="center" wrapText="1"/>
    </xf>
    <xf borderId="11" fillId="3" fontId="15" numFmtId="164" xfId="0" applyAlignment="1" applyBorder="1" applyFill="1" applyFont="1" applyNumberFormat="1">
      <alignment horizontal="center" readingOrder="0" shrinkToFit="0" vertical="center" wrapText="1"/>
    </xf>
    <xf borderId="13" fillId="3" fontId="15" numFmtId="164" xfId="0" applyAlignment="1" applyBorder="1" applyFill="1" applyFont="1" applyNumberFormat="1">
      <alignment horizontal="center" readingOrder="0" shrinkToFit="0" vertical="center" wrapText="1"/>
    </xf>
    <xf borderId="13" fillId="3" fontId="9" numFmtId="164" xfId="0" applyAlignment="1" applyBorder="1" applyFill="1" applyFont="1" applyNumberFormat="1">
      <alignment horizontal="center" readingOrder="0" shrinkToFit="0" vertical="center" wrapText="1"/>
    </xf>
    <xf borderId="13" fillId="3" fontId="9" numFmtId="164" xfId="0" applyAlignment="1" applyBorder="1" applyFill="1" applyFont="1" applyNumberFormat="1">
      <alignment horizontal="center" readingOrder="0" shrinkToFit="0" vertical="center" wrapText="1"/>
    </xf>
    <xf borderId="13" fillId="3" fontId="15" numFmtId="0" xfId="0" applyAlignment="1" applyBorder="1" applyFill="1" applyFont="1">
      <alignment horizontal="center" readingOrder="0" shrinkToFit="0" vertical="center" wrapText="1"/>
    </xf>
    <xf borderId="0" fillId="3" fontId="19" numFmtId="0" xfId="0" applyAlignment="1" applyFill="1" applyFont="1">
      <alignment horizontal="center" readingOrder="0" shrinkToFit="0" vertical="center" wrapText="1"/>
    </xf>
    <xf borderId="0" fillId="3" fontId="15" numFmtId="0" xfId="0" applyAlignment="1" applyFill="1" applyFont="1">
      <alignment horizontal="center" readingOrder="0" shrinkToFit="0" vertical="center" wrapText="1"/>
    </xf>
    <xf borderId="13" fillId="3" fontId="9" numFmtId="166" xfId="0" applyAlignment="1" applyBorder="1" applyFill="1" applyFont="1" applyNumberFormat="1">
      <alignment horizontal="center" readingOrder="0" shrinkToFit="0" vertical="center" wrapText="1"/>
    </xf>
    <xf borderId="13" fillId="3" fontId="9" numFmtId="0" xfId="0" applyAlignment="1" applyBorder="1" applyFill="1" applyFont="1">
      <alignment horizontal="center" readingOrder="0" shrinkToFit="0" vertical="center" wrapText="1"/>
    </xf>
    <xf borderId="1" fillId="3" fontId="19" numFmtId="0" xfId="0" applyAlignment="1" applyBorder="1" applyFill="1" applyFont="1">
      <alignment horizontal="center" readingOrder="0" shrinkToFit="0" vertical="center" wrapText="1"/>
    </xf>
    <xf borderId="1" fillId="3" fontId="15" numFmtId="1" xfId="0" applyAlignment="1" applyBorder="1" applyFill="1" applyFont="1" applyNumberFormat="1">
      <alignment horizontal="center" vertical="center"/>
    </xf>
    <xf borderId="1" fillId="3" fontId="15" numFmtId="0" xfId="0" applyAlignment="1" applyBorder="1" applyFill="1" applyFont="1">
      <alignment horizontal="center" vertical="center"/>
    </xf>
    <xf borderId="1" fillId="3" fontId="15" numFmtId="0" xfId="0" applyAlignment="1" applyBorder="1" applyFill="1" applyFont="1">
      <alignment horizontal="center" shrinkToFit="0" vertical="center" wrapText="1"/>
    </xf>
    <xf borderId="1" fillId="3" fontId="2" numFmtId="3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3" xfId="0" applyAlignment="1" applyBorder="1" applyFill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1" xfId="0" applyAlignment="1" applyBorder="1" applyFill="1" applyFont="1" applyNumberFormat="1">
      <alignment horizontal="center" shrinkToFit="0" vertical="center" wrapText="1"/>
    </xf>
    <xf borderId="0" fillId="3" fontId="6" numFmtId="166" xfId="0" applyAlignment="1" applyFill="1" applyFont="1" applyNumberFormat="1">
      <alignment horizontal="center" readingOrder="0" shrinkToFit="0" vertical="center" wrapText="1"/>
    </xf>
    <xf borderId="0" fillId="3" fontId="6" numFmtId="1" xfId="0" applyAlignment="1" applyFill="1" applyFont="1" applyNumberFormat="1">
      <alignment horizontal="center" readingOrder="0" shrinkToFit="0" vertical="center" wrapText="1"/>
    </xf>
    <xf borderId="1" fillId="4" fontId="4" numFmtId="164" xfId="0" applyAlignment="1" applyBorder="1" applyFill="1" applyFont="1" applyNumberFormat="1">
      <alignment horizontal="center" readingOrder="0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1" fillId="7" fontId="2" numFmtId="165" xfId="0" applyAlignment="1" applyBorder="1" applyFill="1" applyFont="1" applyNumberForma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0" fillId="25" fontId="6" numFmtId="0" xfId="0" applyAlignment="1" applyFill="1" applyFont="1">
      <alignment horizontal="center" shrinkToFit="0" vertical="center" wrapText="1"/>
    </xf>
    <xf borderId="7" fillId="4" fontId="4" numFmtId="164" xfId="0" applyAlignment="1" applyBorder="1" applyFill="1" applyFont="1" applyNumberFormat="1">
      <alignment horizontal="center" shrinkToFit="0" vertical="center" wrapText="1"/>
    </xf>
    <xf borderId="15" fillId="0" fontId="10" numFmtId="0" xfId="0" applyBorder="1" applyFont="1"/>
    <xf borderId="1" fillId="18" fontId="32" numFmtId="169" xfId="0" applyAlignment="1" applyBorder="1" applyFill="1" applyFont="1" applyNumberFormat="1">
      <alignment horizontal="center" shrinkToFit="0" wrapText="1"/>
    </xf>
    <xf borderId="1" fillId="18" fontId="32" numFmtId="1" xfId="0" applyAlignment="1" applyBorder="1" applyFill="1" applyFont="1" applyNumberFormat="1">
      <alignment horizontal="center" shrinkToFit="0" wrapText="1"/>
    </xf>
    <xf borderId="1" fillId="18" fontId="32" numFmtId="165" xfId="0" applyAlignment="1" applyBorder="1" applyFill="1" applyFont="1" applyNumberFormat="1">
      <alignment horizontal="center" readingOrder="0" shrinkToFit="0" wrapText="1"/>
    </xf>
    <xf borderId="11" fillId="7" fontId="15" numFmtId="164" xfId="0" applyAlignment="1" applyBorder="1" applyFill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vertical="center"/>
    </xf>
    <xf borderId="1" fillId="18" fontId="32" numFmtId="0" xfId="0" applyAlignment="1" applyBorder="1" applyFill="1" applyFont="1">
      <alignment horizontal="center" shrinkToFit="0" wrapText="1"/>
    </xf>
    <xf borderId="1" fillId="0" fontId="6" numFmtId="4" xfId="0" applyAlignment="1" applyBorder="1" applyFont="1" applyNumberFormat="1">
      <alignment horizontal="center" readingOrder="0" shrinkToFit="0" vertical="center" wrapText="1"/>
    </xf>
    <xf borderId="1" fillId="18" fontId="32" numFmtId="170" xfId="0" applyAlignment="1" applyBorder="1" applyFill="1" applyFont="1" applyNumberFormat="1">
      <alignment horizontal="center" shrinkToFit="0" wrapText="1"/>
    </xf>
    <xf borderId="1" fillId="0" fontId="32" numFmtId="170" xfId="0" applyAlignment="1" applyBorder="1" applyFont="1" applyNumberFormat="1">
      <alignment horizontal="center" shrinkToFit="0" wrapText="1"/>
    </xf>
    <xf borderId="1" fillId="0" fontId="32" numFmtId="169" xfId="0" applyAlignment="1" applyBorder="1" applyFont="1" applyNumberFormat="1">
      <alignment horizontal="center" shrinkToFit="0" wrapText="1"/>
    </xf>
    <xf borderId="1" fillId="0" fontId="32" numFmtId="1" xfId="0" applyAlignment="1" applyBorder="1" applyFont="1" applyNumberFormat="1">
      <alignment horizontal="center" shrinkToFit="0" wrapText="1"/>
    </xf>
    <xf borderId="1" fillId="0" fontId="6" numFmtId="0" xfId="0" applyAlignment="1" applyBorder="1" applyFont="1">
      <alignment horizontal="center" readingOrder="0" vertical="center"/>
    </xf>
    <xf borderId="1" fillId="7" fontId="28" numFmtId="1" xfId="0" applyAlignment="1" applyBorder="1" applyFill="1" applyFont="1" applyNumberFormat="1">
      <alignment horizontal="center" readingOrder="0" shrinkToFit="0" vertical="center" wrapText="1"/>
    </xf>
    <xf borderId="1" fillId="7" fontId="15" numFmtId="177" xfId="0" applyAlignment="1" applyBorder="1" applyFill="1" applyFont="1" applyNumberFormat="1">
      <alignment horizontal="center" readingOrder="0" shrinkToFit="0" vertical="center" wrapText="1"/>
    </xf>
    <xf borderId="1" fillId="7" fontId="15" numFmtId="1" xfId="0" applyAlignment="1" applyBorder="1" applyFill="1" applyFont="1" applyNumberFormat="1">
      <alignment horizontal="center" readingOrder="0" shrinkToFit="0" vertical="top" wrapText="1"/>
    </xf>
    <xf borderId="3" fillId="7" fontId="15" numFmtId="166" xfId="0" applyAlignment="1" applyBorder="1" applyFill="1" applyFont="1" applyNumberFormat="1">
      <alignment horizontal="center" readingOrder="0" shrinkToFit="0" vertical="top" wrapText="1"/>
    </xf>
    <xf borderId="0" fillId="0" fontId="19" numFmtId="0" xfId="0" applyFont="1"/>
    <xf borderId="1" fillId="21" fontId="15" numFmtId="172" xfId="0" applyAlignment="1" applyBorder="1" applyFill="1" applyFont="1" applyNumberForma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5" fillId="22" fontId="15" numFmtId="0" xfId="0" applyAlignment="1" applyBorder="1" applyFill="1" applyFont="1">
      <alignment horizontal="center" readingOrder="0" shrinkToFit="0" vertical="center" wrapText="1"/>
    </xf>
    <xf borderId="1" fillId="22" fontId="15" numFmtId="1" xfId="0" applyAlignment="1" applyBorder="1" applyFill="1" applyFont="1" applyNumberFormat="1">
      <alignment horizontal="center" readingOrder="0" shrinkToFit="0" vertical="top" wrapText="1"/>
    </xf>
    <xf borderId="1" fillId="22" fontId="15" numFmtId="165" xfId="0" applyAlignment="1" applyBorder="1" applyFill="1" applyFont="1" applyNumberFormat="1">
      <alignment horizontal="center" readingOrder="0" shrinkToFit="0" vertical="center" wrapText="1"/>
    </xf>
    <xf borderId="1" fillId="22" fontId="6" numFmtId="0" xfId="0" applyAlignment="1" applyBorder="1" applyFill="1" applyFont="1">
      <alignment horizontal="center" vertical="center"/>
    </xf>
    <xf borderId="1" fillId="22" fontId="6" numFmtId="0" xfId="0" applyAlignment="1" applyBorder="1" applyFill="1" applyFont="1">
      <alignment horizontal="center" readingOrder="0" shrinkToFit="0" vertical="center" wrapText="1"/>
    </xf>
    <xf borderId="13" fillId="3" fontId="15" numFmtId="166" xfId="0" applyAlignment="1" applyBorder="1" applyFill="1" applyFont="1" applyNumberFormat="1">
      <alignment horizontal="center" readingOrder="0" shrinkToFit="0" vertical="center" wrapText="1"/>
    </xf>
    <xf borderId="1" fillId="3" fontId="19" numFmtId="166" xfId="0" applyAlignment="1" applyBorder="1" applyFill="1" applyFont="1" applyNumberFormat="1">
      <alignment horizontal="center" readingOrder="0" shrinkToFit="0" vertical="center" wrapText="1"/>
    </xf>
    <xf borderId="1" fillId="3" fontId="19" numFmtId="1" xfId="0" applyAlignment="1" applyBorder="1" applyFill="1" applyFont="1" applyNumberFormat="1">
      <alignment horizontal="center" readingOrder="0" shrinkToFit="0" vertical="center" wrapText="1"/>
    </xf>
    <xf borderId="1" fillId="3" fontId="19" numFmtId="0" xfId="0" applyAlignment="1" applyBorder="1" applyFill="1" applyFont="1">
      <alignment horizontal="center" shrinkToFit="0" vertical="center" wrapText="1"/>
    </xf>
    <xf borderId="1" fillId="3" fontId="19" numFmtId="166" xfId="0" applyAlignment="1" applyBorder="1" applyFill="1" applyFont="1" applyNumberFormat="1">
      <alignment horizontal="center" shrinkToFit="0" vertical="center" wrapText="1"/>
    </xf>
    <xf borderId="1" fillId="3" fontId="15" numFmtId="0" xfId="0" applyAlignment="1" applyBorder="1" applyFill="1" applyFont="1">
      <alignment horizontal="center" readingOrder="0" vertical="center"/>
    </xf>
    <xf borderId="1" fillId="26" fontId="15" numFmtId="0" xfId="0" applyAlignment="1" applyBorder="1" applyFill="1" applyFont="1">
      <alignment horizontal="center" readingOrder="0" shrinkToFit="0" vertical="center" wrapText="1"/>
    </xf>
    <xf borderId="1" fillId="26" fontId="19" numFmtId="0" xfId="0" applyAlignment="1" applyBorder="1" applyFill="1" applyFont="1">
      <alignment horizontal="center" readingOrder="0" shrinkToFit="0" vertical="center" wrapText="1"/>
    </xf>
    <xf borderId="1" fillId="26" fontId="19" numFmtId="166" xfId="0" applyAlignment="1" applyBorder="1" applyFill="1" applyFont="1" applyNumberFormat="1">
      <alignment horizontal="center" readingOrder="0" shrinkToFit="0" vertical="center" wrapText="1"/>
    </xf>
    <xf borderId="1" fillId="26" fontId="19" numFmtId="1" xfId="0" applyAlignment="1" applyBorder="1" applyFill="1" applyFont="1" applyNumberFormat="1">
      <alignment horizontal="center" readingOrder="0" shrinkToFit="0" vertical="center" wrapText="1"/>
    </xf>
    <xf borderId="1" fillId="26" fontId="15" numFmtId="166" xfId="0" applyAlignment="1" applyBorder="1" applyFill="1" applyFont="1" applyNumberFormat="1">
      <alignment horizontal="center" readingOrder="0" shrinkToFit="0" vertical="center" wrapText="1"/>
    </xf>
    <xf borderId="1" fillId="26" fontId="15" numFmtId="10" xfId="0" applyAlignment="1" applyBorder="1" applyFill="1" applyFont="1" applyNumberFormat="1">
      <alignment horizontal="center" readingOrder="0" shrinkToFit="0" vertical="center" wrapText="1"/>
    </xf>
    <xf borderId="1" fillId="26" fontId="15" numFmtId="0" xfId="0" applyAlignment="1" applyBorder="1" applyFill="1" applyFont="1">
      <alignment horizontal="center" readingOrder="0" vertical="center"/>
    </xf>
    <xf borderId="1" fillId="26" fontId="19" numFmtId="0" xfId="0" applyAlignment="1" applyBorder="1" applyFill="1" applyFont="1">
      <alignment horizontal="center" shrinkToFit="0" vertical="center" wrapText="1"/>
    </xf>
    <xf borderId="1" fillId="26" fontId="19" numFmtId="166" xfId="0" applyAlignment="1" applyBorder="1" applyFill="1" applyFont="1" applyNumberFormat="1">
      <alignment horizontal="center" shrinkToFit="0" vertical="center" wrapText="1"/>
    </xf>
    <xf borderId="1" fillId="7" fontId="15" numFmtId="166" xfId="0" applyAlignment="1" applyBorder="1" applyFill="1" applyFont="1" applyNumberFormat="1">
      <alignment horizontal="center" readingOrder="0" shrinkToFit="0" vertical="top" wrapText="1"/>
    </xf>
    <xf borderId="1" fillId="3" fontId="19" numFmtId="1" xfId="0" applyAlignment="1" applyBorder="1" applyFill="1" applyFont="1" applyNumberFormat="1">
      <alignment horizontal="center" shrinkToFit="0" vertical="center" wrapText="1"/>
    </xf>
    <xf borderId="1" fillId="3" fontId="15" numFmtId="1" xfId="0" applyAlignment="1" applyBorder="1" applyFill="1" applyFont="1" applyNumberFormat="1">
      <alignment horizontal="center" readingOrder="0" shrinkToFit="0" vertical="top" wrapText="1"/>
    </xf>
    <xf borderId="1" fillId="3" fontId="15" numFmtId="166" xfId="0" applyAlignment="1" applyBorder="1" applyFill="1" applyFont="1" applyNumberFormat="1">
      <alignment horizontal="center" readingOrder="0" shrinkToFit="0" vertical="top" wrapText="1"/>
    </xf>
    <xf borderId="1" fillId="3" fontId="28" numFmtId="0" xfId="0" applyAlignment="1" applyBorder="1" applyFill="1" applyFont="1">
      <alignment horizontal="center" readingOrder="0" shrinkToFit="0" vertical="center" wrapText="1"/>
    </xf>
    <xf borderId="1" fillId="3" fontId="15" numFmtId="0" xfId="0" applyAlignment="1" applyBorder="1" applyFill="1" applyFont="1">
      <alignment horizontal="center" readingOrder="0" shrinkToFit="0" vertical="top" wrapText="1"/>
    </xf>
    <xf borderId="1" fillId="3" fontId="19" numFmtId="10" xfId="0" applyAlignment="1" applyBorder="1" applyFill="1" applyFont="1" applyNumberFormat="1">
      <alignment horizontal="center" readingOrder="0" shrinkToFit="0" vertical="center" wrapText="1"/>
    </xf>
    <xf borderId="1" fillId="3" fontId="19" numFmtId="10" xfId="0" applyAlignment="1" applyBorder="1" applyFill="1" applyFont="1" applyNumberFormat="1">
      <alignment horizontal="center" shrinkToFit="0" vertical="center" wrapText="1"/>
    </xf>
    <xf borderId="1" fillId="3" fontId="19" numFmtId="4" xfId="0" applyAlignment="1" applyBorder="1" applyFill="1" applyFont="1" applyNumberFormat="1">
      <alignment horizontal="center" readingOrder="0" shrinkToFit="0" vertical="center" wrapText="1"/>
    </xf>
    <xf borderId="1" fillId="6" fontId="31" numFmtId="0" xfId="0" applyBorder="1" applyFill="1" applyFont="1"/>
    <xf borderId="1" fillId="3" fontId="33" numFmtId="166" xfId="0" applyAlignment="1" applyBorder="1" applyFill="1" applyFont="1" applyNumberForma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0" fillId="3" fontId="19" numFmtId="166" xfId="0" applyAlignment="1" applyFill="1" applyFont="1" applyNumberFormat="1">
      <alignment horizontal="center" shrinkToFit="0" vertical="center" wrapText="1"/>
    </xf>
    <xf borderId="2" fillId="5" fontId="2" numFmtId="0" xfId="0" applyBorder="1" applyFill="1" applyFont="1"/>
    <xf borderId="0" fillId="3" fontId="19" numFmtId="1" xfId="0" applyAlignment="1" applyFill="1" applyFont="1" applyNumberFormat="1">
      <alignment horizontal="center" shrinkToFit="0" vertical="center" wrapText="1"/>
    </xf>
    <xf borderId="4" fillId="3" fontId="15" numFmtId="0" xfId="0" applyAlignment="1" applyBorder="1" applyFill="1" applyFont="1">
      <alignment horizontal="center" readingOrder="0" shrinkToFit="0" vertical="top" wrapText="1"/>
    </xf>
    <xf borderId="0" fillId="3" fontId="15" numFmtId="0" xfId="0" applyAlignment="1" applyFill="1" applyFont="1">
      <alignment horizontal="center" readingOrder="0" shrinkToFit="0" vertical="top" wrapText="1"/>
    </xf>
    <xf borderId="0" fillId="3" fontId="19" numFmtId="10" xfId="0" applyAlignment="1" applyFill="1" applyFont="1" applyNumberFormat="1">
      <alignment horizontal="center" shrinkToFit="0" vertical="center" wrapText="1"/>
    </xf>
    <xf borderId="0" fillId="5" fontId="2" numFmtId="0" xfId="0" applyFill="1" applyFont="1"/>
    <xf borderId="1" fillId="22" fontId="6" numFmtId="167" xfId="0" applyAlignment="1" applyBorder="1" applyFill="1" applyFont="1" applyNumberFormat="1">
      <alignment readingOrder="0" shrinkToFit="0" vertical="center" wrapText="1"/>
    </xf>
    <xf borderId="1" fillId="22" fontId="6" numFmtId="0" xfId="0" applyBorder="1" applyFill="1" applyFont="1"/>
    <xf borderId="1" fillId="22" fontId="2" numFmtId="0" xfId="0" applyAlignment="1" applyBorder="1" applyFill="1" applyFont="1">
      <alignment horizontal="center" readingOrder="0" shrinkToFit="0" vertical="center" wrapText="1"/>
    </xf>
    <xf borderId="2" fillId="5" fontId="2" numFmtId="0" xfId="0" applyAlignment="1" applyBorder="1" applyFill="1" applyFont="1">
      <alignment shrinkToFit="0" wrapText="1"/>
    </xf>
    <xf borderId="0" fillId="5" fontId="2" numFmtId="0" xfId="0" applyAlignment="1" applyFill="1" applyFont="1">
      <alignment shrinkToFit="0" wrapText="1"/>
    </xf>
    <xf borderId="0" fillId="0" fontId="6" numFmtId="167" xfId="0" applyAlignment="1" applyFont="1" applyNumberFormat="1">
      <alignment horizontal="center" shrinkToFit="0" vertical="center" wrapText="1"/>
    </xf>
    <xf borderId="3" fillId="4" fontId="4" numFmtId="164" xfId="0" applyAlignment="1" applyBorder="1" applyFill="1" applyFont="1" applyNumberFormat="1">
      <alignment horizontal="center" readingOrder="0" shrinkToFit="0" vertical="center" wrapText="1"/>
    </xf>
    <xf borderId="6" fillId="4" fontId="4" numFmtId="164" xfId="0" applyAlignment="1" applyBorder="1" applyFill="1" applyFont="1" applyNumberFormat="1">
      <alignment horizontal="center" shrinkToFit="0" vertical="center" wrapText="1"/>
    </xf>
    <xf borderId="6" fillId="4" fontId="34" numFmtId="164" xfId="0" applyAlignment="1" applyBorder="1" applyFill="1" applyFont="1" applyNumberFormat="1">
      <alignment horizontal="center" shrinkToFit="0" vertical="center" wrapText="1"/>
    </xf>
    <xf borderId="5" fillId="3" fontId="15" numFmtId="0" xfId="0" applyAlignment="1" applyBorder="1" applyFill="1" applyFont="1">
      <alignment horizontal="center" readingOrder="0" shrinkToFit="0" vertical="top" wrapText="1"/>
    </xf>
    <xf borderId="0" fillId="3" fontId="6" numFmtId="10" xfId="0" applyAlignment="1" applyFill="1" applyFont="1" applyNumberFormat="1">
      <alignment horizontal="center" shrinkToFit="0" vertical="center" wrapText="1"/>
    </xf>
    <xf borderId="1" fillId="22" fontId="15" numFmtId="1" xfId="0" applyAlignment="1" applyBorder="1" applyFill="1" applyFont="1" applyNumberFormat="1">
      <alignment horizontal="center" readingOrder="0" shrinkToFit="0" vertical="center" wrapText="1"/>
    </xf>
    <xf borderId="1" fillId="22" fontId="15" numFmtId="4" xfId="0" applyAlignment="1" applyBorder="1" applyFill="1" applyFont="1" applyNumberFormat="1">
      <alignment horizontal="center" readingOrder="0" shrinkToFit="0" vertical="center" wrapText="1"/>
    </xf>
    <xf borderId="1" fillId="22" fontId="15" numFmtId="174" xfId="0" applyAlignment="1" applyBorder="1" applyFill="1" applyFont="1" applyNumberFormat="1">
      <alignment horizontal="center" readingOrder="0" shrinkToFit="0" vertical="center" wrapText="1"/>
    </xf>
    <xf borderId="1" fillId="22" fontId="15" numFmtId="176" xfId="0" applyAlignment="1" applyBorder="1" applyFill="1" applyFont="1" applyNumberFormat="1">
      <alignment horizontal="center" readingOrder="0" shrinkToFit="0" vertical="center" wrapText="1"/>
    </xf>
    <xf borderId="0" fillId="22" fontId="19" numFmtId="166" xfId="0" applyFill="1" applyFont="1" applyNumberFormat="1"/>
    <xf borderId="1" fillId="22" fontId="15" numFmtId="1" xfId="0" applyAlignment="1" applyBorder="1" applyFill="1" applyFont="1" applyNumberFormat="1">
      <alignment horizontal="center" shrinkToFit="0" vertical="center" wrapText="1"/>
    </xf>
    <xf borderId="4" fillId="22" fontId="15" numFmtId="49" xfId="0" applyAlignment="1" applyBorder="1" applyFill="1" applyFont="1" applyNumberFormat="1">
      <alignment horizontal="center" shrinkToFit="0" vertical="center" wrapText="1"/>
    </xf>
    <xf borderId="0" fillId="22" fontId="19" numFmtId="0" xfId="0" applyAlignment="1" applyFill="1" applyFont="1">
      <alignment horizontal="center" vertical="center"/>
    </xf>
    <xf borderId="2" fillId="22" fontId="15" numFmtId="0" xfId="0" applyAlignment="1" applyBorder="1" applyFill="1" applyFont="1">
      <alignment horizontal="center" shrinkToFit="0" vertical="center" wrapText="1"/>
    </xf>
    <xf borderId="0" fillId="22" fontId="19" numFmtId="0" xfId="0" applyFill="1" applyFont="1"/>
    <xf borderId="1" fillId="22" fontId="28" numFmtId="0" xfId="0" applyAlignment="1" applyBorder="1" applyFill="1" applyFont="1">
      <alignment horizontal="center" readingOrder="0" shrinkToFit="0" vertical="center" wrapText="1"/>
    </xf>
    <xf borderId="0" fillId="3" fontId="19" numFmtId="166" xfId="0" applyFill="1" applyFont="1" applyNumberFormat="1"/>
    <xf borderId="0" fillId="3" fontId="19" numFmtId="0" xfId="0" applyFill="1" applyFont="1"/>
    <xf borderId="0" fillId="3" fontId="6" numFmtId="10" xfId="0" applyAlignment="1" applyFill="1" applyFont="1" applyNumberFormat="1">
      <alignment horizontal="center" vertical="center"/>
    </xf>
    <xf borderId="0" fillId="3" fontId="6" numFmtId="166" xfId="0" applyAlignment="1" applyFill="1" applyFont="1" applyNumberFormat="1">
      <alignment horizontal="center" vertical="center"/>
    </xf>
    <xf borderId="13" fillId="3" fontId="15" numFmtId="164" xfId="0" applyAlignment="1" applyBorder="1" applyFill="1" applyFont="1" applyNumberFormat="1">
      <alignment horizontal="center" readingOrder="0" shrinkToFit="0" vertical="center" wrapText="1"/>
    </xf>
    <xf borderId="4" fillId="3" fontId="15" numFmtId="0" xfId="0" applyAlignment="1" applyBorder="1" applyFill="1" applyFont="1">
      <alignment horizontal="center" readingOrder="0" shrinkToFit="0" vertical="center" wrapText="1"/>
    </xf>
    <xf borderId="5" fillId="3" fontId="15" numFmtId="0" xfId="0" applyAlignment="1" applyBorder="1" applyFill="1" applyFont="1">
      <alignment horizontal="center" readingOrder="0" shrinkToFit="0" vertical="center" wrapText="1"/>
    </xf>
    <xf borderId="0" fillId="3" fontId="19" numFmtId="167" xfId="0" applyAlignment="1" applyFill="1" applyFont="1" applyNumberFormat="1">
      <alignment horizontal="center" shrinkToFit="0" vertical="center" wrapText="1"/>
    </xf>
    <xf borderId="1" fillId="3" fontId="15" numFmtId="3" xfId="0" applyAlignment="1" applyBorder="1" applyFill="1" applyFont="1" applyNumberFormat="1">
      <alignment horizontal="center" vertical="center"/>
    </xf>
    <xf borderId="0" fillId="3" fontId="19" numFmtId="166" xfId="0" applyAlignment="1" applyFill="1" applyFont="1" applyNumberFormat="1">
      <alignment horizontal="center" readingOrder="0" shrinkToFit="0" vertical="center" wrapText="1"/>
    </xf>
    <xf borderId="1" fillId="3" fontId="15" numFmtId="3" xfId="0" applyAlignment="1" applyBorder="1" applyFill="1" applyFont="1" applyNumberFormat="1">
      <alignment horizontal="center" shrinkToFit="0" vertical="center" wrapText="1"/>
    </xf>
    <xf borderId="1" fillId="3" fontId="15" numFmtId="0" xfId="0" applyAlignment="1" applyBorder="1" applyFill="1" applyFont="1">
      <alignment horizontal="center" shrinkToFit="0" vertical="center" wrapText="1"/>
    </xf>
    <xf borderId="1" fillId="3" fontId="15" numFmtId="0" xfId="0" applyAlignment="1" applyBorder="1" applyFill="1" applyFont="1">
      <alignment horizontal="center" vertical="center"/>
    </xf>
    <xf borderId="1" fillId="3" fontId="15" numFmtId="1" xfId="0" applyAlignment="1" applyBorder="1" applyFill="1" applyFont="1" applyNumberFormat="1">
      <alignment horizontal="center" shrinkToFit="0" vertical="center" wrapText="1"/>
    </xf>
    <xf borderId="0" fillId="3" fontId="19" numFmtId="1" xfId="0" applyAlignment="1" applyFill="1" applyFont="1" applyNumberFormat="1">
      <alignment horizontal="center" readingOrder="0" shrinkToFit="0" vertical="center" wrapText="1"/>
    </xf>
    <xf borderId="0" fillId="25" fontId="6" numFmtId="0" xfId="0" applyAlignment="1" applyFill="1" applyFont="1">
      <alignment horizontal="center" readingOrder="0" shrinkToFit="0" vertical="center" wrapText="1"/>
    </xf>
    <xf borderId="0" fillId="25" fontId="6" numFmtId="1" xfId="0" applyAlignment="1" applyFill="1" applyFont="1" applyNumberFormat="1">
      <alignment horizontal="center" shrinkToFit="0" vertical="center" wrapText="1"/>
    </xf>
    <xf borderId="0" fillId="3" fontId="6" numFmtId="167" xfId="0" applyAlignment="1" applyFill="1" applyFont="1" applyNumberFormat="1">
      <alignment horizontal="center" shrinkToFit="0" vertical="center" wrapText="1"/>
    </xf>
    <xf borderId="3" fillId="4" fontId="4" numFmtId="164" xfId="0" applyAlignment="1" applyBorder="1" applyFill="1" applyFont="1" applyNumberFormat="1">
      <alignment horizontal="center" shrinkToFit="0" vertical="center" wrapText="1"/>
    </xf>
    <xf borderId="1" fillId="0" fontId="35" numFmtId="169" xfId="0" applyAlignment="1" applyBorder="1" applyFont="1" applyNumberFormat="1">
      <alignment horizontal="center"/>
    </xf>
    <xf borderId="1" fillId="0" fontId="35" numFmtId="0" xfId="0" applyAlignment="1" applyBorder="1" applyFont="1">
      <alignment horizontal="center"/>
    </xf>
    <xf borderId="3" fillId="22" fontId="15" numFmtId="1" xfId="0" applyAlignment="1" applyBorder="1" applyFill="1" applyFont="1" applyNumberFormat="1">
      <alignment horizontal="center" shrinkToFit="0" vertical="center" wrapText="1"/>
    </xf>
    <xf borderId="1" fillId="3" fontId="15" numFmtId="1" xfId="0" applyAlignment="1" applyBorder="1" applyFill="1" applyFont="1" applyNumberFormat="1">
      <alignment horizontal="center" shrinkToFit="0" vertical="center" wrapText="1"/>
    </xf>
    <xf borderId="1" fillId="3" fontId="15" numFmtId="49" xfId="0" applyAlignment="1" applyBorder="1" applyFill="1" applyFont="1" applyNumberFormat="1">
      <alignment horizontal="center" shrinkToFit="0" vertical="center" wrapText="1"/>
    </xf>
    <xf borderId="0" fillId="3" fontId="6" numFmtId="4" xfId="0" applyAlignment="1" applyFill="1" applyFont="1" applyNumberFormat="1">
      <alignment horizontal="center" readingOrder="0" shrinkToFit="0" vertical="center" wrapText="1"/>
    </xf>
    <xf borderId="1" fillId="3" fontId="19" numFmtId="167" xfId="0" applyAlignment="1" applyBorder="1" applyFill="1" applyFont="1" applyNumberFormat="1">
      <alignment horizontal="center" shrinkToFit="0" vertical="center" wrapText="1"/>
    </xf>
    <xf borderId="1" fillId="3" fontId="6" numFmtId="1" xfId="0" applyAlignment="1" applyBorder="1" applyFill="1" applyFont="1" applyNumberFormat="1">
      <alignment horizontal="center" shrinkToFit="0" vertical="center" wrapText="1"/>
    </xf>
    <xf borderId="1" fillId="7" fontId="2" numFmtId="174" xfId="0" applyAlignment="1" applyBorder="1" applyFill="1" applyFont="1" applyNumberFormat="1">
      <alignment horizontal="center" readingOrder="0" shrinkToFit="0" vertical="center" wrapText="1"/>
    </xf>
    <xf borderId="6" fillId="4" fontId="5" numFmtId="1" xfId="0" applyAlignment="1" applyBorder="1" applyFill="1" applyFont="1" applyNumberFormat="1">
      <alignment horizontal="center" shrinkToFit="0" wrapText="1"/>
    </xf>
    <xf borderId="3" fillId="4" fontId="5" numFmtId="1" xfId="0" applyAlignment="1" applyBorder="1" applyFill="1" applyFont="1" applyNumberFormat="1">
      <alignment horizontal="center" shrinkToFit="0" wrapText="1"/>
    </xf>
    <xf borderId="3" fillId="4" fontId="5" numFmtId="4" xfId="0" applyAlignment="1" applyBorder="1" applyFill="1" applyFont="1" applyNumberFormat="1">
      <alignment horizontal="center" shrinkToFit="0" wrapText="1"/>
    </xf>
    <xf borderId="6" fillId="4" fontId="5" numFmtId="4" xfId="0" applyAlignment="1" applyBorder="1" applyFill="1" applyFont="1" applyNumberFormat="1">
      <alignment horizontal="center" shrinkToFit="0" wrapText="1"/>
    </xf>
    <xf borderId="3" fillId="4" fontId="5" numFmtId="1" xfId="0" applyAlignment="1" applyBorder="1" applyFill="1" applyFont="1" applyNumberFormat="1">
      <alignment horizontal="center" shrinkToFit="0" wrapText="1"/>
    </xf>
    <xf borderId="3" fillId="4" fontId="5" numFmtId="0" xfId="0" applyAlignment="1" applyBorder="1" applyFill="1" applyFont="1">
      <alignment horizontal="center" shrinkToFit="0" wrapText="1"/>
    </xf>
    <xf borderId="3" fillId="4" fontId="5" numFmtId="0" xfId="0" applyAlignment="1" applyBorder="1" applyFill="1" applyFont="1">
      <alignment horizontal="center" shrinkToFit="0" wrapText="1"/>
    </xf>
    <xf borderId="6" fillId="4" fontId="5" numFmtId="166" xfId="0" applyAlignment="1" applyBorder="1" applyFill="1" applyFont="1" applyNumberFormat="1">
      <alignment horizontal="center" shrinkToFit="0" wrapText="1"/>
    </xf>
    <xf borderId="1" fillId="7" fontId="32" numFmtId="168" xfId="0" applyAlignment="1" applyBorder="1" applyFill="1" applyFont="1" applyNumberFormat="1">
      <alignment horizontal="center" shrinkToFit="0" vertical="bottom" wrapText="1"/>
    </xf>
    <xf borderId="1" fillId="7" fontId="32" numFmtId="169" xfId="0" applyAlignment="1" applyBorder="1" applyFill="1" applyFont="1" applyNumberFormat="1">
      <alignment horizontal="center" shrinkToFit="0" vertical="bottom" wrapText="1"/>
    </xf>
    <xf borderId="1" fillId="7" fontId="32" numFmtId="0" xfId="0" applyAlignment="1" applyBorder="1" applyFill="1" applyFont="1">
      <alignment horizontal="center" readingOrder="0" shrinkToFit="0" vertical="bottom" wrapText="1"/>
    </xf>
    <xf borderId="1" fillId="7" fontId="32" numFmtId="175" xfId="0" applyAlignment="1" applyBorder="1" applyFill="1" applyFont="1" applyNumberFormat="1">
      <alignment horizontal="center" shrinkToFit="0" vertical="bottom" wrapText="1"/>
    </xf>
    <xf borderId="1" fillId="7" fontId="32" numFmtId="171" xfId="0" applyAlignment="1" applyBorder="1" applyFill="1" applyFont="1" applyNumberFormat="1">
      <alignment horizontal="center" readingOrder="0" shrinkToFit="0" vertical="bottom" wrapText="1"/>
    </xf>
    <xf borderId="0" fillId="3" fontId="19" numFmtId="4" xfId="0" applyAlignment="1" applyFill="1" applyFont="1" applyNumberFormat="1">
      <alignment horizontal="center" readingOrder="0" shrinkToFit="0" vertical="center" wrapText="1"/>
    </xf>
    <xf borderId="3" fillId="4" fontId="5" numFmtId="0" xfId="0" applyAlignment="1" applyBorder="1" applyFill="1" applyFont="1">
      <alignment horizontal="center" shrinkToFit="0" wrapText="1"/>
    </xf>
    <xf borderId="1" fillId="0" fontId="32" numFmtId="168" xfId="0" applyAlignment="1" applyBorder="1" applyFont="1" applyNumberFormat="1">
      <alignment horizontal="center"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readingOrder="0" shrinkToFit="0" vertical="center" wrapText="1"/>
    </xf>
    <xf borderId="0" fillId="22" fontId="19" numFmtId="0" xfId="0" applyAlignment="1" applyFill="1" applyFont="1">
      <alignment horizontal="center" shrinkToFit="0" vertical="center" wrapText="1"/>
    </xf>
    <xf borderId="0" fillId="22" fontId="19" numFmtId="4" xfId="0" applyAlignment="1" applyFill="1" applyFont="1" applyNumberFormat="1">
      <alignment horizontal="center" readingOrder="0" shrinkToFit="0" vertical="center" wrapText="1"/>
    </xf>
    <xf borderId="1" fillId="0" fontId="32" numFmtId="165" xfId="0" applyAlignment="1" applyBorder="1" applyFont="1" applyNumberFormat="1">
      <alignment horizontal="center" readingOrder="0" shrinkToFit="0" vertical="center" wrapText="1"/>
    </xf>
    <xf borderId="1" fillId="22" fontId="32" numFmtId="168" xfId="0" applyAlignment="1" applyBorder="1" applyFill="1" applyFont="1" applyNumberFormat="1">
      <alignment horizontal="center" shrinkToFit="0" vertical="bottom" wrapText="1"/>
    </xf>
    <xf borderId="1" fillId="22" fontId="28" numFmtId="165" xfId="0" applyAlignment="1" applyBorder="1" applyFill="1" applyFont="1" applyNumberFormat="1">
      <alignment horizontal="center" readingOrder="0" shrinkToFit="0" vertical="center" wrapText="1"/>
    </xf>
    <xf borderId="1" fillId="0" fontId="32" numFmtId="168" xfId="0" applyAlignment="1" applyBorder="1" applyFont="1" applyNumberFormat="1">
      <alignment horizontal="center" shrinkToFit="0" vertical="bottom" wrapText="1"/>
    </xf>
    <xf borderId="1" fillId="0" fontId="32" numFmtId="0" xfId="0" applyAlignment="1" applyBorder="1" applyFont="1">
      <alignment horizontal="center" shrinkToFit="0" vertical="bottom" wrapText="1"/>
    </xf>
    <xf borderId="1" fillId="0" fontId="32" numFmtId="165" xfId="0" applyAlignment="1" applyBorder="1" applyFont="1" applyNumberFormat="1">
      <alignment horizontal="center" readingOrder="0" shrinkToFit="0" vertical="bottom" wrapText="1"/>
    </xf>
    <xf borderId="1" fillId="22" fontId="15" numFmtId="3" xfId="0" applyAlignment="1" applyBorder="1" applyFill="1" applyFont="1" applyNumberFormat="1">
      <alignment horizontal="center" readingOrder="0" shrinkToFit="0" vertical="center" wrapText="1"/>
    </xf>
    <xf borderId="4" fillId="3" fontId="15" numFmtId="1" xfId="0" applyAlignment="1" applyBorder="1" applyFill="1" applyFont="1" applyNumberFormat="1">
      <alignment horizontal="center" shrinkToFit="0" vertical="center" wrapText="1"/>
    </xf>
    <xf borderId="0" fillId="3" fontId="15" numFmtId="1" xfId="0" applyAlignment="1" applyFill="1" applyFont="1" applyNumberFormat="1">
      <alignment horizontal="center" shrinkToFit="0" vertical="center" wrapText="1"/>
    </xf>
    <xf borderId="5" fillId="3" fontId="15" numFmtId="1" xfId="0" applyAlignment="1" applyBorder="1" applyFill="1" applyFont="1" applyNumberFormat="1">
      <alignment horizontal="center" shrinkToFit="0" vertical="center" wrapText="1"/>
    </xf>
    <xf borderId="1" fillId="7" fontId="2" numFmtId="171" xfId="0" applyAlignment="1" applyBorder="1" applyFill="1" applyFont="1" applyNumberForma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7" fillId="4" fontId="5" numFmtId="164" xfId="0" applyAlignment="1" applyBorder="1" applyFill="1" applyFont="1" applyNumberFormat="1">
      <alignment horizontal="center" shrinkToFit="0" wrapText="1"/>
    </xf>
    <xf borderId="1" fillId="0" fontId="32" numFmtId="168" xfId="0" applyAlignment="1" applyBorder="1" applyFont="1" applyNumberFormat="1">
      <alignment horizontal="center" shrinkToFit="0" wrapText="1"/>
    </xf>
    <xf borderId="1" fillId="0" fontId="32" numFmtId="0" xfId="0" applyAlignment="1" applyBorder="1" applyFont="1">
      <alignment horizontal="center" shrinkToFit="0" wrapText="1"/>
    </xf>
    <xf borderId="0" fillId="0" fontId="32" numFmtId="165" xfId="0" applyAlignment="1" applyFont="1" applyNumberFormat="1">
      <alignment horizontal="center" readingOrder="0" shrinkToFit="0" wrapText="1"/>
    </xf>
    <xf borderId="0" fillId="0" fontId="36" numFmtId="0" xfId="0" applyAlignment="1" applyFont="1">
      <alignment readingOrder="0"/>
    </xf>
    <xf borderId="0" fillId="0" fontId="37" numFmtId="3" xfId="0" applyAlignment="1" applyFont="1" applyNumberFormat="1">
      <alignment readingOrder="0"/>
    </xf>
    <xf borderId="0" fillId="0" fontId="38" numFmtId="0" xfId="0" applyAlignment="1" applyFont="1">
      <alignment readingOrder="0"/>
    </xf>
    <xf borderId="5" fillId="7" fontId="15" numFmtId="0" xfId="0" applyAlignment="1" applyBorder="1" applyFill="1" applyFont="1">
      <alignment horizontal="center" readingOrder="0" shrinkToFit="0" vertical="center" wrapText="1"/>
    </xf>
    <xf borderId="0" fillId="0" fontId="39" numFmtId="0" xfId="0" applyAlignment="1" applyFont="1">
      <alignment readingOrder="0"/>
    </xf>
    <xf borderId="0" fillId="3" fontId="40" numFmtId="0" xfId="0" applyAlignment="1" applyFill="1" applyFont="1">
      <alignment readingOrder="0"/>
    </xf>
    <xf borderId="0" fillId="3" fontId="41" numFmtId="0" xfId="0" applyAlignment="1" applyFill="1" applyFont="1">
      <alignment readingOrder="0"/>
    </xf>
    <xf borderId="0" fillId="3" fontId="38" numFmtId="0" xfId="0" applyAlignment="1" applyFill="1" applyFont="1">
      <alignment readingOrder="0"/>
    </xf>
    <xf borderId="1" fillId="3" fontId="15" numFmtId="164" xfId="0" applyAlignment="1" applyBorder="1" applyFill="1" applyFont="1" applyNumberFormat="1">
      <alignment horizontal="center" readingOrder="0" shrinkToFit="0" vertical="center" wrapText="1"/>
    </xf>
    <xf borderId="15" fillId="4" fontId="4" numFmtId="164" xfId="0" applyAlignment="1" applyBorder="1" applyFill="1" applyFont="1" applyNumberFormat="1">
      <alignment horizontal="center" readingOrder="0" shrinkToFit="0" vertical="center" wrapText="1"/>
    </xf>
    <xf borderId="1" fillId="0" fontId="32" numFmtId="168" xfId="0" applyAlignment="1" applyBorder="1" applyFont="1" applyNumberFormat="1">
      <alignment horizontal="center"/>
    </xf>
    <xf borderId="1" fillId="0" fontId="32" numFmtId="4" xfId="0" applyAlignment="1" applyBorder="1" applyFont="1" applyNumberFormat="1">
      <alignment horizontal="center" readingOrder="0"/>
    </xf>
    <xf borderId="1" fillId="0" fontId="32" numFmtId="170" xfId="0" applyAlignment="1" applyBorder="1" applyFont="1" applyNumberFormat="1">
      <alignment horizontal="center"/>
    </xf>
    <xf borderId="1" fillId="0" fontId="32" numFmtId="0" xfId="0" applyAlignment="1" applyBorder="1" applyFont="1">
      <alignment horizontal="center" readingOrder="0"/>
    </xf>
    <xf borderId="1" fillId="0" fontId="32" numFmtId="4" xfId="0" applyAlignment="1" applyBorder="1" applyFont="1" applyNumberFormat="1">
      <alignment horizontal="center"/>
    </xf>
    <xf borderId="1" fillId="0" fontId="32" numFmtId="165" xfId="0" applyAlignment="1" applyBorder="1" applyFont="1" applyNumberFormat="1">
      <alignment horizontal="center" readingOrder="0"/>
    </xf>
    <xf borderId="1" fillId="7" fontId="28" numFmtId="0" xfId="0" applyAlignment="1" applyBorder="1" applyFill="1" applyFont="1">
      <alignment horizontal="center" readingOrder="0" shrinkToFit="0" vertical="center" wrapText="1"/>
    </xf>
    <xf borderId="1" fillId="7" fontId="28" numFmtId="1" xfId="0" applyAlignment="1" applyBorder="1" applyFill="1" applyFont="1" applyNumberFormat="1">
      <alignment horizontal="center" readingOrder="0" shrinkToFit="0" vertical="center" wrapText="1"/>
    </xf>
    <xf borderId="4" fillId="22" fontId="15" numFmtId="1" xfId="0" applyAlignment="1" applyBorder="1" applyFill="1" applyFont="1" applyNumberFormat="1">
      <alignment horizontal="center" shrinkToFit="0" vertical="center" wrapText="1"/>
    </xf>
    <xf borderId="5" fillId="22" fontId="15" numFmtId="1" xfId="0" applyAlignment="1" applyBorder="1" applyFill="1" applyFont="1" applyNumberForma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6" fillId="4" fontId="5" numFmtId="164" xfId="0" applyAlignment="1" applyBorder="1" applyFill="1" applyFont="1" applyNumberFormat="1">
      <alignment horizontal="center" shrinkToFit="0" wrapText="1"/>
    </xf>
    <xf borderId="3" fillId="4" fontId="5" numFmtId="164" xfId="0" applyAlignment="1" applyBorder="1" applyFill="1" applyFont="1" applyNumberFormat="1">
      <alignment horizontal="center" readingOrder="0" shrinkToFit="0" wrapText="1"/>
    </xf>
    <xf borderId="1" fillId="0" fontId="32" numFmtId="169" xfId="0" applyAlignment="1" applyBorder="1" applyFont="1" applyNumberFormat="1">
      <alignment horizontal="center"/>
    </xf>
    <xf borderId="1" fillId="9" fontId="32" numFmtId="0" xfId="0" applyAlignment="1" applyBorder="1" applyFill="1" applyFont="1">
      <alignment horizontal="center"/>
    </xf>
    <xf borderId="1" fillId="0" fontId="32" numFmtId="171" xfId="0" applyAlignment="1" applyBorder="1" applyFont="1" applyNumberFormat="1">
      <alignment horizontal="center" readingOrder="0"/>
    </xf>
    <xf borderId="10" fillId="3" fontId="15" numFmtId="0" xfId="0" applyAlignment="1" applyBorder="1" applyFill="1" applyFont="1">
      <alignment horizontal="center" shrinkToFit="0" vertical="center" wrapText="1"/>
    </xf>
    <xf borderId="16" fillId="3" fontId="15" numFmtId="0" xfId="0" applyAlignment="1" applyBorder="1" applyFill="1" applyFont="1">
      <alignment horizontal="center" shrinkToFit="0" vertical="center" wrapText="1"/>
    </xf>
    <xf borderId="17" fillId="3" fontId="15" numFmtId="0" xfId="0" applyAlignment="1" applyBorder="1" applyFill="1" applyFont="1">
      <alignment horizontal="center" shrinkToFit="0" vertical="center" wrapText="1"/>
    </xf>
    <xf borderId="1" fillId="3" fontId="15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8" fillId="3" fontId="2" numFmtId="0" xfId="0" applyAlignment="1" applyBorder="1" applyFill="1" applyFont="1">
      <alignment horizontal="center" shrinkToFit="0" vertical="center" wrapText="1"/>
    </xf>
    <xf borderId="1" fillId="7" fontId="2" numFmtId="171" xfId="0" applyAlignment="1" applyBorder="1" applyFill="1" applyFont="1" applyNumberFormat="1">
      <alignment horizontal="center" readingOrder="0" shrinkToFit="0" vertical="center" wrapText="1"/>
    </xf>
    <xf borderId="0" fillId="0" fontId="42" numFmtId="165" xfId="0" applyAlignment="1" applyFont="1" applyNumberFormat="1">
      <alignment horizontal="center" readingOrder="0"/>
    </xf>
    <xf borderId="0" fillId="22" fontId="38" numFmtId="0" xfId="0" applyAlignment="1" applyFill="1" applyFont="1">
      <alignment readingOrder="0"/>
    </xf>
    <xf borderId="1" fillId="0" fontId="17" numFmtId="169" xfId="0" applyAlignment="1" applyBorder="1" applyFont="1" applyNumberFormat="1">
      <alignment horizontal="center" readingOrder="0"/>
    </xf>
    <xf borderId="8" fillId="4" fontId="5" numFmtId="164" xfId="0" applyAlignment="1" applyBorder="1" applyFill="1" applyFont="1" applyNumberFormat="1">
      <alignment horizontal="center" shrinkToFit="0" wrapText="1"/>
    </xf>
    <xf borderId="1" fillId="22" fontId="32" numFmtId="169" xfId="0" applyAlignment="1" applyBorder="1" applyFill="1" applyFont="1" applyNumberFormat="1">
      <alignment horizontal="center"/>
    </xf>
    <xf borderId="1" fillId="22" fontId="32" numFmtId="0" xfId="0" applyAlignment="1" applyBorder="1" applyFill="1" applyFont="1">
      <alignment horizontal="center"/>
    </xf>
    <xf borderId="1" fillId="22" fontId="32" numFmtId="170" xfId="0" applyAlignment="1" applyBorder="1" applyFill="1" applyFont="1" applyNumberFormat="1">
      <alignment horizontal="center"/>
    </xf>
    <xf borderId="1" fillId="22" fontId="32" numFmtId="171" xfId="0" applyAlignment="1" applyBorder="1" applyFill="1" applyFont="1" applyNumberFormat="1">
      <alignment horizontal="center" readingOrder="0"/>
    </xf>
    <xf borderId="1" fillId="22" fontId="32" numFmtId="175" xfId="0" applyAlignment="1" applyBorder="1" applyFill="1" applyFont="1" applyNumberFormat="1">
      <alignment horizontal="center"/>
    </xf>
    <xf borderId="1" fillId="0" fontId="32" numFmtId="170" xfId="0" applyAlignment="1" applyBorder="1" applyFont="1" applyNumberFormat="1">
      <alignment horizontal="center" readingOrder="0" vertical="center"/>
    </xf>
    <xf borderId="0" fillId="0" fontId="32" numFmtId="171" xfId="0" applyAlignment="1" applyFont="1" applyNumberFormat="1">
      <alignment horizontal="center" readingOrder="0" vertical="center"/>
    </xf>
    <xf borderId="0" fillId="3" fontId="43" numFmtId="3" xfId="0" applyAlignment="1" applyFill="1" applyFont="1" applyNumberFormat="1">
      <alignment readingOrder="0"/>
    </xf>
    <xf borderId="13" fillId="22" fontId="15" numFmtId="164" xfId="0" applyAlignment="1" applyBorder="1" applyFill="1" applyFont="1" applyNumberFormat="1">
      <alignment horizontal="center" readingOrder="0" shrinkToFit="0" vertical="center" wrapText="1"/>
    </xf>
    <xf borderId="0" fillId="5" fontId="15" numFmtId="0" xfId="0" applyAlignment="1" applyFill="1" applyFont="1">
      <alignment horizontal="center" shrinkToFit="0" vertical="center" wrapText="1"/>
    </xf>
    <xf borderId="0" fillId="3" fontId="15" numFmtId="0" xfId="0" applyAlignment="1" applyFill="1" applyFont="1">
      <alignment horizontal="center" shrinkToFit="0" vertical="center" wrapText="1"/>
    </xf>
    <xf borderId="13" fillId="3" fontId="19" numFmtId="0" xfId="0" applyAlignment="1" applyBorder="1" applyFill="1" applyFont="1">
      <alignment horizontal="center" shrinkToFit="0" vertical="center" wrapText="1"/>
    </xf>
    <xf borderId="13" fillId="3" fontId="19" numFmtId="166" xfId="0" applyAlignment="1" applyBorder="1" applyFill="1" applyFont="1" applyNumberFormat="1">
      <alignment horizontal="center" shrinkToFit="0" vertical="center" wrapText="1"/>
    </xf>
    <xf borderId="0" fillId="0" fontId="19" numFmtId="0" xfId="0" applyAlignment="1" applyFont="1">
      <alignment horizontal="center" readingOrder="0" vertical="center"/>
    </xf>
    <xf borderId="6" fillId="4" fontId="4" numFmtId="164" xfId="0" applyAlignment="1" applyBorder="1" applyFill="1" applyFont="1" applyNumberFormat="1">
      <alignment horizontal="center" readingOrder="0" shrinkToFit="0" vertical="center" wrapText="1"/>
    </xf>
    <xf borderId="18" fillId="3" fontId="15" numFmtId="0" xfId="0" applyAlignment="1" applyBorder="1" applyFill="1" applyFont="1">
      <alignment horizontal="center" shrinkToFit="0" vertical="center" wrapText="1"/>
    </xf>
    <xf borderId="1" fillId="0" fontId="44" numFmtId="0" xfId="0" applyAlignment="1" applyBorder="1" applyFont="1">
      <alignment horizontal="center" vertical="center"/>
    </xf>
    <xf borderId="13" fillId="0" fontId="44" numFmtId="0" xfId="0" applyAlignment="1" applyBorder="1" applyFont="1">
      <alignment horizontal="center" vertical="center"/>
    </xf>
    <xf borderId="0" fillId="0" fontId="44" numFmtId="0" xfId="0" applyAlignment="1" applyFont="1">
      <alignment vertical="center"/>
    </xf>
    <xf borderId="0" fillId="0" fontId="44" numFmtId="0" xfId="0" applyAlignment="1" applyFont="1">
      <alignment readingOrder="0" vertical="center"/>
    </xf>
    <xf borderId="1" fillId="27" fontId="2" numFmtId="0" xfId="0" applyBorder="1" applyFill="1" applyFont="1"/>
    <xf borderId="0" fillId="0" fontId="2" numFmtId="0" xfId="0" applyFont="1"/>
    <xf borderId="1" fillId="0" fontId="2" numFmtId="0" xfId="0" applyAlignment="1" applyBorder="1" applyFont="1">
      <alignment vertical="bottom"/>
    </xf>
    <xf borderId="1" fillId="28" fontId="2" numFmtId="0" xfId="0" applyBorder="1" applyFill="1" applyFont="1"/>
    <xf borderId="19" fillId="29" fontId="45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shrinkToFit="0" wrapText="1"/>
    </xf>
    <xf borderId="19" fillId="30" fontId="46" numFmtId="0" xfId="0" applyAlignment="1" applyBorder="1" applyFill="1" applyFont="1">
      <alignment horizontal="left" readingOrder="0" shrinkToFit="0" wrapText="0"/>
    </xf>
    <xf borderId="19" fillId="0" fontId="46" numFmtId="0" xfId="0" applyAlignment="1" applyBorder="1" applyFont="1">
      <alignment horizontal="left" readingOrder="0" shrinkToFit="0" wrapText="0"/>
    </xf>
    <xf borderId="20" fillId="28" fontId="2" numFmtId="0" xfId="0" applyBorder="1" applyFill="1" applyFont="1"/>
    <xf borderId="20" fillId="31" fontId="2" numFmtId="0" xfId="0" applyBorder="1" applyFill="1" applyFont="1"/>
    <xf borderId="1" fillId="31" fontId="2" numFmtId="0" xfId="0" applyBorder="1" applyFill="1" applyFont="1"/>
    <xf borderId="1" fillId="32" fontId="47" numFmtId="0" xfId="0" applyBorder="1" applyFill="1" applyFont="1"/>
    <xf borderId="1" fillId="0" fontId="6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6" numFmtId="166" xfId="0" applyFont="1" applyNumberFormat="1"/>
    <xf borderId="0" fillId="0" fontId="6" numFmtId="0" xfId="0" applyAlignment="1" applyFont="1">
      <alignment readingOrder="0"/>
    </xf>
    <xf borderId="0" fillId="0" fontId="6" numFmtId="1" xfId="0" applyFont="1" applyNumberFormat="1"/>
    <xf borderId="0" fillId="0" fontId="6" numFmtId="167" xfId="0" applyFont="1" applyNumberFormat="1"/>
    <xf borderId="0" fillId="0" fontId="6" numFmtId="49" xfId="0" applyFont="1" applyNumberFormat="1"/>
    <xf borderId="0" fillId="0" fontId="6" numFmtId="3" xfId="0" applyFont="1" applyNumberFormat="1"/>
    <xf borderId="0" fillId="0" fontId="6" numFmtId="178" xfId="0" applyFont="1" applyNumberFormat="1"/>
  </cellXfs>
  <cellStyles count="1">
    <cellStyle xfId="0" name="Normal" builtinId="0"/>
  </cellStyles>
  <dxfs count="15"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7F007F"/>
          <bgColor rgb="FF7F007F"/>
        </patternFill>
      </fill>
      <border/>
    </dxf>
    <dxf>
      <font/>
      <fill>
        <patternFill patternType="solid">
          <fgColor rgb="FFACD7E6"/>
          <bgColor rgb="FFACD7E6"/>
        </patternFill>
      </fill>
      <border/>
    </dxf>
    <dxf>
      <font/>
      <fill>
        <patternFill patternType="solid">
          <fgColor rgb="FF99CCFF"/>
          <bgColor rgb="FF99CCFF"/>
        </patternFill>
      </fill>
      <border/>
    </dxf>
    <dxf>
      <font/>
      <fill>
        <patternFill patternType="solid">
          <fgColor rgb="FF9933CC"/>
          <bgColor rgb="FF9933CC"/>
        </patternFill>
      </fill>
      <border/>
    </dxf>
    <dxf>
      <font/>
      <fill>
        <patternFill patternType="solid">
          <fgColor rgb="FFFFA400"/>
          <bgColor rgb="FFFFA4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5E91"/>
                </a:solidFill>
                <a:latin typeface="Montserrat"/>
              </a:defRPr>
            </a:pPr>
            <a:r>
              <a:rPr b="1" sz="1400">
                <a:solidFill>
                  <a:srgbClr val="435E91"/>
                </a:solidFill>
                <a:latin typeface="Montserrat"/>
              </a:rPr>
              <a:t>Qtdade Acionada e Quantidade Disponível para Acionamento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Calc_Data!$T$1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Calc_Data!$S$2:$S$17</c:f>
            </c:strRef>
          </c:cat>
          <c:val>
            <c:numRef>
              <c:f>Calc_Data!$T$2:$T$17</c:f>
              <c:numCache/>
            </c:numRef>
          </c:val>
        </c:ser>
        <c:ser>
          <c:idx val="1"/>
          <c:order val="1"/>
          <c:tx>
            <c:strRef>
              <c:f>Calc_Data!$U$1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Calc_Data!$S$2:$S$17</c:f>
            </c:strRef>
          </c:cat>
          <c:val>
            <c:numRef>
              <c:f>Calc_Data!$U$2:$U$17</c:f>
              <c:numCache/>
            </c:numRef>
          </c:val>
        </c:ser>
        <c:overlap val="100"/>
        <c:axId val="506592917"/>
        <c:axId val="610224114"/>
      </c:barChart>
      <c:catAx>
        <c:axId val="506592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10224114"/>
      </c:catAx>
      <c:valAx>
        <c:axId val="610224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659291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8F8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5E91"/>
                </a:solidFill>
                <a:latin typeface="Montserrat"/>
              </a:defRPr>
            </a:pPr>
            <a:r>
              <a:rPr b="1" sz="1400">
                <a:solidFill>
                  <a:srgbClr val="435E91"/>
                </a:solidFill>
                <a:latin typeface="Montserrat"/>
              </a:rPr>
              <a:t>Dias Restantes até Vencimento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Calc_Data!$X$1</c:f>
            </c:strRef>
          </c:tx>
          <c:spPr>
            <a:solidFill>
              <a:srgbClr val="E5333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Calc_Data!$W$2:$W$17</c:f>
            </c:strRef>
          </c:cat>
          <c:val>
            <c:numRef>
              <c:f>Calc_Data!$X$2:$X$17</c:f>
              <c:numCache/>
            </c:numRef>
          </c:val>
        </c:ser>
        <c:ser>
          <c:idx val="1"/>
          <c:order val="1"/>
          <c:tx>
            <c:strRef>
              <c:f>Calc_Data!$Y$1</c:f>
            </c:strRef>
          </c:tx>
          <c:spPr>
            <a:solidFill>
              <a:srgbClr val="FFA5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Calc_Data!$W$2:$W$17</c:f>
            </c:strRef>
          </c:cat>
          <c:val>
            <c:numRef>
              <c:f>Calc_Data!$Y$2:$Y$17</c:f>
              <c:numCache/>
            </c:numRef>
          </c:val>
        </c:ser>
        <c:ser>
          <c:idx val="2"/>
          <c:order val="2"/>
          <c:tx>
            <c:strRef>
              <c:f>Calc_Data!$Z$1</c:f>
            </c:strRef>
          </c:tx>
          <c:cat>
            <c:strRef>
              <c:f>Calc_Data!$W$2:$W$17</c:f>
            </c:strRef>
          </c:cat>
          <c:val>
            <c:numRef>
              <c:f>Calc_Data!$Z$2:$Z$17</c:f>
              <c:numCache/>
            </c:numRef>
          </c:val>
        </c:ser>
        <c:overlap val="100"/>
        <c:axId val="799528362"/>
        <c:axId val="799291328"/>
      </c:barChart>
      <c:catAx>
        <c:axId val="799528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9291328"/>
      </c:catAx>
      <c:valAx>
        <c:axId val="799291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9528362"/>
      </c:valAx>
    </c:plotArea>
    <c:plotVisOnly val="1"/>
  </c:chart>
  <c:spPr>
    <a:solidFill>
      <a:srgbClr val="F8F8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Monitoramento de Aditamentos por Viatura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Calc_Data!$P$1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Calc_Data!$O$2:$O$10</c:f>
            </c:strRef>
          </c:cat>
          <c:val>
            <c:numRef>
              <c:f>Calc_Data!$P$2:$P$10</c:f>
              <c:numCache/>
            </c:numRef>
          </c:val>
        </c:ser>
        <c:ser>
          <c:idx val="1"/>
          <c:order val="1"/>
          <c:tx>
            <c:strRef>
              <c:f>Calc_Data!$Q$1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Calc_Data!$O$2:$O$10</c:f>
            </c:strRef>
          </c:cat>
          <c:val>
            <c:numRef>
              <c:f>Calc_Data!$Q$2:$Q$10</c:f>
              <c:numCache/>
            </c:numRef>
          </c:val>
        </c:ser>
        <c:axId val="1148032893"/>
        <c:axId val="608757780"/>
      </c:barChart>
      <c:catAx>
        <c:axId val="1148032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Viatura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08757780"/>
      </c:catAx>
      <c:valAx>
        <c:axId val="608757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803289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123825</xdr:rowOff>
    </xdr:from>
    <xdr:ext cx="7924800" cy="1885950"/>
    <xdr:graphicFrame>
      <xdr:nvGraphicFramePr>
        <xdr:cNvPr id="1" name="Chart 1" title="Qtdade Acionada e Quantidade Disponível para Acionament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16</xdr:row>
      <xdr:rowOff>0</xdr:rowOff>
    </xdr:from>
    <xdr:ext cx="17211675" cy="2857500"/>
    <xdr:graphicFrame>
      <xdr:nvGraphicFramePr>
        <xdr:cNvPr id="2" name="Chart 2" title="Dias Restantes até Venciment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504825</xdr:colOff>
      <xdr:row>4</xdr:row>
      <xdr:rowOff>123825</xdr:rowOff>
    </xdr:from>
    <xdr:ext cx="8515350" cy="1885950"/>
    <xdr:graphicFrame>
      <xdr:nvGraphicFramePr>
        <xdr:cNvPr id="3" name="Chart 3" title="Monitoramento de Aditamentos por Viatur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ransfere.gov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compras.gov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43"/>
    <col customWidth="1" min="2" max="2" width="34.71"/>
    <col customWidth="1" min="3" max="3" width="19.43"/>
    <col customWidth="1" min="4" max="5" width="13.14"/>
    <col customWidth="1" min="6" max="6" width="19.14"/>
    <col customWidth="1" min="7" max="7" width="52.29"/>
    <col customWidth="1" min="8" max="8" width="14.0"/>
    <col customWidth="1" min="9" max="9" width="15.57"/>
    <col customWidth="1" min="10" max="10" width="17.43"/>
    <col customWidth="1" hidden="1" min="11" max="11" width="12.14"/>
    <col customWidth="1" hidden="1" min="12" max="12" width="9.14"/>
    <col customWidth="1" hidden="1" min="13" max="26" width="8.71"/>
    <col customWidth="1" min="27" max="27" width="43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4" t="s">
        <v>8</v>
      </c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5" t="s">
        <v>9</v>
      </c>
    </row>
    <row r="2">
      <c r="A2" s="6"/>
      <c r="B2" s="6"/>
      <c r="C2" s="8"/>
      <c r="D2" s="10"/>
      <c r="E2" s="10"/>
      <c r="F2" s="12"/>
      <c r="G2" s="21"/>
      <c r="H2" s="23"/>
      <c r="I2" s="24"/>
      <c r="J2" s="27"/>
      <c r="K2" s="29"/>
      <c r="L2" s="30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32" t="s">
        <v>28</v>
      </c>
    </row>
    <row r="3">
      <c r="A3" s="6"/>
      <c r="B3" s="6"/>
      <c r="C3" s="8"/>
      <c r="D3" s="10"/>
      <c r="E3" s="10"/>
      <c r="F3" s="12"/>
      <c r="G3" s="21"/>
      <c r="H3" s="23"/>
      <c r="I3" s="24"/>
      <c r="J3" s="36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32" t="s">
        <v>32</v>
      </c>
    </row>
    <row r="4">
      <c r="A4" s="6"/>
      <c r="B4" s="6"/>
      <c r="C4" s="8"/>
      <c r="D4" s="10"/>
      <c r="E4" s="10"/>
      <c r="F4" s="12"/>
      <c r="G4" s="21"/>
      <c r="H4" s="23"/>
      <c r="I4" s="24"/>
      <c r="J4" s="36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32" t="s">
        <v>35</v>
      </c>
    </row>
    <row r="5">
      <c r="A5" s="21"/>
      <c r="B5" s="6"/>
      <c r="C5" s="8"/>
      <c r="D5" s="10"/>
      <c r="E5" s="10"/>
      <c r="F5" s="12"/>
      <c r="G5" s="21"/>
      <c r="H5" s="23"/>
      <c r="I5" s="24"/>
      <c r="J5" s="43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45" t="s">
        <v>36</v>
      </c>
    </row>
    <row r="6" ht="14.25" customHeight="1">
      <c r="A6" s="6"/>
      <c r="B6" s="6"/>
      <c r="C6" s="8"/>
      <c r="D6" s="10"/>
      <c r="E6" s="10"/>
      <c r="F6" s="12"/>
      <c r="G6" s="21"/>
      <c r="H6" s="23"/>
      <c r="I6" s="24"/>
      <c r="J6" s="10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45" t="s">
        <v>38</v>
      </c>
    </row>
    <row r="7" ht="15.75" customHeight="1">
      <c r="A7" s="6"/>
      <c r="B7" s="6"/>
      <c r="C7" s="8"/>
      <c r="D7" s="10"/>
      <c r="E7" s="10"/>
      <c r="F7" s="12"/>
      <c r="G7" s="21"/>
      <c r="H7" s="23"/>
      <c r="I7" s="24"/>
      <c r="J7" s="10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45" t="s">
        <v>41</v>
      </c>
    </row>
    <row r="8">
      <c r="A8" s="6"/>
      <c r="B8" s="6"/>
      <c r="C8" s="8"/>
      <c r="D8" s="10"/>
      <c r="E8" s="10"/>
      <c r="F8" s="12"/>
      <c r="G8" s="21"/>
      <c r="H8" s="23"/>
      <c r="I8" s="24"/>
      <c r="J8" s="10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45" t="s">
        <v>46</v>
      </c>
    </row>
    <row r="9">
      <c r="A9" s="50"/>
      <c r="B9" s="51"/>
      <c r="C9" s="53"/>
      <c r="D9" s="55"/>
      <c r="E9" s="55"/>
      <c r="F9" s="57"/>
      <c r="G9" s="55"/>
      <c r="H9" s="53"/>
      <c r="I9" s="10"/>
      <c r="J9" s="10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45" t="s">
        <v>49</v>
      </c>
    </row>
    <row r="10">
      <c r="A10" s="58"/>
      <c r="B10" s="51"/>
      <c r="C10" s="53"/>
      <c r="D10" s="58"/>
      <c r="E10" s="58"/>
      <c r="F10" s="57"/>
      <c r="G10" s="55"/>
      <c r="H10" s="53"/>
      <c r="I10" s="24"/>
      <c r="J10" s="1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45" t="s">
        <v>50</v>
      </c>
    </row>
    <row r="11" ht="15.75" customHeight="1">
      <c r="A11" s="55"/>
      <c r="B11" s="55"/>
      <c r="C11" s="53"/>
      <c r="D11" s="55"/>
      <c r="E11" s="55"/>
      <c r="F11" s="57"/>
      <c r="G11" s="55"/>
      <c r="H11" s="53"/>
      <c r="I11" s="24"/>
      <c r="J11" s="1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2" t="s">
        <v>51</v>
      </c>
    </row>
    <row r="12">
      <c r="A12" s="50"/>
      <c r="B12" s="51"/>
      <c r="C12" s="63"/>
      <c r="D12" s="58"/>
      <c r="E12" s="58"/>
      <c r="F12" s="57"/>
      <c r="G12" s="55"/>
      <c r="H12" s="53"/>
      <c r="I12" s="24"/>
      <c r="J12" s="1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2" t="s">
        <v>53</v>
      </c>
    </row>
    <row r="13">
      <c r="A13" s="50"/>
      <c r="B13" s="55"/>
      <c r="C13" s="53"/>
      <c r="D13" s="55"/>
      <c r="E13" s="55"/>
      <c r="F13" s="57"/>
      <c r="G13" s="55"/>
      <c r="H13" s="53"/>
      <c r="I13" s="24"/>
      <c r="J13" s="24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2" t="s">
        <v>82</v>
      </c>
    </row>
    <row r="14" ht="15.75" customHeight="1">
      <c r="A14" s="55"/>
      <c r="B14" s="75"/>
      <c r="C14" s="53"/>
      <c r="D14" s="55"/>
      <c r="E14" s="55"/>
      <c r="F14" s="57"/>
      <c r="G14" s="55"/>
      <c r="H14" s="53"/>
      <c r="I14" s="24"/>
      <c r="J14" s="24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2" t="s">
        <v>87</v>
      </c>
    </row>
    <row r="15" ht="15.75" customHeight="1">
      <c r="A15" s="55"/>
      <c r="B15" s="75"/>
      <c r="C15" s="53"/>
      <c r="D15" s="55"/>
      <c r="E15" s="55"/>
      <c r="F15" s="57"/>
      <c r="G15" s="55"/>
      <c r="H15" s="53"/>
      <c r="I15" s="24"/>
      <c r="J15" s="24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80" t="s">
        <v>89</v>
      </c>
    </row>
    <row r="16" ht="15.75" customHeight="1">
      <c r="A16" s="55"/>
      <c r="B16" s="75"/>
      <c r="C16" s="53"/>
      <c r="D16" s="55"/>
      <c r="E16" s="55"/>
      <c r="F16" s="57"/>
      <c r="G16" s="55"/>
      <c r="H16" s="53"/>
      <c r="I16" s="24"/>
      <c r="J16" s="24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80" t="s">
        <v>90</v>
      </c>
    </row>
    <row r="17" ht="15.75" customHeight="1">
      <c r="A17" s="55"/>
      <c r="B17" s="75"/>
      <c r="C17" s="53"/>
      <c r="D17" s="55"/>
      <c r="E17" s="55"/>
      <c r="F17" s="57"/>
      <c r="G17" s="55"/>
      <c r="H17" s="53"/>
      <c r="I17" s="24"/>
      <c r="J17" s="24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80" t="s">
        <v>91</v>
      </c>
    </row>
    <row r="18" ht="15.75" customHeight="1">
      <c r="A18" s="51"/>
      <c r="B18" s="75"/>
      <c r="C18" s="53"/>
      <c r="D18" s="55"/>
      <c r="E18" s="55"/>
      <c r="F18" s="57"/>
      <c r="G18" s="55"/>
      <c r="H18" s="53"/>
      <c r="I18" s="24"/>
      <c r="J18" s="24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82"/>
    </row>
    <row r="19" ht="15.75" customHeight="1">
      <c r="A19" s="51"/>
      <c r="B19" s="75"/>
      <c r="C19" s="53"/>
      <c r="D19" s="55"/>
      <c r="E19" s="55"/>
      <c r="F19" s="57"/>
      <c r="G19" s="55"/>
      <c r="H19" s="53"/>
      <c r="I19" s="24"/>
      <c r="J19" s="24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82"/>
    </row>
    <row r="20" ht="15.75" customHeight="1">
      <c r="A20" s="51"/>
      <c r="B20" s="75"/>
      <c r="C20" s="53"/>
      <c r="D20" s="55"/>
      <c r="E20" s="55"/>
      <c r="F20" s="57"/>
      <c r="G20" s="55"/>
      <c r="H20" s="53"/>
      <c r="I20" s="24"/>
      <c r="J20" s="24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82"/>
    </row>
    <row r="21" ht="15.75" customHeight="1">
      <c r="A21" s="87"/>
      <c r="B21" s="87"/>
      <c r="C21" s="88"/>
      <c r="D21" s="60"/>
      <c r="E21" s="60"/>
      <c r="F21" s="89"/>
      <c r="G21" s="90"/>
      <c r="H21" s="88"/>
      <c r="I21" s="91"/>
      <c r="J21" s="91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82"/>
    </row>
    <row r="22" ht="15.75" customHeight="1">
      <c r="A22" s="87"/>
      <c r="B22" s="87"/>
      <c r="C22" s="88"/>
      <c r="D22" s="60"/>
      <c r="E22" s="60"/>
      <c r="F22" s="89"/>
      <c r="G22" s="90"/>
      <c r="H22" s="88"/>
      <c r="I22" s="91" t="str">
        <f t="shared" ref="I22:I49" si="1">IFERROR(H22/C22," ")</f>
        <v> </v>
      </c>
      <c r="J22" s="91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82"/>
    </row>
    <row r="23" ht="15.75" customHeight="1">
      <c r="A23" s="87"/>
      <c r="B23" s="87"/>
      <c r="C23" s="88"/>
      <c r="D23" s="60"/>
      <c r="E23" s="60"/>
      <c r="F23" s="89"/>
      <c r="G23" s="90"/>
      <c r="H23" s="88"/>
      <c r="I23" s="91" t="str">
        <f t="shared" si="1"/>
        <v> </v>
      </c>
      <c r="J23" s="91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82"/>
    </row>
    <row r="24" ht="15.75" customHeight="1">
      <c r="A24" s="82"/>
      <c r="B24" s="82"/>
      <c r="C24" s="101"/>
      <c r="D24" s="82"/>
      <c r="E24" s="82"/>
      <c r="F24" s="103"/>
      <c r="G24" s="104"/>
      <c r="H24" s="101"/>
      <c r="I24" s="91" t="str">
        <f t="shared" si="1"/>
        <v> </v>
      </c>
      <c r="J24" s="91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82"/>
    </row>
    <row r="25" ht="15.75" customHeight="1">
      <c r="A25" s="82"/>
      <c r="B25" s="82"/>
      <c r="C25" s="101"/>
      <c r="D25" s="82"/>
      <c r="E25" s="82"/>
      <c r="F25" s="103"/>
      <c r="G25" s="104"/>
      <c r="H25" s="101"/>
      <c r="I25" s="91" t="str">
        <f t="shared" si="1"/>
        <v> </v>
      </c>
      <c r="J25" s="91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82"/>
    </row>
    <row r="26" ht="15.75" customHeight="1">
      <c r="A26" s="82"/>
      <c r="B26" s="82"/>
      <c r="C26" s="101"/>
      <c r="D26" s="82"/>
      <c r="E26" s="82"/>
      <c r="F26" s="103"/>
      <c r="G26" s="104"/>
      <c r="H26" s="101"/>
      <c r="I26" s="91" t="str">
        <f t="shared" si="1"/>
        <v> </v>
      </c>
      <c r="J26" s="91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82"/>
    </row>
    <row r="27" ht="15.75" customHeight="1">
      <c r="A27" s="60"/>
      <c r="B27" s="60"/>
      <c r="C27" s="88"/>
      <c r="D27" s="60"/>
      <c r="E27" s="60"/>
      <c r="F27" s="89"/>
      <c r="G27" s="60"/>
      <c r="H27" s="88"/>
      <c r="I27" s="91" t="str">
        <f t="shared" si="1"/>
        <v> </v>
      </c>
      <c r="J27" s="91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82"/>
    </row>
    <row r="28" ht="15.75" customHeight="1">
      <c r="A28" s="60"/>
      <c r="B28" s="60"/>
      <c r="C28" s="88"/>
      <c r="D28" s="60"/>
      <c r="E28" s="60"/>
      <c r="F28" s="89"/>
      <c r="G28" s="60"/>
      <c r="H28" s="88"/>
      <c r="I28" s="91" t="str">
        <f t="shared" si="1"/>
        <v> </v>
      </c>
      <c r="J28" s="91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82"/>
    </row>
    <row r="29" ht="15.75" customHeight="1">
      <c r="A29" s="60"/>
      <c r="B29" s="60"/>
      <c r="C29" s="88"/>
      <c r="D29" s="60"/>
      <c r="E29" s="60"/>
      <c r="F29" s="89"/>
      <c r="G29" s="60"/>
      <c r="H29" s="88"/>
      <c r="I29" s="91" t="str">
        <f t="shared" si="1"/>
        <v> </v>
      </c>
      <c r="J29" s="91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82"/>
    </row>
    <row r="30" ht="15.75" customHeight="1">
      <c r="A30" s="60"/>
      <c r="B30" s="60"/>
      <c r="C30" s="88"/>
      <c r="D30" s="60"/>
      <c r="E30" s="60"/>
      <c r="F30" s="89"/>
      <c r="G30" s="60"/>
      <c r="H30" s="88"/>
      <c r="I30" s="91" t="str">
        <f t="shared" si="1"/>
        <v> </v>
      </c>
      <c r="J30" s="91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82"/>
    </row>
    <row r="31" ht="15.75" customHeight="1">
      <c r="A31" s="111"/>
      <c r="B31" s="111"/>
      <c r="C31" s="112"/>
      <c r="D31" s="113"/>
      <c r="E31" s="113"/>
      <c r="F31" s="114"/>
      <c r="G31" s="113"/>
      <c r="H31" s="112"/>
      <c r="I31" s="91" t="str">
        <f t="shared" si="1"/>
        <v> </v>
      </c>
      <c r="J31" s="91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82"/>
    </row>
    <row r="32" ht="15.75" customHeight="1">
      <c r="A32" s="111"/>
      <c r="B32" s="111"/>
      <c r="C32" s="112"/>
      <c r="D32" s="113"/>
      <c r="E32" s="113"/>
      <c r="F32" s="114"/>
      <c r="G32" s="113"/>
      <c r="H32" s="112"/>
      <c r="I32" s="91" t="str">
        <f t="shared" si="1"/>
        <v> </v>
      </c>
      <c r="J32" s="91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82"/>
    </row>
    <row r="33" ht="15.75" customHeight="1">
      <c r="A33" s="82"/>
      <c r="B33" s="82"/>
      <c r="C33" s="101"/>
      <c r="D33" s="82"/>
      <c r="E33" s="82"/>
      <c r="F33" s="103"/>
      <c r="G33" s="104"/>
      <c r="H33" s="101"/>
      <c r="I33" s="91" t="str">
        <f t="shared" si="1"/>
        <v> </v>
      </c>
      <c r="J33" s="91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82"/>
    </row>
    <row r="34" ht="27.0" customHeight="1">
      <c r="A34" s="82"/>
      <c r="B34" s="82"/>
      <c r="C34" s="101"/>
      <c r="D34" s="82"/>
      <c r="E34" s="82"/>
      <c r="F34" s="103"/>
      <c r="G34" s="104"/>
      <c r="H34" s="101"/>
      <c r="I34" s="91" t="str">
        <f t="shared" si="1"/>
        <v> </v>
      </c>
      <c r="J34" s="91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82"/>
    </row>
    <row r="35" ht="15.75" customHeight="1">
      <c r="A35" s="82"/>
      <c r="B35" s="82"/>
      <c r="C35" s="101"/>
      <c r="D35" s="82"/>
      <c r="E35" s="82"/>
      <c r="F35" s="103"/>
      <c r="G35" s="104"/>
      <c r="H35" s="101"/>
      <c r="I35" s="91" t="str">
        <f t="shared" si="1"/>
        <v> </v>
      </c>
      <c r="J35" s="91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82"/>
    </row>
    <row r="36" ht="15.75" customHeight="1">
      <c r="A36" s="82"/>
      <c r="B36" s="82"/>
      <c r="C36" s="101"/>
      <c r="D36" s="82"/>
      <c r="E36" s="82"/>
      <c r="F36" s="103"/>
      <c r="G36" s="104"/>
      <c r="H36" s="101"/>
      <c r="I36" s="91" t="str">
        <f t="shared" si="1"/>
        <v> </v>
      </c>
      <c r="J36" s="91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82"/>
    </row>
    <row r="37" ht="15.75" customHeight="1">
      <c r="A37" s="82"/>
      <c r="B37" s="82"/>
      <c r="C37" s="101"/>
      <c r="D37" s="82"/>
      <c r="E37" s="82"/>
      <c r="F37" s="103"/>
      <c r="G37" s="104"/>
      <c r="H37" s="101"/>
      <c r="I37" s="91" t="str">
        <f t="shared" si="1"/>
        <v> </v>
      </c>
      <c r="J37" s="91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82"/>
    </row>
    <row r="38" ht="15.75" customHeight="1">
      <c r="A38" s="82"/>
      <c r="B38" s="82"/>
      <c r="C38" s="101"/>
      <c r="D38" s="82"/>
      <c r="E38" s="82"/>
      <c r="F38" s="103"/>
      <c r="G38" s="104"/>
      <c r="H38" s="101"/>
      <c r="I38" s="91" t="str">
        <f t="shared" si="1"/>
        <v> </v>
      </c>
      <c r="J38" s="91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82"/>
    </row>
    <row r="39" ht="15.75" customHeight="1">
      <c r="A39" s="82"/>
      <c r="B39" s="82"/>
      <c r="C39" s="101"/>
      <c r="D39" s="82"/>
      <c r="E39" s="82"/>
      <c r="F39" s="103"/>
      <c r="G39" s="104"/>
      <c r="H39" s="101"/>
      <c r="I39" s="91" t="str">
        <f t="shared" si="1"/>
        <v> </v>
      </c>
      <c r="J39" s="91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82"/>
    </row>
    <row r="40" ht="15.75" customHeight="1">
      <c r="A40" s="82"/>
      <c r="B40" s="82"/>
      <c r="C40" s="101"/>
      <c r="D40" s="82"/>
      <c r="E40" s="82"/>
      <c r="F40" s="103"/>
      <c r="G40" s="104"/>
      <c r="H40" s="101"/>
      <c r="I40" s="91" t="str">
        <f t="shared" si="1"/>
        <v> </v>
      </c>
      <c r="J40" s="91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82"/>
    </row>
    <row r="41" ht="15.75" customHeight="1">
      <c r="A41" s="82"/>
      <c r="B41" s="82"/>
      <c r="C41" s="101"/>
      <c r="D41" s="82"/>
      <c r="E41" s="82"/>
      <c r="F41" s="103"/>
      <c r="G41" s="104"/>
      <c r="H41" s="101"/>
      <c r="I41" s="91" t="str">
        <f t="shared" si="1"/>
        <v> </v>
      </c>
      <c r="J41" s="91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82"/>
    </row>
    <row r="42" ht="15.75" customHeight="1">
      <c r="A42" s="82"/>
      <c r="B42" s="82"/>
      <c r="C42" s="101"/>
      <c r="D42" s="82"/>
      <c r="E42" s="82"/>
      <c r="F42" s="103"/>
      <c r="G42" s="104"/>
      <c r="H42" s="101"/>
      <c r="I42" s="91" t="str">
        <f t="shared" si="1"/>
        <v> </v>
      </c>
      <c r="J42" s="91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82"/>
    </row>
    <row r="43" ht="15.75" customHeight="1">
      <c r="A43" s="82"/>
      <c r="B43" s="82"/>
      <c r="C43" s="101"/>
      <c r="D43" s="82"/>
      <c r="E43" s="82"/>
      <c r="F43" s="103"/>
      <c r="G43" s="104"/>
      <c r="H43" s="101"/>
      <c r="I43" s="91" t="str">
        <f t="shared" si="1"/>
        <v> </v>
      </c>
      <c r="J43" s="91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82"/>
    </row>
    <row r="44" ht="15.75" customHeight="1">
      <c r="A44" s="82"/>
      <c r="B44" s="82"/>
      <c r="C44" s="101"/>
      <c r="D44" s="82"/>
      <c r="E44" s="82"/>
      <c r="F44" s="103"/>
      <c r="G44" s="104"/>
      <c r="H44" s="101"/>
      <c r="I44" s="91" t="str">
        <f t="shared" si="1"/>
        <v> </v>
      </c>
      <c r="J44" s="91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82"/>
    </row>
    <row r="45" ht="15.75" customHeight="1">
      <c r="A45" s="82"/>
      <c r="B45" s="82"/>
      <c r="C45" s="101"/>
      <c r="D45" s="82"/>
      <c r="E45" s="82"/>
      <c r="F45" s="103"/>
      <c r="G45" s="104"/>
      <c r="H45" s="101"/>
      <c r="I45" s="91" t="str">
        <f t="shared" si="1"/>
        <v> </v>
      </c>
      <c r="J45" s="91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82"/>
    </row>
    <row r="46" ht="15.75" customHeight="1">
      <c r="A46" s="82"/>
      <c r="B46" s="82"/>
      <c r="C46" s="101"/>
      <c r="D46" s="82"/>
      <c r="E46" s="82"/>
      <c r="F46" s="103"/>
      <c r="G46" s="104"/>
      <c r="H46" s="101"/>
      <c r="I46" s="91" t="str">
        <f t="shared" si="1"/>
        <v> </v>
      </c>
      <c r="J46" s="91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82"/>
    </row>
    <row r="47" ht="15.75" customHeight="1">
      <c r="A47" s="82"/>
      <c r="B47" s="82"/>
      <c r="C47" s="101"/>
      <c r="D47" s="82"/>
      <c r="E47" s="82"/>
      <c r="F47" s="103"/>
      <c r="G47" s="104"/>
      <c r="H47" s="101"/>
      <c r="I47" s="91" t="str">
        <f t="shared" si="1"/>
        <v> </v>
      </c>
      <c r="J47" s="91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82"/>
    </row>
    <row r="48" ht="15.75" customHeight="1">
      <c r="A48" s="82"/>
      <c r="B48" s="82"/>
      <c r="C48" s="101"/>
      <c r="D48" s="82"/>
      <c r="E48" s="82"/>
      <c r="F48" s="103"/>
      <c r="G48" s="104"/>
      <c r="H48" s="101"/>
      <c r="I48" s="91" t="str">
        <f t="shared" si="1"/>
        <v> </v>
      </c>
      <c r="J48" s="91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82"/>
    </row>
    <row r="49" ht="15.75" customHeight="1">
      <c r="A49" s="82"/>
      <c r="B49" s="82"/>
      <c r="C49" s="101"/>
      <c r="D49" s="82"/>
      <c r="E49" s="82"/>
      <c r="F49" s="103"/>
      <c r="G49" s="104"/>
      <c r="H49" s="101"/>
      <c r="I49" s="91" t="str">
        <f t="shared" si="1"/>
        <v> </v>
      </c>
      <c r="J49" s="91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82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2:J5"/>
  </mergeCells>
  <conditionalFormatting sqref="B14:B20">
    <cfRule type="expression" dxfId="0" priority="1">
      <formula>#REF!="FASE DE DIVULGAÇÃO PREGÃO (PUBLICAÇÃO)"</formula>
    </cfRule>
  </conditionalFormatting>
  <conditionalFormatting sqref="B14:B20">
    <cfRule type="expression" dxfId="0" priority="2">
      <formula>#REF!="FASE DE RECURSO"</formula>
    </cfRule>
  </conditionalFormatting>
  <conditionalFormatting sqref="B14:B20">
    <cfRule type="expression" dxfId="1" priority="3">
      <formula>#REF!="HOMOLOGADO"</formula>
    </cfRule>
  </conditionalFormatting>
  <conditionalFormatting sqref="B14:B20">
    <cfRule type="expression" dxfId="2" priority="4">
      <formula>#REF!="ANÁLISE PRELIMINAR UGE, VIA PASTA PÚBLICA"</formula>
    </cfRule>
  </conditionalFormatting>
  <conditionalFormatting sqref="B14:B20">
    <cfRule type="expression" dxfId="2" priority="5">
      <formula>#REF!="DEVOLVIDO AO REQUISITANTE P/ CORREÇÃO"</formula>
    </cfRule>
  </conditionalFormatting>
  <conditionalFormatting sqref="B14:B20">
    <cfRule type="expression" dxfId="2" priority="6">
      <formula>#REF!="DEVOLVIDO AO REQUISITANTE S/ CORREÇÃO"</formula>
    </cfRule>
  </conditionalFormatting>
  <conditionalFormatting sqref="B14:B20">
    <cfRule type="expression" dxfId="3" priority="7">
      <formula>#REF!="REVOGADO"</formula>
    </cfRule>
  </conditionalFormatting>
  <conditionalFormatting sqref="B14:B20">
    <cfRule type="expression" dxfId="1" priority="8">
      <formula>#REF!="ELABORAÇÃO DE EMPENHO"</formula>
    </cfRule>
  </conditionalFormatting>
  <conditionalFormatting sqref="B14:B20">
    <cfRule type="expression" dxfId="1" priority="9">
      <formula>#REF!="NÃO HOMOLOGADO"</formula>
    </cfRule>
  </conditionalFormatting>
  <conditionalFormatting sqref="B14:B20">
    <cfRule type="expression" dxfId="1" priority="10">
      <formula>#REF!="ADQUIRIDO"</formula>
    </cfRule>
  </conditionalFormatting>
  <conditionalFormatting sqref="B14:B20">
    <cfRule type="expression" dxfId="3" priority="11">
      <formula>#REF!="ANULADO"</formula>
    </cfRule>
  </conditionalFormatting>
  <conditionalFormatting sqref="B14:B20">
    <cfRule type="expression" dxfId="3" priority="12">
      <formula>#REF!="FRACASSADO"</formula>
    </cfRule>
  </conditionalFormatting>
  <conditionalFormatting sqref="B14:B20">
    <cfRule type="expression" dxfId="3" priority="13">
      <formula>#REF!="DESERTO"</formula>
    </cfRule>
  </conditionalFormatting>
  <conditionalFormatting sqref="B14:B20">
    <cfRule type="expression" dxfId="0" priority="14">
      <formula>#REF!="SANEAMENTO PELA UGE, VIA SEI"</formula>
    </cfRule>
  </conditionalFormatting>
  <conditionalFormatting sqref="B14:B20">
    <cfRule type="expression" dxfId="4" priority="15">
      <formula>#REF!="ELABORAÇÃO EDITAL"</formula>
    </cfRule>
  </conditionalFormatting>
  <conditionalFormatting sqref="B14:B20">
    <cfRule type="expression" dxfId="4" priority="16">
      <formula>#REF!="ENVIADO À DF PARA PARECER"</formula>
    </cfRule>
  </conditionalFormatting>
  <conditionalFormatting sqref="B14:B20">
    <cfRule type="expression" dxfId="0" priority="17">
      <formula>#REF!="ENVIADO À DF PARA AUTORIZAÇÃO DO U.O."</formula>
    </cfRule>
  </conditionalFormatting>
  <conditionalFormatting sqref="B14:B20">
    <cfRule type="expression" dxfId="0" priority="18">
      <formula>#REF!="PEDIDO COFIN"</formula>
    </cfRule>
  </conditionalFormatting>
  <conditionalFormatting sqref="B14:B20">
    <cfRule type="expression" dxfId="0" priority="19">
      <formula>#REF!="PUBLICADO PREGÃO"</formula>
    </cfRule>
  </conditionalFormatting>
  <conditionalFormatting sqref="B14:B20">
    <cfRule type="expression" dxfId="0" priority="20">
      <formula>#REF!="SESSÃO PÚBLICA"</formula>
    </cfRule>
  </conditionalFormatting>
  <conditionalFormatting sqref="B14:B20">
    <cfRule type="expression" dxfId="0" priority="21">
      <formula>#REF!="ANÁLISE DE HABILITAÇÃO DO PREGÃO"</formula>
    </cfRule>
  </conditionalFormatting>
  <conditionalFormatting sqref="B14:B20">
    <cfRule type="expression" dxfId="0" priority="22">
      <formula>#REF!="FASE DE RECURSO"</formula>
    </cfRule>
  </conditionalFormatting>
  <conditionalFormatting sqref="B14:B20">
    <cfRule type="expression" dxfId="0" priority="23">
      <formula>#REF!="FASE DE RECURSO"</formula>
    </cfRule>
  </conditionalFormatting>
  <conditionalFormatting sqref="B14:B20">
    <cfRule type="expression" dxfId="0" priority="24">
      <formula>#REF!="AGUARDANDO HOMOLOGAÇÃO"</formula>
    </cfRule>
  </conditionalFormatting>
  <conditionalFormatting sqref="A1:A49 B1:B13 B21:B49 C1:J49">
    <cfRule type="expression" dxfId="1" priority="25">
      <formula>$G1="HOMOLOGADO"</formula>
    </cfRule>
  </conditionalFormatting>
  <conditionalFormatting sqref="A1:A49 B1:B13 B21:B49 C1:J49">
    <cfRule type="expression" dxfId="2" priority="26">
      <formula>$G1="ANÁLISE PRELIMINAR UGE, VIA PASTA PÚBLICA"</formula>
    </cfRule>
  </conditionalFormatting>
  <conditionalFormatting sqref="A1:A49 B1:B13 B21:B49 C1:J49">
    <cfRule type="expression" dxfId="2" priority="27">
      <formula>$G1="DEVOLVIDO AO REQUISITANTE P/ CORREÇÃO"</formula>
    </cfRule>
  </conditionalFormatting>
  <conditionalFormatting sqref="A1:A49 B1:B13 B21:B49 C1:J49">
    <cfRule type="expression" dxfId="2" priority="28">
      <formula>$G1="DEVOLVIDO AO REQUISITANTE S/ CORREÇÃO"</formula>
    </cfRule>
  </conditionalFormatting>
  <conditionalFormatting sqref="A1:A49 B1:B13 B21:B49 C1:J49">
    <cfRule type="expression" dxfId="3" priority="29">
      <formula>$G1="REVOGADO"</formula>
    </cfRule>
  </conditionalFormatting>
  <conditionalFormatting sqref="A1:A49 B1:B13 B21:B49 C1:J49">
    <cfRule type="expression" dxfId="1" priority="30">
      <formula>$G1="ELABORAÇÃO DE EMPENHO"</formula>
    </cfRule>
  </conditionalFormatting>
  <conditionalFormatting sqref="A1:A49 B1:B13 B21:B49 C1:J49">
    <cfRule type="expression" dxfId="1" priority="31">
      <formula>$G1="NÃO HOMOLOGADO"</formula>
    </cfRule>
  </conditionalFormatting>
  <conditionalFormatting sqref="A1:A49 B1:B13 B21:B49 C1:J49">
    <cfRule type="expression" dxfId="1" priority="32">
      <formula>$G1="ADQUIRIDO"</formula>
    </cfRule>
  </conditionalFormatting>
  <conditionalFormatting sqref="A1:A49 B1:B13 B21:B49 C1:J49">
    <cfRule type="expression" dxfId="3" priority="33">
      <formula>$G1="ANULADO"</formula>
    </cfRule>
  </conditionalFormatting>
  <conditionalFormatting sqref="A1:A49 B1:B13 B21:B49 C1:J49">
    <cfRule type="expression" dxfId="3" priority="34">
      <formula>$G1="FRACASSADO"</formula>
    </cfRule>
  </conditionalFormatting>
  <conditionalFormatting sqref="A1:A49 B1:B13 B21:B49 C1:J49">
    <cfRule type="expression" dxfId="3" priority="35">
      <formula>$G1="DESERTO"</formula>
    </cfRule>
  </conditionalFormatting>
  <conditionalFormatting sqref="A1:A49 B1:B13 B21:B49 C1:J49">
    <cfRule type="expression" dxfId="5" priority="36">
      <formula>$G1="SANEAMENTO PELA UGE, VIA SEI"</formula>
    </cfRule>
  </conditionalFormatting>
  <conditionalFormatting sqref="A1:A49 B1:B13 B21:B49 C1:J49">
    <cfRule type="expression" dxfId="5" priority="37">
      <formula>$G1="ELABORAÇÃO EDITAL"</formula>
    </cfRule>
  </conditionalFormatting>
  <conditionalFormatting sqref="A1:A49 B1:B13 B21:B49 C1:J49">
    <cfRule type="expression" dxfId="5" priority="38">
      <formula>$G1="ENVIADO À DF PARA PARECER"</formula>
    </cfRule>
  </conditionalFormatting>
  <conditionalFormatting sqref="A1:A49 B1:B13 B21:B49 C1:J49">
    <cfRule type="expression" dxfId="5" priority="39">
      <formula>$G1="ENVIADO À DF PARA AUTORIZAÇÃO DO U.O."</formula>
    </cfRule>
  </conditionalFormatting>
  <conditionalFormatting sqref="A1:A49 B1:B13 B21:B49 C1:J49">
    <cfRule type="expression" dxfId="5" priority="40">
      <formula>$G1="PEDIDO COFIN"</formula>
    </cfRule>
  </conditionalFormatting>
  <conditionalFormatting sqref="A1:A49 B1:B13 B21:B49 C1:J49">
    <cfRule type="expression" dxfId="5" priority="41">
      <formula>$G1="PUBLICADO PREGÃO"</formula>
    </cfRule>
  </conditionalFormatting>
  <conditionalFormatting sqref="A1:A49 B1:B13 B21:B49 C1:J49">
    <cfRule type="expression" dxfId="5" priority="42">
      <formula>$G1="SESSÃO PÚBLICA"</formula>
    </cfRule>
  </conditionalFormatting>
  <conditionalFormatting sqref="A1:A49 B1:B13 B21:B49 C1:J49">
    <cfRule type="expression" dxfId="5" priority="43">
      <formula>$G1="ANÁLISE DE HABILITAÇÃO DO PREGÃO"</formula>
    </cfRule>
  </conditionalFormatting>
  <conditionalFormatting sqref="A1:A49 B1:B13 B21:B49 C1:J49">
    <cfRule type="expression" dxfId="5" priority="44">
      <formula>$G1="AGUARDANDO HOMOLOGAÇÃO"</formula>
    </cfRule>
  </conditionalFormatting>
  <dataValidations>
    <dataValidation type="list" allowBlank="1" showErrorMessage="1" sqref="G2:G49">
      <formula1>LISTA!$A$3:$A$27</formula1>
    </dataValidation>
    <dataValidation type="custom" allowBlank="1" showErrorMessage="1" sqref="A13">
      <formula1>AND(GTE(LEN(A13),MIN((20),(20))),LTE(LEN(A13),MAX((20),(20))))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15" width="12.29"/>
  </cols>
  <sheetData>
    <row r="1">
      <c r="A1" s="148"/>
      <c r="B1" s="149" t="s">
        <v>151</v>
      </c>
      <c r="V1" s="150"/>
      <c r="W1" s="150"/>
      <c r="X1" s="148"/>
      <c r="Y1" s="148"/>
      <c r="Z1" s="148"/>
    </row>
    <row r="2">
      <c r="A2" s="148"/>
      <c r="B2" s="149"/>
      <c r="V2" s="150"/>
      <c r="W2" s="150"/>
      <c r="X2" s="148"/>
      <c r="Y2" s="148"/>
      <c r="Z2" s="148"/>
    </row>
    <row r="3">
      <c r="A3" s="148"/>
      <c r="B3" s="151" t="s">
        <v>152</v>
      </c>
      <c r="V3" s="152"/>
      <c r="W3" s="152"/>
      <c r="X3" s="148"/>
      <c r="Y3" s="148"/>
      <c r="Z3" s="148"/>
    </row>
    <row r="4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>
      <c r="A5" s="148"/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>
      <c r="A6" s="148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>
      <c r="A9" s="148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>
      <c r="A10" s="148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>
      <c r="A11" s="148"/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>
      <c r="A12" s="148"/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>
      <c r="A14" s="148"/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>
      <c r="A15" s="148"/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>
      <c r="A16" s="148"/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>
      <c r="A17" s="148"/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>
      <c r="A18" s="148"/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>
      <c r="A19" s="148"/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>
      <c r="A20" s="148"/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>
      <c r="A21" s="148"/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>
      <c r="A22" s="148"/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>
      <c r="A28" s="148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>
      <c r="A30" s="148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>
      <c r="A37" s="148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>
      <c r="A40" s="14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  <row r="42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</row>
    <row r="43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</row>
    <row r="44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</row>
    <row r="45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</row>
    <row r="46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</row>
    <row r="47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</row>
    <row r="48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</row>
    <row r="49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</row>
    <row r="50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</row>
    <row r="51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>
      <c r="A52" s="148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</row>
    <row r="57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</row>
    <row r="58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</row>
    <row r="59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</row>
    <row r="65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</row>
    <row r="66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</row>
    <row r="69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</row>
    <row r="70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</row>
    <row r="71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</row>
    <row r="81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</row>
    <row r="82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</row>
    <row r="83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</row>
    <row r="84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</row>
    <row r="85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</row>
    <row r="87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</row>
    <row r="89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</row>
    <row r="90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</row>
    <row r="9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</row>
    <row r="92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</row>
    <row r="93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</row>
    <row r="94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</row>
    <row r="95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</row>
    <row r="96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</row>
    <row r="97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</row>
    <row r="99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</row>
    <row r="10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</row>
    <row r="102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</row>
    <row r="103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</row>
    <row r="104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</row>
    <row r="105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</row>
    <row r="106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</row>
    <row r="108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</row>
    <row r="119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</row>
    <row r="120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</row>
    <row r="12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</row>
    <row r="12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</row>
    <row r="123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</row>
    <row r="124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</row>
    <row r="125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</row>
    <row r="126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</row>
    <row r="127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</row>
    <row r="128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</row>
    <row r="129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</row>
    <row r="130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</row>
    <row r="13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</row>
    <row r="13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</row>
    <row r="133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</row>
    <row r="134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</row>
    <row r="135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</row>
    <row r="136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</row>
    <row r="137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</row>
    <row r="138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</row>
    <row r="139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</row>
    <row r="140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</row>
    <row r="144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</row>
    <row r="145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</row>
    <row r="146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</row>
    <row r="147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</row>
    <row r="148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</row>
    <row r="15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</row>
    <row r="152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</row>
    <row r="153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</row>
    <row r="154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</row>
    <row r="155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</row>
    <row r="156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</row>
    <row r="157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</row>
    <row r="158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</row>
    <row r="159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</row>
    <row r="160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</row>
    <row r="16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</row>
    <row r="162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</row>
    <row r="163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</row>
    <row r="164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</row>
    <row r="165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</row>
    <row r="166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</row>
    <row r="167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</row>
    <row r="168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</row>
    <row r="169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</row>
    <row r="170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</row>
    <row r="17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</row>
    <row r="17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</row>
    <row r="173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</row>
    <row r="174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</row>
    <row r="175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</row>
    <row r="176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</row>
    <row r="177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</row>
    <row r="178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</row>
    <row r="179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</row>
    <row r="180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</row>
    <row r="18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</row>
    <row r="18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</row>
    <row r="238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</row>
    <row r="239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</row>
    <row r="240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</row>
    <row r="24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</row>
    <row r="24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</row>
    <row r="243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</row>
    <row r="244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</row>
    <row r="245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</row>
    <row r="246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</row>
    <row r="247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</row>
    <row r="248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</row>
    <row r="249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</row>
    <row r="250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</row>
    <row r="25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</row>
    <row r="252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</row>
    <row r="253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</row>
    <row r="254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</row>
    <row r="255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</row>
    <row r="256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</row>
    <row r="257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</row>
    <row r="258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</row>
    <row r="259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</row>
    <row r="260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</row>
    <row r="26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</row>
    <row r="26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</row>
    <row r="263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</row>
    <row r="264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</row>
    <row r="265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  <row r="996">
      <c r="A996" s="148"/>
      <c r="B996" s="148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</row>
    <row r="997">
      <c r="A997" s="148"/>
      <c r="B997" s="148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</row>
    <row r="998">
      <c r="A998" s="148"/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</row>
    <row r="999">
      <c r="A999" s="148"/>
      <c r="B999" s="148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</row>
  </sheetData>
  <mergeCells count="3">
    <mergeCell ref="B1:U1"/>
    <mergeCell ref="B2:U2"/>
    <mergeCell ref="B3:U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6.71"/>
    <col customWidth="1" min="2" max="2" width="36.43"/>
    <col customWidth="1" min="3" max="3" width="13.14"/>
    <col customWidth="1" min="4" max="4" width="26.71"/>
    <col customWidth="1" min="5" max="5" width="19.71"/>
    <col customWidth="1" min="6" max="6" width="19.14"/>
    <col customWidth="1" min="7" max="7" width="23.57"/>
    <col customWidth="1" min="8" max="11" width="19.86"/>
    <col customWidth="1" min="12" max="12" width="18.14"/>
    <col customWidth="1" min="13" max="13" width="25.14"/>
    <col customWidth="1" min="14" max="14" width="34.71"/>
    <col customWidth="1" min="15" max="15" width="18.86"/>
    <col customWidth="1" min="16" max="16" width="42.57"/>
    <col customWidth="1" min="17" max="21" width="34.0"/>
    <col customWidth="1" min="22" max="22" width="25.43"/>
    <col customWidth="1" min="23" max="23" width="15.14"/>
    <col customWidth="1" min="24" max="29" width="25.43"/>
    <col customWidth="1" min="30" max="30" width="16.0"/>
    <col customWidth="1" min="31" max="31" width="37.0"/>
    <col customWidth="1" min="32" max="32" width="12.71"/>
    <col customWidth="1" min="33" max="33" width="70.14"/>
    <col customWidth="1" min="34" max="34" width="122.71"/>
    <col customWidth="1" min="35" max="35" width="23.57"/>
    <col customWidth="1" min="36" max="36" width="23.29"/>
    <col customWidth="1" min="37" max="37" width="8.14"/>
    <col customWidth="1" min="38" max="38" width="16.0"/>
    <col customWidth="1" min="39" max="39" width="34.29"/>
    <col customWidth="1" min="40" max="55" width="9.14"/>
  </cols>
  <sheetData>
    <row r="1" ht="52.5" customHeight="1">
      <c r="A1" s="7" t="s">
        <v>10</v>
      </c>
      <c r="B1" s="9" t="s">
        <v>11</v>
      </c>
      <c r="C1" s="9" t="s">
        <v>12</v>
      </c>
      <c r="D1" s="11" t="s">
        <v>13</v>
      </c>
      <c r="E1" s="13" t="s">
        <v>14</v>
      </c>
      <c r="F1" s="9" t="s">
        <v>15</v>
      </c>
      <c r="G1" s="14" t="s">
        <v>16</v>
      </c>
      <c r="H1" s="15" t="s">
        <v>17</v>
      </c>
      <c r="I1" s="16" t="s">
        <v>18</v>
      </c>
      <c r="J1" s="9" t="s">
        <v>19</v>
      </c>
      <c r="K1" s="9" t="s">
        <v>20</v>
      </c>
      <c r="L1" s="9" t="s">
        <v>21</v>
      </c>
      <c r="M1" s="17"/>
      <c r="N1" s="17"/>
      <c r="O1" s="17"/>
      <c r="P1" s="17"/>
      <c r="Q1" s="18"/>
      <c r="R1" s="18"/>
      <c r="S1" s="18"/>
      <c r="T1" s="18"/>
      <c r="U1" s="18"/>
      <c r="V1" s="18"/>
      <c r="W1" s="17"/>
      <c r="X1" s="17"/>
      <c r="Y1" s="17"/>
      <c r="Z1" s="19"/>
      <c r="AA1" s="18"/>
      <c r="AB1" s="20"/>
      <c r="AC1" s="20"/>
      <c r="AD1" s="20"/>
      <c r="AE1" s="20"/>
      <c r="AF1" s="20"/>
      <c r="AG1" s="20"/>
      <c r="AH1" s="20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6"/>
    </row>
    <row r="2" ht="60.0" customHeight="1">
      <c r="A2" s="28" t="s">
        <v>23</v>
      </c>
      <c r="B2" s="28" t="s">
        <v>24</v>
      </c>
      <c r="C2" s="31" t="s">
        <v>25</v>
      </c>
      <c r="D2" s="28" t="s">
        <v>26</v>
      </c>
      <c r="E2" s="28" t="s">
        <v>27</v>
      </c>
      <c r="F2" s="33" t="s">
        <v>29</v>
      </c>
      <c r="G2" s="35" t="s">
        <v>30</v>
      </c>
      <c r="H2" s="35" t="s">
        <v>31</v>
      </c>
      <c r="I2" s="38">
        <v>218500.0</v>
      </c>
      <c r="J2" s="33" t="s">
        <v>33</v>
      </c>
      <c r="K2" s="39">
        <v>46266.0</v>
      </c>
      <c r="L2" s="28" t="s">
        <v>34</v>
      </c>
      <c r="M2" s="41"/>
      <c r="N2" s="41"/>
      <c r="O2" s="41"/>
      <c r="P2" s="41"/>
      <c r="Q2" s="42"/>
      <c r="R2" s="42"/>
      <c r="S2" s="42"/>
      <c r="T2" s="42"/>
      <c r="U2" s="42"/>
      <c r="V2" s="44"/>
      <c r="W2" s="41"/>
      <c r="X2" s="41"/>
      <c r="Y2" s="41"/>
      <c r="AA2" s="44"/>
      <c r="AB2" s="20"/>
      <c r="AC2" s="20"/>
      <c r="AD2" s="20"/>
      <c r="AE2" s="20"/>
      <c r="AF2" s="20"/>
      <c r="AG2" s="20"/>
      <c r="AH2" s="20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6"/>
    </row>
    <row r="3" ht="15.0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48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52"/>
      <c r="AD3" s="52"/>
      <c r="AE3" s="20"/>
      <c r="AF3" s="54"/>
      <c r="AG3" s="20"/>
      <c r="AH3" s="20"/>
      <c r="AI3" s="20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</row>
    <row r="4" ht="15.0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</row>
    <row r="5" ht="38.25" customHeight="1">
      <c r="A5" s="7" t="s">
        <v>52</v>
      </c>
      <c r="B5" s="64" t="s">
        <v>6</v>
      </c>
      <c r="C5" s="64" t="s">
        <v>54</v>
      </c>
      <c r="D5" s="64" t="s">
        <v>55</v>
      </c>
      <c r="E5" s="64" t="s">
        <v>56</v>
      </c>
      <c r="F5" s="65" t="s">
        <v>57</v>
      </c>
      <c r="G5" s="65" t="s">
        <v>58</v>
      </c>
      <c r="H5" s="64" t="s">
        <v>59</v>
      </c>
      <c r="I5" s="64" t="s">
        <v>60</v>
      </c>
      <c r="J5" s="64" t="s">
        <v>61</v>
      </c>
      <c r="K5" s="7" t="s">
        <v>62</v>
      </c>
      <c r="L5" s="66" t="s">
        <v>63</v>
      </c>
      <c r="M5" s="65" t="s">
        <v>64</v>
      </c>
      <c r="N5" s="68" t="s">
        <v>65</v>
      </c>
      <c r="O5" s="69" t="s">
        <v>66</v>
      </c>
      <c r="P5" s="70" t="s">
        <v>67</v>
      </c>
      <c r="Q5" s="7" t="s">
        <v>68</v>
      </c>
      <c r="R5" s="7" t="s">
        <v>69</v>
      </c>
      <c r="S5" s="7" t="s">
        <v>70</v>
      </c>
      <c r="T5" s="7" t="s">
        <v>71</v>
      </c>
      <c r="U5" s="7" t="s">
        <v>72</v>
      </c>
      <c r="V5" s="71" t="s">
        <v>73</v>
      </c>
      <c r="W5" s="72" t="s">
        <v>74</v>
      </c>
      <c r="X5" s="71" t="s">
        <v>75</v>
      </c>
      <c r="Y5" s="71" t="s">
        <v>76</v>
      </c>
      <c r="Z5" s="71" t="s">
        <v>77</v>
      </c>
      <c r="AA5" s="71" t="s">
        <v>78</v>
      </c>
      <c r="AB5" s="71" t="s">
        <v>79</v>
      </c>
      <c r="AC5" s="71" t="s">
        <v>80</v>
      </c>
      <c r="AD5" s="71" t="s">
        <v>81</v>
      </c>
      <c r="AE5" s="74" t="s">
        <v>83</v>
      </c>
      <c r="AF5" s="76" t="s">
        <v>84</v>
      </c>
      <c r="AG5" s="78" t="s">
        <v>85</v>
      </c>
      <c r="AH5" s="78" t="s">
        <v>86</v>
      </c>
      <c r="AI5" s="20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</row>
    <row r="6" ht="24.75" customHeight="1">
      <c r="A6" s="79" t="s">
        <v>88</v>
      </c>
      <c r="B6" s="79" t="s">
        <v>92</v>
      </c>
      <c r="C6" s="79"/>
      <c r="D6" s="79"/>
      <c r="E6" s="84"/>
      <c r="F6" s="85">
        <v>9.54845E7</v>
      </c>
      <c r="G6" s="86">
        <v>437.0</v>
      </c>
      <c r="H6" s="86"/>
      <c r="I6" s="86">
        <v>0.0</v>
      </c>
      <c r="J6" s="85">
        <f>G6*I2</f>
        <v>95484500</v>
      </c>
      <c r="K6" s="86" t="s">
        <v>94</v>
      </c>
      <c r="L6" s="86" t="s">
        <v>94</v>
      </c>
      <c r="M6" s="79" t="s">
        <v>95</v>
      </c>
      <c r="N6" s="79"/>
      <c r="O6" s="94" t="s">
        <v>96</v>
      </c>
      <c r="P6" s="79" t="s">
        <v>97</v>
      </c>
      <c r="Q6" s="95">
        <v>45924.0</v>
      </c>
      <c r="R6" s="96">
        <v>40294.0</v>
      </c>
      <c r="S6" s="98" t="s">
        <v>99</v>
      </c>
      <c r="T6" s="99">
        <v>11074.0</v>
      </c>
      <c r="U6" s="100"/>
      <c r="V6" s="79"/>
      <c r="W6" s="84"/>
      <c r="X6" s="79"/>
      <c r="Y6" s="79"/>
      <c r="Z6" s="79"/>
      <c r="AA6" s="79"/>
      <c r="AB6" s="79"/>
      <c r="AC6" s="79"/>
      <c r="AD6" s="79"/>
      <c r="AE6" s="79" t="s">
        <v>100</v>
      </c>
      <c r="AF6" s="85"/>
      <c r="AG6" s="106" t="s">
        <v>101</v>
      </c>
      <c r="AH6" s="107" t="s">
        <v>103</v>
      </c>
      <c r="AI6" s="108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</row>
    <row r="7" ht="25.5" customHeight="1">
      <c r="A7" s="79" t="s">
        <v>105</v>
      </c>
      <c r="B7" s="79" t="s">
        <v>106</v>
      </c>
      <c r="C7" s="79"/>
      <c r="D7" s="79"/>
      <c r="E7" s="84"/>
      <c r="F7" s="85">
        <v>2840500.0</v>
      </c>
      <c r="G7" s="110" t="s">
        <v>107</v>
      </c>
      <c r="H7" s="86">
        <v>13.0</v>
      </c>
      <c r="I7" s="86">
        <v>13.0</v>
      </c>
      <c r="J7" s="85">
        <f t="shared" ref="J7:J19" si="1">$I$2*H7</f>
        <v>2840500</v>
      </c>
      <c r="K7" s="85">
        <f>J6+J7</f>
        <v>98325000</v>
      </c>
      <c r="L7" s="115">
        <f t="shared" ref="L7:L14" si="2">(K7/$J$6)-1</f>
        <v>0.02974828375</v>
      </c>
      <c r="M7" s="79" t="s">
        <v>95</v>
      </c>
      <c r="N7" s="79"/>
      <c r="O7" s="94" t="s">
        <v>109</v>
      </c>
      <c r="P7" s="79" t="s">
        <v>110</v>
      </c>
      <c r="Q7" s="95">
        <v>45980.0</v>
      </c>
      <c r="R7" s="96">
        <v>43216.0</v>
      </c>
      <c r="S7" s="99" t="s">
        <v>111</v>
      </c>
      <c r="T7" s="99">
        <v>47325.0</v>
      </c>
      <c r="U7" s="116">
        <v>46226.0</v>
      </c>
      <c r="V7" s="79"/>
      <c r="W7" s="84"/>
      <c r="X7" s="79"/>
      <c r="Y7" s="79"/>
      <c r="Z7" s="79"/>
      <c r="AA7" s="79"/>
      <c r="AB7" s="79"/>
      <c r="AC7" s="79"/>
      <c r="AD7" s="79"/>
      <c r="AE7" s="79" t="s">
        <v>100</v>
      </c>
      <c r="AF7" s="85"/>
      <c r="AG7" s="79" t="s">
        <v>112</v>
      </c>
      <c r="AH7" s="107" t="s">
        <v>113</v>
      </c>
      <c r="AI7" s="11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</row>
    <row r="8" ht="25.5" customHeight="1">
      <c r="A8" s="79" t="s">
        <v>115</v>
      </c>
      <c r="B8" s="79" t="s">
        <v>106</v>
      </c>
      <c r="C8" s="79"/>
      <c r="D8" s="79"/>
      <c r="E8" s="84"/>
      <c r="F8" s="85">
        <v>218500.0</v>
      </c>
      <c r="G8" s="110" t="s">
        <v>107</v>
      </c>
      <c r="H8" s="86">
        <v>1.0</v>
      </c>
      <c r="I8" s="86">
        <f t="shared" ref="I8:I18" si="3">I7+H8</f>
        <v>14</v>
      </c>
      <c r="J8" s="85">
        <f t="shared" si="1"/>
        <v>218500</v>
      </c>
      <c r="K8" s="85">
        <f t="shared" ref="K8:K11" si="4">K7+J8</f>
        <v>98543500</v>
      </c>
      <c r="L8" s="115">
        <f t="shared" si="2"/>
        <v>0.03203661327</v>
      </c>
      <c r="M8" s="79" t="s">
        <v>116</v>
      </c>
      <c r="N8" s="79" t="s">
        <v>117</v>
      </c>
      <c r="O8" s="94" t="s">
        <v>118</v>
      </c>
      <c r="P8" s="79" t="s">
        <v>119</v>
      </c>
      <c r="Q8" s="95">
        <v>46030.0</v>
      </c>
      <c r="R8" s="96">
        <v>39259.0</v>
      </c>
      <c r="S8" s="98" t="s">
        <v>120</v>
      </c>
      <c r="T8" s="99">
        <v>47325.0</v>
      </c>
      <c r="U8" s="116">
        <v>46226.0</v>
      </c>
      <c r="V8" s="79"/>
      <c r="W8" s="84"/>
      <c r="X8" s="79"/>
      <c r="Y8" s="79"/>
      <c r="Z8" s="79"/>
      <c r="AA8" s="79"/>
      <c r="AB8" s="79"/>
      <c r="AC8" s="79"/>
      <c r="AD8" s="79"/>
      <c r="AE8" s="79" t="s">
        <v>100</v>
      </c>
      <c r="AF8" s="85"/>
      <c r="AG8" s="79" t="s">
        <v>122</v>
      </c>
      <c r="AH8" s="107" t="s">
        <v>123</v>
      </c>
      <c r="AI8" s="108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</row>
    <row r="9" ht="25.5" customHeight="1">
      <c r="A9" s="79" t="s">
        <v>115</v>
      </c>
      <c r="B9" s="79" t="s">
        <v>106</v>
      </c>
      <c r="C9" s="79"/>
      <c r="D9" s="79"/>
      <c r="E9" s="84"/>
      <c r="F9" s="85">
        <v>1748000.0</v>
      </c>
      <c r="G9" s="110" t="s">
        <v>107</v>
      </c>
      <c r="H9" s="86">
        <v>8.0</v>
      </c>
      <c r="I9" s="86">
        <f t="shared" si="3"/>
        <v>22</v>
      </c>
      <c r="J9" s="85">
        <f t="shared" si="1"/>
        <v>1748000</v>
      </c>
      <c r="K9" s="85">
        <f t="shared" si="4"/>
        <v>100291500</v>
      </c>
      <c r="L9" s="115">
        <f t="shared" si="2"/>
        <v>0.05034324943</v>
      </c>
      <c r="M9" s="79" t="s">
        <v>95</v>
      </c>
      <c r="N9" s="79"/>
      <c r="O9" s="94" t="s">
        <v>125</v>
      </c>
      <c r="P9" s="79" t="s">
        <v>126</v>
      </c>
      <c r="Q9" s="95">
        <v>46051.0</v>
      </c>
      <c r="R9" s="96">
        <v>46930.0</v>
      </c>
      <c r="S9" s="98" t="s">
        <v>127</v>
      </c>
      <c r="T9" s="99">
        <v>47325.0</v>
      </c>
      <c r="U9" s="116">
        <v>46227.0</v>
      </c>
      <c r="V9" s="79"/>
      <c r="W9" s="84"/>
      <c r="X9" s="79"/>
      <c r="Y9" s="79"/>
      <c r="Z9" s="79"/>
      <c r="AA9" s="79"/>
      <c r="AB9" s="79"/>
      <c r="AC9" s="79"/>
      <c r="AD9" s="79"/>
      <c r="AE9" s="79" t="s">
        <v>100</v>
      </c>
      <c r="AF9" s="85"/>
      <c r="AG9" s="79" t="s">
        <v>128</v>
      </c>
      <c r="AH9" s="107" t="s">
        <v>113</v>
      </c>
      <c r="AI9" s="108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</row>
    <row r="10" ht="25.5" customHeight="1">
      <c r="A10" s="79" t="s">
        <v>129</v>
      </c>
      <c r="B10" s="79" t="s">
        <v>106</v>
      </c>
      <c r="C10" s="79"/>
      <c r="D10" s="79"/>
      <c r="E10" s="84"/>
      <c r="F10" s="85">
        <v>4370000.0</v>
      </c>
      <c r="G10" s="110" t="s">
        <v>107</v>
      </c>
      <c r="H10" s="86">
        <v>20.0</v>
      </c>
      <c r="I10" s="86">
        <f t="shared" si="3"/>
        <v>42</v>
      </c>
      <c r="J10" s="85">
        <f t="shared" si="1"/>
        <v>4370000</v>
      </c>
      <c r="K10" s="85">
        <f t="shared" si="4"/>
        <v>104661500</v>
      </c>
      <c r="L10" s="115">
        <f t="shared" si="2"/>
        <v>0.09610983982</v>
      </c>
      <c r="M10" s="79" t="s">
        <v>130</v>
      </c>
      <c r="N10" s="79" t="s">
        <v>131</v>
      </c>
      <c r="O10" s="94" t="s">
        <v>132</v>
      </c>
      <c r="P10" s="79" t="s">
        <v>133</v>
      </c>
      <c r="Q10" s="95">
        <v>46135.0</v>
      </c>
      <c r="R10" s="95">
        <v>46285.0</v>
      </c>
      <c r="S10" s="79"/>
      <c r="T10" s="79"/>
      <c r="U10" s="121"/>
      <c r="V10" s="79"/>
      <c r="W10" s="84"/>
      <c r="X10" s="79"/>
      <c r="Y10" s="79"/>
      <c r="Z10" s="79"/>
      <c r="AA10" s="79"/>
      <c r="AB10" s="79"/>
      <c r="AC10" s="79"/>
      <c r="AD10" s="79"/>
      <c r="AE10" s="79" t="s">
        <v>100</v>
      </c>
      <c r="AF10" s="85"/>
      <c r="AG10" s="79" t="s">
        <v>134</v>
      </c>
      <c r="AH10" s="107" t="s">
        <v>136</v>
      </c>
      <c r="AI10" s="108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</row>
    <row r="11" ht="25.5" customHeight="1">
      <c r="A11" s="79" t="s">
        <v>137</v>
      </c>
      <c r="B11" s="79" t="s">
        <v>106</v>
      </c>
      <c r="C11" s="79" t="s">
        <v>138</v>
      </c>
      <c r="D11" s="79" t="s">
        <v>139</v>
      </c>
      <c r="E11" s="84">
        <v>6.18118206559E15</v>
      </c>
      <c r="F11" s="85">
        <v>1.07065E7</v>
      </c>
      <c r="G11" s="110" t="s">
        <v>107</v>
      </c>
      <c r="H11" s="86">
        <v>49.0</v>
      </c>
      <c r="I11" s="86">
        <f t="shared" si="3"/>
        <v>91</v>
      </c>
      <c r="J11" s="85">
        <f t="shared" si="1"/>
        <v>10706500</v>
      </c>
      <c r="K11" s="85">
        <f t="shared" si="4"/>
        <v>115368000</v>
      </c>
      <c r="L11" s="115">
        <f t="shared" si="2"/>
        <v>0.2082379863</v>
      </c>
      <c r="M11" s="79" t="s">
        <v>95</v>
      </c>
      <c r="N11" s="79" t="s">
        <v>131</v>
      </c>
      <c r="O11" s="94" t="s">
        <v>140</v>
      </c>
      <c r="P11" s="79" t="s">
        <v>141</v>
      </c>
      <c r="Q11" s="95">
        <v>46233.0</v>
      </c>
      <c r="R11" s="95">
        <v>46383.0</v>
      </c>
      <c r="S11" s="79"/>
      <c r="T11" s="79"/>
      <c r="U11" s="79"/>
      <c r="V11" s="79"/>
      <c r="W11" s="84"/>
      <c r="X11" s="79"/>
      <c r="Y11" s="79"/>
      <c r="Z11" s="79" t="s">
        <v>142</v>
      </c>
      <c r="AA11" s="79" t="s">
        <v>143</v>
      </c>
      <c r="AB11" s="79"/>
      <c r="AC11" s="79"/>
      <c r="AD11" s="79"/>
      <c r="AE11" s="79" t="s">
        <v>144</v>
      </c>
      <c r="AF11" s="85"/>
      <c r="AG11" s="79" t="s">
        <v>146</v>
      </c>
      <c r="AH11" s="122"/>
      <c r="AI11" s="108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</row>
    <row r="12" ht="25.5" customHeight="1">
      <c r="A12" s="123"/>
      <c r="B12" s="123"/>
      <c r="C12" s="123"/>
      <c r="D12" s="123"/>
      <c r="E12" s="124"/>
      <c r="F12" s="123"/>
      <c r="G12" s="125" t="s">
        <v>107</v>
      </c>
      <c r="H12" s="125"/>
      <c r="I12" s="125">
        <f t="shared" si="3"/>
        <v>91</v>
      </c>
      <c r="J12" s="126">
        <f t="shared" si="1"/>
        <v>0</v>
      </c>
      <c r="K12" s="126">
        <f>K11+J13</f>
        <v>115368000</v>
      </c>
      <c r="L12" s="127">
        <f t="shared" si="2"/>
        <v>0.2082379863</v>
      </c>
      <c r="M12" s="123"/>
      <c r="N12" s="123"/>
      <c r="O12" s="128"/>
      <c r="P12" s="128"/>
      <c r="Q12" s="128"/>
      <c r="R12" s="128"/>
      <c r="S12" s="128"/>
      <c r="T12" s="128"/>
      <c r="U12" s="128"/>
      <c r="V12" s="123"/>
      <c r="W12" s="124"/>
      <c r="X12" s="123"/>
      <c r="Y12" s="123"/>
      <c r="Z12" s="123"/>
      <c r="AA12" s="123"/>
      <c r="AB12" s="123"/>
      <c r="AC12" s="123"/>
      <c r="AD12" s="123"/>
      <c r="AE12" s="123"/>
      <c r="AF12" s="126"/>
      <c r="AG12" s="129"/>
      <c r="AH12" s="130"/>
      <c r="AI12" s="131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</row>
    <row r="13" ht="25.5" customHeight="1">
      <c r="A13" s="123"/>
      <c r="B13" s="123"/>
      <c r="C13" s="123"/>
      <c r="D13" s="123"/>
      <c r="E13" s="124"/>
      <c r="F13" s="123"/>
      <c r="G13" s="125" t="s">
        <v>107</v>
      </c>
      <c r="H13" s="125"/>
      <c r="I13" s="125">
        <f t="shared" si="3"/>
        <v>91</v>
      </c>
      <c r="J13" s="126">
        <f t="shared" si="1"/>
        <v>0</v>
      </c>
      <c r="K13" s="126">
        <f t="shared" ref="K13:K14" si="5">K12+J13</f>
        <v>115368000</v>
      </c>
      <c r="L13" s="127">
        <f t="shared" si="2"/>
        <v>0.2082379863</v>
      </c>
      <c r="M13" s="123"/>
      <c r="N13" s="123"/>
      <c r="O13" s="128"/>
      <c r="P13" s="128"/>
      <c r="Q13" s="128"/>
      <c r="R13" s="128"/>
      <c r="S13" s="128"/>
      <c r="T13" s="128"/>
      <c r="U13" s="128"/>
      <c r="V13" s="123"/>
      <c r="W13" s="124"/>
      <c r="X13" s="123"/>
      <c r="Y13" s="123"/>
      <c r="Z13" s="123"/>
      <c r="AA13" s="123"/>
      <c r="AB13" s="123"/>
      <c r="AC13" s="123"/>
      <c r="AD13" s="123"/>
      <c r="AE13" s="123"/>
      <c r="AF13" s="126"/>
      <c r="AG13" s="129"/>
      <c r="AH13" s="130"/>
      <c r="AI13" s="131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</row>
    <row r="14" ht="15.0" customHeight="1">
      <c r="A14" s="123"/>
      <c r="B14" s="123"/>
      <c r="C14" s="123"/>
      <c r="D14" s="123"/>
      <c r="E14" s="124"/>
      <c r="F14" s="123"/>
      <c r="G14" s="125" t="s">
        <v>107</v>
      </c>
      <c r="H14" s="125"/>
      <c r="I14" s="125">
        <f t="shared" si="3"/>
        <v>91</v>
      </c>
      <c r="J14" s="126">
        <f t="shared" si="1"/>
        <v>0</v>
      </c>
      <c r="K14" s="126">
        <f t="shared" si="5"/>
        <v>115368000</v>
      </c>
      <c r="L14" s="127">
        <f t="shared" si="2"/>
        <v>0.2082379863</v>
      </c>
      <c r="M14" s="123"/>
      <c r="N14" s="123"/>
      <c r="O14" s="128"/>
      <c r="P14" s="128"/>
      <c r="Q14" s="128"/>
      <c r="R14" s="128"/>
      <c r="S14" s="128"/>
      <c r="T14" s="128"/>
      <c r="U14" s="128"/>
      <c r="V14" s="123"/>
      <c r="W14" s="124"/>
      <c r="X14" s="123"/>
      <c r="Y14" s="123"/>
      <c r="Z14" s="123"/>
      <c r="AA14" s="123"/>
      <c r="AB14" s="123"/>
      <c r="AC14" s="123"/>
      <c r="AD14" s="123"/>
      <c r="AE14" s="123"/>
      <c r="AF14" s="126"/>
      <c r="AG14" s="129"/>
      <c r="AH14" s="130"/>
      <c r="AI14" s="131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</row>
    <row r="15" ht="15.0" customHeight="1">
      <c r="A15" s="133"/>
      <c r="B15" s="133"/>
      <c r="C15" s="133"/>
      <c r="D15" s="133"/>
      <c r="E15" s="134"/>
      <c r="F15" s="133"/>
      <c r="G15" s="135" t="s">
        <v>107</v>
      </c>
      <c r="H15" s="125"/>
      <c r="I15" s="125">
        <f t="shared" si="3"/>
        <v>91</v>
      </c>
      <c r="J15" s="126">
        <f t="shared" si="1"/>
        <v>0</v>
      </c>
      <c r="K15" s="126">
        <f>J14+J15</f>
        <v>0</v>
      </c>
      <c r="L15" s="137"/>
      <c r="M15" s="123"/>
      <c r="N15" s="133"/>
      <c r="O15" s="139"/>
      <c r="P15" s="139"/>
      <c r="Q15" s="139"/>
      <c r="R15" s="139"/>
      <c r="S15" s="139"/>
      <c r="T15" s="139"/>
      <c r="U15" s="139"/>
      <c r="V15" s="133"/>
      <c r="W15" s="134"/>
      <c r="X15" s="133"/>
      <c r="Y15" s="133"/>
      <c r="Z15" s="133"/>
      <c r="AA15" s="133"/>
      <c r="AB15" s="133"/>
      <c r="AC15" s="133"/>
      <c r="AD15" s="133"/>
      <c r="AE15" s="123"/>
      <c r="AF15" s="141"/>
      <c r="AG15" s="129"/>
      <c r="AH15" s="142"/>
      <c r="AI15" s="143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</row>
    <row r="16" ht="15.0" customHeight="1">
      <c r="A16" s="133"/>
      <c r="B16" s="133"/>
      <c r="C16" s="133"/>
      <c r="D16" s="133"/>
      <c r="E16" s="134"/>
      <c r="F16" s="133"/>
      <c r="G16" s="135" t="s">
        <v>107</v>
      </c>
      <c r="H16" s="135"/>
      <c r="I16" s="125">
        <f t="shared" si="3"/>
        <v>91</v>
      </c>
      <c r="J16" s="126">
        <f t="shared" si="1"/>
        <v>0</v>
      </c>
      <c r="K16" s="126">
        <f>K15+J16</f>
        <v>0</v>
      </c>
      <c r="L16" s="137"/>
      <c r="M16" s="123"/>
      <c r="N16" s="133"/>
      <c r="O16" s="139"/>
      <c r="P16" s="139"/>
      <c r="Q16" s="139"/>
      <c r="R16" s="139"/>
      <c r="S16" s="139"/>
      <c r="T16" s="139"/>
      <c r="U16" s="139"/>
      <c r="V16" s="133"/>
      <c r="W16" s="134"/>
      <c r="X16" s="133"/>
      <c r="Y16" s="133"/>
      <c r="Z16" s="133"/>
      <c r="AA16" s="133"/>
      <c r="AB16" s="133"/>
      <c r="AC16" s="133"/>
      <c r="AD16" s="133"/>
      <c r="AE16" s="123"/>
      <c r="AF16" s="141"/>
      <c r="AG16" s="129"/>
      <c r="AH16" s="142"/>
      <c r="AI16" s="143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</row>
    <row r="17" ht="15.0" customHeight="1">
      <c r="A17" s="133"/>
      <c r="B17" s="145"/>
      <c r="C17" s="145"/>
      <c r="D17" s="145"/>
      <c r="E17" s="146"/>
      <c r="F17" s="145"/>
      <c r="G17" s="135" t="s">
        <v>107</v>
      </c>
      <c r="H17" s="135"/>
      <c r="I17" s="125">
        <f t="shared" si="3"/>
        <v>91</v>
      </c>
      <c r="J17" s="126">
        <f t="shared" si="1"/>
        <v>0</v>
      </c>
      <c r="K17" s="126">
        <f>J16+J17</f>
        <v>0</v>
      </c>
      <c r="L17" s="137"/>
      <c r="M17" s="145"/>
      <c r="N17" s="145"/>
      <c r="O17" s="139"/>
      <c r="P17" s="139"/>
      <c r="Q17" s="139"/>
      <c r="R17" s="139"/>
      <c r="S17" s="139"/>
      <c r="T17" s="139"/>
      <c r="U17" s="139"/>
      <c r="V17" s="145"/>
      <c r="W17" s="146"/>
      <c r="X17" s="145"/>
      <c r="Y17" s="145"/>
      <c r="Z17" s="145"/>
      <c r="AA17" s="145"/>
      <c r="AB17" s="145"/>
      <c r="AC17" s="145"/>
      <c r="AD17" s="145"/>
      <c r="AE17" s="145"/>
      <c r="AF17" s="141"/>
      <c r="AG17" s="147"/>
      <c r="AH17" s="142"/>
      <c r="AI17" s="143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</row>
    <row r="18" ht="15.0" customHeight="1">
      <c r="A18" s="133"/>
      <c r="B18" s="145"/>
      <c r="C18" s="145"/>
      <c r="D18" s="145"/>
      <c r="E18" s="146"/>
      <c r="F18" s="145"/>
      <c r="G18" s="135" t="s">
        <v>107</v>
      </c>
      <c r="H18" s="135"/>
      <c r="I18" s="125">
        <f t="shared" si="3"/>
        <v>91</v>
      </c>
      <c r="J18" s="126">
        <f t="shared" si="1"/>
        <v>0</v>
      </c>
      <c r="K18" s="126">
        <f>K17+J18</f>
        <v>0</v>
      </c>
      <c r="L18" s="137"/>
      <c r="M18" s="145"/>
      <c r="N18" s="145"/>
      <c r="O18" s="139"/>
      <c r="P18" s="139">
        <f>J2*2</f>
        <v>874</v>
      </c>
      <c r="Q18" s="139"/>
      <c r="R18" s="139"/>
      <c r="S18" s="139"/>
      <c r="T18" s="139"/>
      <c r="U18" s="139"/>
      <c r="V18" s="145"/>
      <c r="W18" s="146"/>
      <c r="X18" s="145"/>
      <c r="Y18" s="145"/>
      <c r="Z18" s="145"/>
      <c r="AA18" s="145"/>
      <c r="AB18" s="145"/>
      <c r="AC18" s="145"/>
      <c r="AD18" s="145"/>
      <c r="AE18" s="145"/>
      <c r="AF18" s="141"/>
      <c r="AG18" s="147"/>
      <c r="AH18" s="142"/>
      <c r="AI18" s="143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</row>
    <row r="19" ht="15.0" customHeight="1">
      <c r="A19" s="153"/>
      <c r="B19" s="153"/>
      <c r="C19" s="153"/>
      <c r="D19" s="153"/>
      <c r="E19" s="154"/>
      <c r="F19" s="155" t="s">
        <v>153</v>
      </c>
      <c r="G19" s="156">
        <f>SUM(G6:G18)</f>
        <v>437</v>
      </c>
      <c r="H19" s="156">
        <f>SUM(H7:H18)</f>
        <v>91</v>
      </c>
      <c r="I19" s="153"/>
      <c r="J19" s="126">
        <f t="shared" si="1"/>
        <v>19883500</v>
      </c>
      <c r="K19" s="126">
        <f>J18+J19</f>
        <v>19883500</v>
      </c>
      <c r="L19" s="153"/>
      <c r="M19" s="153"/>
      <c r="N19" s="153"/>
      <c r="O19" s="139"/>
      <c r="P19" s="139"/>
      <c r="Q19" s="139"/>
      <c r="R19" s="139"/>
      <c r="S19" s="139"/>
      <c r="T19" s="139"/>
      <c r="U19" s="139"/>
      <c r="V19" s="145"/>
      <c r="W19" s="146"/>
      <c r="X19" s="145"/>
      <c r="Y19" s="145"/>
      <c r="Z19" s="145"/>
      <c r="AA19" s="145"/>
      <c r="AB19" s="145"/>
      <c r="AC19" s="145"/>
      <c r="AD19" s="145"/>
      <c r="AE19" s="145"/>
      <c r="AF19" s="141"/>
      <c r="AG19" s="147"/>
      <c r="AH19" s="142"/>
      <c r="AI19" s="5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</row>
    <row r="20" ht="15.0" customHeight="1">
      <c r="A20" s="41"/>
      <c r="B20" s="41"/>
      <c r="C20" s="41"/>
      <c r="D20" s="41"/>
      <c r="E20" s="157"/>
      <c r="F20" s="41"/>
      <c r="G20" s="41"/>
      <c r="H20" s="41"/>
      <c r="I20" s="41"/>
      <c r="J20" s="41"/>
      <c r="K20" s="41"/>
      <c r="L20" s="41"/>
      <c r="M20" s="41"/>
      <c r="N20" s="41"/>
      <c r="O20" s="139"/>
      <c r="P20" s="139"/>
      <c r="Q20" s="139"/>
      <c r="R20" s="139"/>
      <c r="S20" s="139"/>
      <c r="T20" s="139"/>
      <c r="U20" s="139"/>
      <c r="V20" s="145"/>
      <c r="W20" s="146"/>
      <c r="X20" s="145"/>
      <c r="Y20" s="145"/>
      <c r="Z20" s="145"/>
      <c r="AA20" s="145"/>
      <c r="AB20" s="145"/>
      <c r="AC20" s="145"/>
      <c r="AD20" s="145"/>
      <c r="AE20" s="145"/>
      <c r="AF20" s="141"/>
      <c r="AG20" s="147"/>
      <c r="AH20" s="158"/>
      <c r="AI20" s="143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</row>
    <row r="21" ht="15.0" customHeight="1">
      <c r="A21" s="41"/>
      <c r="B21" s="41"/>
      <c r="C21" s="41"/>
      <c r="D21" s="41"/>
      <c r="E21" s="157"/>
      <c r="F21" s="41"/>
      <c r="G21" s="41"/>
      <c r="H21" s="41"/>
      <c r="I21" s="41"/>
      <c r="J21" s="41"/>
      <c r="K21" s="41"/>
      <c r="L21" s="41"/>
      <c r="M21" s="41"/>
      <c r="N21" s="41"/>
      <c r="O21" s="139"/>
      <c r="P21" s="139"/>
      <c r="Q21" s="139"/>
      <c r="R21" s="139"/>
      <c r="S21" s="139"/>
      <c r="T21" s="139"/>
      <c r="U21" s="139"/>
      <c r="V21" s="145"/>
      <c r="W21" s="146"/>
      <c r="X21" s="145"/>
      <c r="Y21" s="145"/>
      <c r="Z21" s="145"/>
      <c r="AA21" s="145"/>
      <c r="AB21" s="145"/>
      <c r="AC21" s="145"/>
      <c r="AD21" s="145"/>
      <c r="AE21" s="145"/>
      <c r="AF21" s="141"/>
      <c r="AG21" s="147"/>
      <c r="AH21" s="158"/>
      <c r="AI21" s="143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</row>
    <row r="22" ht="15.0" customHeight="1">
      <c r="A22" s="41"/>
      <c r="B22" s="41"/>
      <c r="C22" s="41"/>
      <c r="D22" s="41"/>
      <c r="E22" s="157"/>
      <c r="F22" s="41"/>
      <c r="G22" s="159"/>
      <c r="H22" s="41"/>
      <c r="I22" s="41"/>
      <c r="J22" s="159"/>
      <c r="K22" s="41"/>
      <c r="L22" s="41"/>
      <c r="M22" s="41"/>
      <c r="N22" s="41"/>
      <c r="O22" s="139"/>
      <c r="P22" s="139"/>
      <c r="Q22" s="139"/>
      <c r="R22" s="139"/>
      <c r="S22" s="139"/>
      <c r="T22" s="139"/>
      <c r="U22" s="139"/>
      <c r="V22" s="145"/>
      <c r="W22" s="146"/>
      <c r="X22" s="145"/>
      <c r="Y22" s="145"/>
      <c r="Z22" s="145"/>
      <c r="AA22" s="145"/>
      <c r="AB22" s="145"/>
      <c r="AC22" s="145"/>
      <c r="AD22" s="145"/>
      <c r="AE22" s="145"/>
      <c r="AF22" s="141"/>
      <c r="AG22" s="147"/>
      <c r="AH22" s="158"/>
      <c r="AI22" s="143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</row>
    <row r="23" ht="15.0" customHeight="1">
      <c r="A23" s="41"/>
      <c r="B23" s="41"/>
      <c r="C23" s="41"/>
      <c r="E23" s="160"/>
      <c r="M23" s="161"/>
      <c r="N23" s="41"/>
      <c r="O23" s="139"/>
      <c r="P23" s="139"/>
      <c r="Q23" s="139"/>
      <c r="R23" s="139"/>
      <c r="S23" s="139"/>
      <c r="T23" s="139"/>
      <c r="U23" s="139"/>
      <c r="V23" s="145"/>
      <c r="W23" s="146"/>
      <c r="X23" s="145"/>
      <c r="Y23" s="145"/>
      <c r="Z23" s="145"/>
      <c r="AA23" s="145"/>
      <c r="AB23" s="145"/>
      <c r="AC23" s="145"/>
      <c r="AD23" s="145"/>
      <c r="AE23" s="145"/>
      <c r="AF23" s="141"/>
      <c r="AG23" s="147"/>
      <c r="AH23" s="158"/>
      <c r="AI23" s="143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</row>
    <row r="24" ht="15.0" customHeight="1">
      <c r="A24" s="41"/>
      <c r="B24" s="41"/>
      <c r="C24" s="41"/>
      <c r="E24" s="160"/>
      <c r="M24" s="161"/>
      <c r="N24" s="41"/>
      <c r="O24" s="139"/>
      <c r="P24" s="139"/>
      <c r="Q24" s="139"/>
      <c r="R24" s="139"/>
      <c r="S24" s="139"/>
      <c r="T24" s="139"/>
      <c r="U24" s="139"/>
      <c r="V24" s="145"/>
      <c r="W24" s="146"/>
      <c r="X24" s="145"/>
      <c r="Y24" s="145"/>
      <c r="Z24" s="145"/>
      <c r="AA24" s="145"/>
      <c r="AB24" s="145"/>
      <c r="AC24" s="145"/>
      <c r="AD24" s="145"/>
      <c r="AE24" s="145"/>
      <c r="AF24" s="141"/>
      <c r="AG24" s="147"/>
      <c r="AH24" s="158"/>
      <c r="AI24" s="143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</row>
    <row r="25" ht="15.0" customHeight="1">
      <c r="A25" s="41"/>
      <c r="B25" s="41"/>
      <c r="C25" s="41"/>
      <c r="E25" s="160">
        <f>G6*0.25</f>
        <v>109.25</v>
      </c>
      <c r="M25" s="161"/>
      <c r="N25" s="41"/>
      <c r="O25" s="139"/>
      <c r="P25" s="139"/>
      <c r="Q25" s="139"/>
      <c r="R25" s="139"/>
      <c r="S25" s="139"/>
      <c r="T25" s="139"/>
      <c r="U25" s="139"/>
      <c r="V25" s="145"/>
      <c r="W25" s="146"/>
      <c r="X25" s="145"/>
      <c r="Y25" s="145"/>
      <c r="Z25" s="145"/>
      <c r="AA25" s="145"/>
      <c r="AB25" s="145"/>
      <c r="AC25" s="145"/>
      <c r="AD25" s="145"/>
      <c r="AE25" s="145"/>
      <c r="AF25" s="141"/>
      <c r="AG25" s="147"/>
      <c r="AH25" s="158"/>
      <c r="AI25" s="143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</row>
    <row r="26" ht="15.0" customHeight="1">
      <c r="A26" s="41"/>
      <c r="B26" s="41"/>
      <c r="C26" s="41"/>
      <c r="E26" s="160"/>
      <c r="M26" s="161"/>
      <c r="N26" s="41"/>
      <c r="O26" s="133"/>
      <c r="P26" s="133"/>
      <c r="Q26" s="133"/>
      <c r="R26" s="133"/>
      <c r="S26" s="133"/>
      <c r="T26" s="133"/>
      <c r="U26" s="133"/>
      <c r="V26" s="133"/>
      <c r="W26" s="134"/>
      <c r="X26" s="133"/>
      <c r="Y26" s="133"/>
      <c r="Z26" s="133"/>
      <c r="AA26" s="133"/>
      <c r="AB26" s="133"/>
      <c r="AC26" s="133"/>
      <c r="AD26" s="133"/>
      <c r="AE26" s="133"/>
      <c r="AF26" s="133"/>
      <c r="AG26" s="162"/>
      <c r="AH26" s="158"/>
      <c r="AI26" s="143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</row>
    <row r="27" ht="15.0" customHeight="1">
      <c r="A27" s="41"/>
      <c r="B27" s="41"/>
      <c r="C27" s="41"/>
      <c r="E27" s="160"/>
      <c r="M27" s="161"/>
      <c r="N27" s="41"/>
      <c r="O27" s="123"/>
      <c r="P27" s="163"/>
      <c r="Q27" s="163"/>
      <c r="R27" s="163"/>
      <c r="S27" s="163"/>
      <c r="T27" s="163"/>
      <c r="U27" s="163"/>
      <c r="V27" s="123"/>
      <c r="W27" s="124"/>
      <c r="X27" s="123"/>
      <c r="Y27" s="123"/>
      <c r="Z27" s="123"/>
      <c r="AA27" s="123"/>
      <c r="AB27" s="123"/>
      <c r="AC27" s="123"/>
      <c r="AD27" s="123"/>
      <c r="AE27" s="123"/>
      <c r="AF27" s="126"/>
      <c r="AG27" s="123"/>
      <c r="AH27" s="164"/>
      <c r="AI27" s="131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</row>
    <row r="28" ht="15.0" customHeight="1">
      <c r="A28" s="41"/>
      <c r="B28" s="41"/>
      <c r="C28" s="41"/>
      <c r="E28" s="160"/>
      <c r="M28" s="161"/>
      <c r="N28" s="41"/>
      <c r="O28" s="123"/>
      <c r="P28" s="163"/>
      <c r="Q28" s="163"/>
      <c r="R28" s="163"/>
      <c r="S28" s="163"/>
      <c r="T28" s="163"/>
      <c r="U28" s="163"/>
      <c r="V28" s="123"/>
      <c r="W28" s="124"/>
      <c r="X28" s="123"/>
      <c r="Y28" s="123"/>
      <c r="Z28" s="123"/>
      <c r="AA28" s="123"/>
      <c r="AB28" s="123"/>
      <c r="AC28" s="123"/>
      <c r="AD28" s="123"/>
      <c r="AE28" s="123"/>
      <c r="AF28" s="126"/>
      <c r="AG28" s="123"/>
      <c r="AH28" s="164"/>
      <c r="AI28" s="131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</row>
    <row r="29" ht="15.0" customHeight="1">
      <c r="A29" s="41"/>
      <c r="B29" s="41"/>
      <c r="C29" s="41"/>
      <c r="D29" s="41"/>
      <c r="E29" s="157"/>
      <c r="F29" s="41"/>
      <c r="G29" s="41"/>
      <c r="H29" s="41"/>
      <c r="I29" s="41"/>
      <c r="J29" s="41"/>
      <c r="K29" s="41"/>
      <c r="L29" s="41"/>
      <c r="M29" s="41"/>
      <c r="N29" s="41"/>
      <c r="O29" s="133"/>
      <c r="P29" s="133"/>
      <c r="Q29" s="133"/>
      <c r="R29" s="133"/>
      <c r="S29" s="133"/>
      <c r="T29" s="133"/>
      <c r="U29" s="133"/>
      <c r="V29" s="133"/>
      <c r="W29" s="134"/>
      <c r="X29" s="133"/>
      <c r="Y29" s="133"/>
      <c r="Z29" s="133"/>
      <c r="AA29" s="133"/>
      <c r="AB29" s="123"/>
      <c r="AC29" s="133"/>
      <c r="AD29" s="133"/>
      <c r="AE29" s="123"/>
      <c r="AF29" s="126"/>
      <c r="AG29" s="133"/>
      <c r="AH29" s="158"/>
      <c r="AI29" s="143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</row>
    <row r="30" ht="31.5" customHeight="1">
      <c r="A30" s="41"/>
      <c r="B30" s="41"/>
      <c r="C30" s="41"/>
      <c r="D30" s="41"/>
      <c r="E30" s="157"/>
      <c r="F30" s="41"/>
      <c r="G30" s="41"/>
      <c r="H30" s="41"/>
      <c r="I30" s="41"/>
      <c r="J30" s="41"/>
      <c r="K30" s="41"/>
      <c r="L30" s="41"/>
      <c r="M30" s="41"/>
      <c r="N30" s="41"/>
      <c r="O30" s="123"/>
      <c r="P30" s="165"/>
      <c r="Q30" s="165"/>
      <c r="R30" s="165"/>
      <c r="S30" s="165"/>
      <c r="T30" s="165"/>
      <c r="U30" s="165"/>
      <c r="V30" s="123"/>
      <c r="W30" s="124"/>
      <c r="X30" s="123"/>
      <c r="Y30" s="123"/>
      <c r="Z30" s="123"/>
      <c r="AA30" s="123"/>
      <c r="AB30" s="166"/>
      <c r="AC30" s="166"/>
      <c r="AD30" s="166"/>
      <c r="AE30" s="123"/>
      <c r="AF30" s="167"/>
      <c r="AG30" s="123"/>
      <c r="AH30" s="164"/>
      <c r="AI30" s="131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2"/>
    </row>
    <row r="31" ht="31.5" customHeight="1">
      <c r="A31" s="41"/>
      <c r="B31" s="41"/>
      <c r="C31" s="41"/>
      <c r="D31" s="41"/>
      <c r="E31" s="157"/>
      <c r="F31" s="41"/>
      <c r="G31" s="41"/>
      <c r="H31" s="41"/>
      <c r="I31" s="41"/>
      <c r="J31" s="41"/>
      <c r="K31" s="41"/>
      <c r="L31" s="41"/>
      <c r="M31" s="41"/>
      <c r="N31" s="41"/>
      <c r="O31" s="123"/>
      <c r="P31" s="165"/>
      <c r="Q31" s="165"/>
      <c r="R31" s="165"/>
      <c r="S31" s="165"/>
      <c r="T31" s="165"/>
      <c r="U31" s="165"/>
      <c r="V31" s="123"/>
      <c r="W31" s="124"/>
      <c r="X31" s="123"/>
      <c r="Y31" s="123"/>
      <c r="Z31" s="123"/>
      <c r="AA31" s="123"/>
      <c r="AB31" s="43"/>
      <c r="AC31" s="43"/>
      <c r="AD31" s="43"/>
      <c r="AE31" s="123"/>
      <c r="AF31" s="43"/>
      <c r="AG31" s="123"/>
      <c r="AH31" s="164"/>
      <c r="AI31" s="131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2"/>
    </row>
    <row r="32" ht="15.75" customHeight="1">
      <c r="A32" s="20"/>
      <c r="B32" s="20"/>
      <c r="C32" s="20"/>
      <c r="D32" s="20"/>
      <c r="E32" s="20"/>
      <c r="F32" s="52"/>
      <c r="G32" s="48"/>
      <c r="H32" s="48"/>
      <c r="I32" s="48"/>
      <c r="J32" s="48"/>
      <c r="K32" s="48"/>
      <c r="L32" s="48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48"/>
      <c r="X32" s="20"/>
      <c r="Y32" s="20"/>
      <c r="Z32" s="20"/>
      <c r="AA32" s="20"/>
      <c r="AB32" s="20"/>
      <c r="AC32" s="20"/>
      <c r="AD32" s="20"/>
      <c r="AE32" s="20"/>
      <c r="AF32" s="52"/>
      <c r="AG32" s="52"/>
      <c r="AH32" s="83"/>
      <c r="AI32" s="20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</row>
    <row r="33" ht="15.75" customHeight="1">
      <c r="A33" s="20"/>
      <c r="B33" s="20"/>
      <c r="C33" s="20"/>
      <c r="D33" s="20"/>
      <c r="E33" s="20"/>
      <c r="F33" s="52"/>
      <c r="G33" s="48"/>
      <c r="H33" s="48"/>
      <c r="I33" s="48"/>
      <c r="J33" s="48"/>
      <c r="K33" s="48"/>
      <c r="L33" s="48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48"/>
      <c r="X33" s="20"/>
      <c r="Y33" s="20"/>
      <c r="Z33" s="20"/>
      <c r="AA33" s="20"/>
      <c r="AB33" s="20"/>
      <c r="AC33" s="20"/>
      <c r="AD33" s="20"/>
      <c r="AE33" s="20"/>
      <c r="AF33" s="52"/>
      <c r="AG33" s="52"/>
      <c r="AH33" s="83"/>
      <c r="AI33" s="20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</row>
    <row r="34" ht="15.75" customHeight="1">
      <c r="A34" s="20"/>
      <c r="B34" s="20"/>
      <c r="C34" s="20"/>
      <c r="D34" s="20"/>
      <c r="E34" s="20"/>
      <c r="F34" s="52"/>
      <c r="G34" s="48"/>
      <c r="H34" s="48"/>
      <c r="I34" s="48"/>
      <c r="J34" s="48"/>
      <c r="K34" s="48"/>
      <c r="L34" s="48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48"/>
      <c r="X34" s="20"/>
      <c r="Y34" s="20"/>
      <c r="Z34" s="20"/>
      <c r="AA34" s="20"/>
      <c r="AB34" s="20"/>
      <c r="AC34" s="20"/>
      <c r="AD34" s="20"/>
      <c r="AE34" s="20"/>
      <c r="AF34" s="52"/>
      <c r="AG34" s="52"/>
      <c r="AH34" s="83"/>
      <c r="AI34" s="20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</row>
    <row r="35" ht="15.75" customHeight="1">
      <c r="A35" s="20"/>
      <c r="B35" s="20"/>
      <c r="C35" s="20"/>
      <c r="D35" s="20"/>
      <c r="E35" s="20"/>
      <c r="F35" s="52"/>
      <c r="G35" s="48"/>
      <c r="H35" s="48"/>
      <c r="I35" s="48"/>
      <c r="J35" s="48"/>
      <c r="K35" s="48"/>
      <c r="L35" s="48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48"/>
      <c r="X35" s="20"/>
      <c r="Y35" s="20"/>
      <c r="Z35" s="20"/>
      <c r="AA35" s="20"/>
      <c r="AB35" s="20"/>
      <c r="AC35" s="20"/>
      <c r="AD35" s="20"/>
      <c r="AE35" s="20"/>
      <c r="AF35" s="52"/>
      <c r="AG35" s="52"/>
      <c r="AH35" s="83"/>
      <c r="AI35" s="20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</row>
    <row r="36" ht="15.75" customHeight="1">
      <c r="A36" s="20"/>
      <c r="B36" s="20"/>
      <c r="C36" s="20"/>
      <c r="D36" s="20"/>
      <c r="E36" s="20"/>
      <c r="F36" s="52"/>
      <c r="G36" s="48"/>
      <c r="H36" s="48"/>
      <c r="I36" s="48"/>
      <c r="J36" s="48"/>
      <c r="K36" s="48"/>
      <c r="L36" s="48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48"/>
      <c r="X36" s="20"/>
      <c r="Y36" s="20"/>
      <c r="Z36" s="20"/>
      <c r="AA36" s="20"/>
      <c r="AB36" s="20"/>
      <c r="AC36" s="20"/>
      <c r="AD36" s="20"/>
      <c r="AE36" s="20"/>
      <c r="AF36" s="20"/>
      <c r="AG36" s="52"/>
      <c r="AH36" s="83"/>
      <c r="AI36" s="20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</row>
    <row r="37" ht="15.75" customHeight="1">
      <c r="A37" s="20"/>
      <c r="B37" s="20"/>
      <c r="C37" s="20"/>
      <c r="D37" s="20"/>
      <c r="E37" s="20"/>
      <c r="F37" s="52"/>
      <c r="G37" s="48"/>
      <c r="H37" s="48"/>
      <c r="I37" s="48"/>
      <c r="J37" s="48"/>
      <c r="K37" s="48"/>
      <c r="L37" s="48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48"/>
      <c r="X37" s="20"/>
      <c r="Y37" s="20"/>
      <c r="Z37" s="20"/>
      <c r="AA37" s="20"/>
      <c r="AB37" s="20"/>
      <c r="AC37" s="20"/>
      <c r="AD37" s="20"/>
      <c r="AE37" s="20"/>
      <c r="AF37" s="20"/>
      <c r="AG37" s="52"/>
      <c r="AH37" s="83"/>
      <c r="AI37" s="20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</row>
    <row r="38" ht="15.75" customHeight="1">
      <c r="A38" s="20"/>
      <c r="B38" s="20"/>
      <c r="C38" s="20"/>
      <c r="D38" s="20"/>
      <c r="E38" s="20"/>
      <c r="F38" s="52"/>
      <c r="G38" s="48"/>
      <c r="H38" s="48"/>
      <c r="I38" s="48"/>
      <c r="J38" s="48"/>
      <c r="K38" s="48"/>
      <c r="L38" s="48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48"/>
      <c r="X38" s="20"/>
      <c r="Y38" s="20"/>
      <c r="Z38" s="20"/>
      <c r="AA38" s="20"/>
      <c r="AB38" s="20"/>
      <c r="AC38" s="20"/>
      <c r="AD38" s="20"/>
      <c r="AE38" s="20"/>
      <c r="AF38" s="20"/>
      <c r="AG38" s="52"/>
      <c r="AH38" s="83"/>
      <c r="AI38" s="20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</row>
    <row r="39" ht="15.75" customHeight="1">
      <c r="A39" s="20"/>
      <c r="B39" s="20"/>
      <c r="C39" s="20"/>
      <c r="D39" s="20"/>
      <c r="E39" s="20"/>
      <c r="F39" s="52"/>
      <c r="G39" s="48"/>
      <c r="H39" s="48"/>
      <c r="I39" s="48"/>
      <c r="J39" s="48"/>
      <c r="K39" s="48"/>
      <c r="L39" s="48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48"/>
      <c r="X39" s="20"/>
      <c r="Y39" s="20"/>
      <c r="Z39" s="20"/>
      <c r="AA39" s="20"/>
      <c r="AB39" s="20"/>
      <c r="AC39" s="20"/>
      <c r="AD39" s="20"/>
      <c r="AE39" s="20"/>
      <c r="AF39" s="20"/>
      <c r="AG39" s="52"/>
      <c r="AH39" s="83"/>
      <c r="AI39" s="20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</row>
    <row r="40" ht="15.75" customHeight="1">
      <c r="A40" s="20"/>
      <c r="B40" s="20"/>
      <c r="C40" s="20"/>
      <c r="D40" s="20"/>
      <c r="E40" s="20"/>
      <c r="F40" s="52"/>
      <c r="G40" s="48"/>
      <c r="H40" s="48"/>
      <c r="I40" s="48"/>
      <c r="J40" s="48"/>
      <c r="K40" s="48"/>
      <c r="L40" s="48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48"/>
      <c r="X40" s="20"/>
      <c r="Y40" s="20"/>
      <c r="Z40" s="20"/>
      <c r="AA40" s="20"/>
      <c r="AB40" s="20"/>
      <c r="AC40" s="20"/>
      <c r="AD40" s="20"/>
      <c r="AE40" s="20"/>
      <c r="AF40" s="20"/>
      <c r="AG40" s="52"/>
      <c r="AH40" s="83"/>
      <c r="AI40" s="20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</row>
    <row r="41" ht="15.75" customHeight="1">
      <c r="A41" s="20"/>
      <c r="B41" s="20"/>
      <c r="C41" s="20"/>
      <c r="D41" s="20"/>
      <c r="E41" s="20"/>
      <c r="F41" s="52"/>
      <c r="G41" s="48"/>
      <c r="H41" s="48"/>
      <c r="I41" s="48"/>
      <c r="J41" s="48"/>
      <c r="K41" s="48"/>
      <c r="L41" s="48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48"/>
      <c r="X41" s="20"/>
      <c r="Y41" s="20"/>
      <c r="Z41" s="20"/>
      <c r="AA41" s="20"/>
      <c r="AB41" s="20"/>
      <c r="AC41" s="20"/>
      <c r="AD41" s="20"/>
      <c r="AE41" s="20"/>
      <c r="AF41" s="20"/>
      <c r="AG41" s="52"/>
      <c r="AH41" s="83"/>
      <c r="AI41" s="20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</row>
    <row r="42" ht="15.75" customHeight="1">
      <c r="A42" s="20"/>
      <c r="B42" s="20"/>
      <c r="C42" s="20"/>
      <c r="D42" s="20"/>
      <c r="E42" s="20"/>
      <c r="F42" s="52"/>
      <c r="G42" s="48"/>
      <c r="H42" s="48"/>
      <c r="I42" s="48"/>
      <c r="J42" s="48"/>
      <c r="K42" s="48"/>
      <c r="L42" s="48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48"/>
      <c r="X42" s="20"/>
      <c r="Y42" s="20"/>
      <c r="Z42" s="20"/>
      <c r="AA42" s="20"/>
      <c r="AB42" s="20"/>
      <c r="AC42" s="20"/>
      <c r="AD42" s="20"/>
      <c r="AE42" s="20"/>
      <c r="AF42" s="20"/>
      <c r="AG42" s="52"/>
      <c r="AH42" s="83"/>
      <c r="AI42" s="20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</row>
    <row r="43" ht="15.75" customHeight="1">
      <c r="A43" s="20"/>
      <c r="B43" s="20"/>
      <c r="C43" s="20"/>
      <c r="D43" s="20"/>
      <c r="E43" s="20"/>
      <c r="F43" s="52"/>
      <c r="G43" s="48"/>
      <c r="H43" s="48"/>
      <c r="I43" s="48"/>
      <c r="J43" s="48"/>
      <c r="K43" s="48"/>
      <c r="L43" s="48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48"/>
      <c r="X43" s="20"/>
      <c r="Y43" s="20"/>
      <c r="Z43" s="20"/>
      <c r="AA43" s="20"/>
      <c r="AB43" s="20"/>
      <c r="AC43" s="20"/>
      <c r="AD43" s="20"/>
      <c r="AE43" s="20"/>
      <c r="AF43" s="20"/>
      <c r="AG43" s="52"/>
      <c r="AH43" s="83"/>
      <c r="AI43" s="20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</row>
    <row r="44" ht="15.75" customHeight="1">
      <c r="A44" s="20"/>
      <c r="B44" s="20"/>
      <c r="C44" s="20"/>
      <c r="D44" s="20"/>
      <c r="E44" s="20"/>
      <c r="F44" s="52"/>
      <c r="G44" s="48"/>
      <c r="H44" s="48"/>
      <c r="I44" s="48"/>
      <c r="J44" s="48"/>
      <c r="K44" s="48"/>
      <c r="L44" s="48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48"/>
      <c r="X44" s="20"/>
      <c r="Y44" s="20"/>
      <c r="Z44" s="20"/>
      <c r="AA44" s="20"/>
      <c r="AB44" s="20"/>
      <c r="AC44" s="20"/>
      <c r="AD44" s="20"/>
      <c r="AE44" s="20"/>
      <c r="AF44" s="20"/>
      <c r="AG44" s="52"/>
      <c r="AH44" s="83"/>
      <c r="AI44" s="20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</row>
    <row r="45" ht="15.75" customHeight="1">
      <c r="A45" s="20"/>
      <c r="B45" s="20"/>
      <c r="C45" s="20"/>
      <c r="D45" s="20"/>
      <c r="E45" s="20"/>
      <c r="F45" s="52"/>
      <c r="G45" s="48"/>
      <c r="H45" s="48"/>
      <c r="I45" s="48"/>
      <c r="J45" s="48"/>
      <c r="K45" s="48"/>
      <c r="L45" s="48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48"/>
      <c r="X45" s="20"/>
      <c r="Y45" s="20"/>
      <c r="Z45" s="20"/>
      <c r="AA45" s="20"/>
      <c r="AB45" s="20"/>
      <c r="AC45" s="20"/>
      <c r="AD45" s="20"/>
      <c r="AE45" s="20"/>
      <c r="AF45" s="20"/>
      <c r="AG45" s="52"/>
      <c r="AH45" s="83"/>
      <c r="AI45" s="20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</row>
    <row r="46" ht="15.75" customHeight="1">
      <c r="A46" s="20"/>
      <c r="B46" s="20"/>
      <c r="C46" s="20"/>
      <c r="D46" s="20"/>
      <c r="E46" s="20"/>
      <c r="F46" s="52"/>
      <c r="G46" s="48"/>
      <c r="H46" s="48"/>
      <c r="I46" s="48"/>
      <c r="J46" s="48"/>
      <c r="K46" s="48"/>
      <c r="L46" s="48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48"/>
      <c r="X46" s="20"/>
      <c r="Y46" s="20"/>
      <c r="Z46" s="20"/>
      <c r="AA46" s="20"/>
      <c r="AB46" s="20"/>
      <c r="AC46" s="20"/>
      <c r="AD46" s="20"/>
      <c r="AE46" s="20"/>
      <c r="AF46" s="20"/>
      <c r="AG46" s="52"/>
      <c r="AH46" s="83"/>
      <c r="AI46" s="20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</row>
    <row r="47" ht="15.75" customHeight="1">
      <c r="A47" s="20"/>
      <c r="B47" s="20"/>
      <c r="C47" s="20"/>
      <c r="D47" s="20"/>
      <c r="E47" s="20"/>
      <c r="F47" s="52"/>
      <c r="G47" s="48"/>
      <c r="H47" s="48"/>
      <c r="I47" s="48"/>
      <c r="J47" s="48"/>
      <c r="K47" s="48"/>
      <c r="L47" s="48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48"/>
      <c r="X47" s="20"/>
      <c r="Y47" s="20"/>
      <c r="Z47" s="20"/>
      <c r="AA47" s="20"/>
      <c r="AB47" s="20"/>
      <c r="AC47" s="20"/>
      <c r="AD47" s="20"/>
      <c r="AE47" s="20"/>
      <c r="AF47" s="20"/>
      <c r="AG47" s="52"/>
      <c r="AH47" s="83"/>
      <c r="AI47" s="20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</row>
    <row r="48" ht="15.75" customHeight="1">
      <c r="A48" s="20"/>
      <c r="B48" s="20"/>
      <c r="C48" s="20"/>
      <c r="D48" s="20"/>
      <c r="E48" s="20"/>
      <c r="F48" s="52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48"/>
      <c r="X48" s="20"/>
      <c r="Y48" s="20"/>
      <c r="Z48" s="20"/>
      <c r="AA48" s="20"/>
      <c r="AB48" s="20"/>
      <c r="AC48" s="20"/>
      <c r="AD48" s="20"/>
      <c r="AE48" s="20"/>
      <c r="AF48" s="20"/>
      <c r="AG48" s="52"/>
      <c r="AH48" s="83"/>
      <c r="AI48" s="20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</row>
    <row r="49" ht="15.75" customHeight="1">
      <c r="A49" s="20"/>
      <c r="B49" s="20"/>
      <c r="C49" s="20"/>
      <c r="D49" s="20"/>
      <c r="E49" s="20"/>
      <c r="F49" s="52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48"/>
      <c r="X49" s="20"/>
      <c r="Y49" s="20"/>
      <c r="Z49" s="20"/>
      <c r="AA49" s="20"/>
      <c r="AB49" s="20"/>
      <c r="AC49" s="20"/>
      <c r="AD49" s="20"/>
      <c r="AE49" s="20"/>
      <c r="AF49" s="20"/>
      <c r="AG49" s="52"/>
      <c r="AH49" s="83"/>
      <c r="AI49" s="20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</row>
    <row r="50" ht="15.75" customHeight="1">
      <c r="A50" s="20"/>
      <c r="B50" s="20"/>
      <c r="C50" s="20"/>
      <c r="D50" s="20"/>
      <c r="E50" s="20"/>
      <c r="F50" s="52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48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</row>
    <row r="51" ht="15.75" customHeight="1">
      <c r="A51" s="20"/>
      <c r="B51" s="20"/>
      <c r="C51" s="20"/>
      <c r="D51" s="20"/>
      <c r="E51" s="20"/>
      <c r="F51" s="52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48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</row>
    <row r="52" ht="15.75" customHeight="1">
      <c r="A52" s="20"/>
      <c r="B52" s="20"/>
      <c r="C52" s="20"/>
      <c r="D52" s="20"/>
      <c r="E52" s="20"/>
      <c r="F52" s="52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48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</row>
    <row r="53" ht="15.75" customHeight="1">
      <c r="A53" s="20"/>
      <c r="B53" s="20"/>
      <c r="C53" s="20"/>
      <c r="D53" s="20"/>
      <c r="E53" s="20"/>
      <c r="F53" s="52"/>
      <c r="G53" s="20"/>
      <c r="H53" s="20"/>
      <c r="I53" s="20"/>
      <c r="J53" s="20"/>
      <c r="K53" s="20"/>
      <c r="L53" s="20"/>
      <c r="M53" s="20"/>
      <c r="N53" s="83"/>
      <c r="O53" s="20"/>
      <c r="P53" s="83"/>
      <c r="Q53" s="83"/>
      <c r="R53" s="83"/>
      <c r="S53" s="83"/>
      <c r="T53" s="83"/>
      <c r="U53" s="83"/>
      <c r="V53" s="20"/>
      <c r="W53" s="48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</row>
    <row r="54" ht="15.75" customHeight="1">
      <c r="A54" s="20"/>
      <c r="B54" s="20"/>
      <c r="C54" s="20"/>
      <c r="D54" s="20"/>
      <c r="E54" s="20"/>
      <c r="F54" s="52"/>
      <c r="G54" s="20"/>
      <c r="H54" s="20"/>
      <c r="I54" s="20"/>
      <c r="J54" s="20"/>
      <c r="K54" s="20"/>
      <c r="L54" s="20"/>
      <c r="M54" s="20"/>
      <c r="N54" s="83"/>
      <c r="O54" s="20"/>
      <c r="P54" s="83"/>
      <c r="Q54" s="83"/>
      <c r="R54" s="83"/>
      <c r="S54" s="83"/>
      <c r="T54" s="83"/>
      <c r="U54" s="83"/>
      <c r="V54" s="20"/>
      <c r="W54" s="48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</row>
    <row r="55" ht="15.75" customHeight="1">
      <c r="A55" s="20"/>
      <c r="B55" s="20"/>
      <c r="C55" s="20"/>
      <c r="D55" s="20"/>
      <c r="E55" s="20"/>
      <c r="F55" s="52"/>
      <c r="G55" s="20"/>
      <c r="H55" s="20"/>
      <c r="I55" s="20"/>
      <c r="J55" s="20"/>
      <c r="K55" s="20"/>
      <c r="L55" s="20"/>
      <c r="M55" s="20"/>
      <c r="N55" s="83"/>
      <c r="O55" s="20"/>
      <c r="P55" s="83"/>
      <c r="Q55" s="83"/>
      <c r="R55" s="83"/>
      <c r="S55" s="83"/>
      <c r="T55" s="83"/>
      <c r="U55" s="83"/>
      <c r="V55" s="20"/>
      <c r="W55" s="48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</row>
    <row r="56" ht="15.75" customHeight="1">
      <c r="A56" s="20"/>
      <c r="B56" s="20"/>
      <c r="C56" s="20"/>
      <c r="D56" s="20"/>
      <c r="E56" s="20"/>
      <c r="F56" s="52"/>
      <c r="G56" s="20"/>
      <c r="H56" s="20"/>
      <c r="I56" s="20"/>
      <c r="J56" s="20"/>
      <c r="K56" s="20"/>
      <c r="L56" s="20"/>
      <c r="M56" s="20"/>
      <c r="N56" s="83"/>
      <c r="O56" s="20"/>
      <c r="P56" s="83"/>
      <c r="Q56" s="83"/>
      <c r="R56" s="83"/>
      <c r="S56" s="83"/>
      <c r="T56" s="83"/>
      <c r="U56" s="83"/>
      <c r="V56" s="20"/>
      <c r="W56" s="48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</row>
    <row r="57" ht="15.75" customHeight="1">
      <c r="A57" s="20"/>
      <c r="B57" s="20"/>
      <c r="C57" s="20"/>
      <c r="D57" s="20"/>
      <c r="E57" s="20"/>
      <c r="F57" s="52"/>
      <c r="G57" s="20"/>
      <c r="H57" s="20"/>
      <c r="I57" s="20"/>
      <c r="J57" s="20"/>
      <c r="K57" s="20"/>
      <c r="L57" s="20"/>
      <c r="M57" s="20"/>
      <c r="N57" s="83"/>
      <c r="O57" s="20"/>
      <c r="P57" s="83"/>
      <c r="Q57" s="83"/>
      <c r="R57" s="83"/>
      <c r="S57" s="83"/>
      <c r="T57" s="83"/>
      <c r="U57" s="83"/>
      <c r="V57" s="20"/>
      <c r="W57" s="48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</row>
    <row r="58" ht="15.75" customHeight="1">
      <c r="A58" s="20"/>
      <c r="B58" s="20"/>
      <c r="C58" s="20"/>
      <c r="D58" s="20"/>
      <c r="E58" s="20"/>
      <c r="F58" s="52"/>
      <c r="G58" s="20"/>
      <c r="H58" s="20"/>
      <c r="I58" s="20"/>
      <c r="J58" s="20"/>
      <c r="K58" s="20"/>
      <c r="L58" s="20"/>
      <c r="M58" s="20"/>
      <c r="N58" s="83"/>
      <c r="O58" s="20"/>
      <c r="P58" s="83"/>
      <c r="Q58" s="83"/>
      <c r="R58" s="83"/>
      <c r="S58" s="83"/>
      <c r="T58" s="83"/>
      <c r="U58" s="83"/>
      <c r="V58" s="20"/>
      <c r="W58" s="48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</row>
    <row r="59" ht="15.75" customHeight="1">
      <c r="A59" s="20"/>
      <c r="B59" s="20"/>
      <c r="C59" s="20"/>
      <c r="D59" s="20"/>
      <c r="E59" s="20"/>
      <c r="F59" s="52"/>
      <c r="G59" s="20"/>
      <c r="H59" s="20"/>
      <c r="I59" s="20"/>
      <c r="J59" s="20"/>
      <c r="K59" s="20"/>
      <c r="L59" s="20"/>
      <c r="M59" s="20"/>
      <c r="N59" s="83"/>
      <c r="O59" s="20"/>
      <c r="P59" s="83"/>
      <c r="Q59" s="83"/>
      <c r="R59" s="83"/>
      <c r="S59" s="83"/>
      <c r="T59" s="83"/>
      <c r="U59" s="83"/>
      <c r="V59" s="20"/>
      <c r="W59" s="48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</row>
    <row r="60" ht="15.75" customHeight="1">
      <c r="A60" s="20"/>
      <c r="B60" s="20"/>
      <c r="C60" s="20"/>
      <c r="D60" s="20"/>
      <c r="E60" s="20"/>
      <c r="F60" s="52"/>
      <c r="G60" s="83"/>
      <c r="H60" s="83"/>
      <c r="I60" s="83"/>
      <c r="J60" s="83"/>
      <c r="K60" s="83"/>
      <c r="L60" s="83"/>
      <c r="M60" s="20"/>
      <c r="N60" s="83"/>
      <c r="O60" s="20"/>
      <c r="P60" s="83"/>
      <c r="Q60" s="83"/>
      <c r="R60" s="83"/>
      <c r="S60" s="83"/>
      <c r="T60" s="83"/>
      <c r="U60" s="83"/>
      <c r="V60" s="20"/>
      <c r="W60" s="48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</row>
    <row r="61" ht="15.75" customHeight="1">
      <c r="A61" s="20"/>
      <c r="B61" s="20"/>
      <c r="C61" s="20"/>
      <c r="D61" s="20"/>
      <c r="E61" s="20"/>
      <c r="F61" s="52"/>
      <c r="G61" s="83"/>
      <c r="H61" s="83"/>
      <c r="I61" s="83"/>
      <c r="J61" s="83"/>
      <c r="K61" s="83"/>
      <c r="L61" s="83"/>
      <c r="M61" s="20"/>
      <c r="N61" s="83"/>
      <c r="O61" s="20"/>
      <c r="P61" s="83"/>
      <c r="Q61" s="83"/>
      <c r="R61" s="83"/>
      <c r="S61" s="83"/>
      <c r="T61" s="83"/>
      <c r="U61" s="83"/>
      <c r="V61" s="20"/>
      <c r="W61" s="48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</row>
    <row r="62" ht="15.75" customHeight="1">
      <c r="A62" s="20"/>
      <c r="B62" s="20"/>
      <c r="C62" s="20"/>
      <c r="D62" s="20"/>
      <c r="E62" s="20"/>
      <c r="F62" s="52"/>
      <c r="G62" s="83"/>
      <c r="H62" s="83"/>
      <c r="I62" s="83"/>
      <c r="J62" s="83"/>
      <c r="K62" s="83"/>
      <c r="L62" s="83"/>
      <c r="M62" s="20"/>
      <c r="N62" s="83"/>
      <c r="O62" s="20"/>
      <c r="P62" s="83"/>
      <c r="Q62" s="83"/>
      <c r="R62" s="83"/>
      <c r="S62" s="83"/>
      <c r="T62" s="83"/>
      <c r="U62" s="83"/>
      <c r="V62" s="20"/>
      <c r="W62" s="48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</row>
    <row r="63" ht="15.75" customHeight="1">
      <c r="A63" s="20"/>
      <c r="B63" s="20"/>
      <c r="C63" s="20"/>
      <c r="D63" s="20"/>
      <c r="E63" s="20"/>
      <c r="F63" s="52"/>
      <c r="G63" s="83"/>
      <c r="H63" s="83"/>
      <c r="I63" s="83"/>
      <c r="J63" s="83"/>
      <c r="K63" s="83"/>
      <c r="L63" s="83"/>
      <c r="M63" s="20"/>
      <c r="N63" s="83"/>
      <c r="O63" s="83"/>
      <c r="P63" s="83"/>
      <c r="Q63" s="83"/>
      <c r="R63" s="83"/>
      <c r="S63" s="83"/>
      <c r="T63" s="83"/>
      <c r="U63" s="83"/>
      <c r="V63" s="20"/>
      <c r="W63" s="48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</row>
    <row r="64" ht="15.75" customHeight="1">
      <c r="A64" s="20"/>
      <c r="B64" s="20"/>
      <c r="C64" s="20"/>
      <c r="D64" s="20"/>
      <c r="E64" s="20"/>
      <c r="F64" s="52"/>
      <c r="G64" s="83"/>
      <c r="H64" s="83"/>
      <c r="I64" s="83"/>
      <c r="J64" s="83"/>
      <c r="K64" s="83"/>
      <c r="L64" s="83"/>
      <c r="M64" s="20"/>
      <c r="N64" s="83"/>
      <c r="O64" s="83"/>
      <c r="P64" s="83"/>
      <c r="Q64" s="83"/>
      <c r="R64" s="83"/>
      <c r="S64" s="83"/>
      <c r="T64" s="83"/>
      <c r="U64" s="83"/>
      <c r="V64" s="20"/>
      <c r="W64" s="48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</row>
    <row r="65" ht="15.75" customHeight="1">
      <c r="A65" s="20"/>
      <c r="B65" s="20"/>
      <c r="C65" s="20"/>
      <c r="D65" s="20"/>
      <c r="E65" s="20"/>
      <c r="F65" s="52"/>
      <c r="G65" s="83"/>
      <c r="H65" s="83"/>
      <c r="I65" s="83"/>
      <c r="J65" s="83"/>
      <c r="K65" s="83"/>
      <c r="L65" s="83"/>
      <c r="M65" s="20"/>
      <c r="N65" s="83"/>
      <c r="O65" s="83"/>
      <c r="P65" s="83"/>
      <c r="Q65" s="83"/>
      <c r="R65" s="83"/>
      <c r="S65" s="83"/>
      <c r="T65" s="83"/>
      <c r="U65" s="83"/>
      <c r="V65" s="20"/>
      <c r="W65" s="48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</row>
    <row r="66" ht="15.75" customHeight="1">
      <c r="A66" s="20"/>
      <c r="B66" s="20"/>
      <c r="C66" s="20"/>
      <c r="D66" s="20"/>
      <c r="E66" s="20"/>
      <c r="F66" s="52"/>
      <c r="G66" s="83"/>
      <c r="H66" s="83"/>
      <c r="I66" s="83"/>
      <c r="J66" s="83"/>
      <c r="K66" s="83"/>
      <c r="L66" s="83"/>
      <c r="M66" s="20"/>
      <c r="N66" s="83"/>
      <c r="O66" s="83"/>
      <c r="P66" s="83"/>
      <c r="Q66" s="83"/>
      <c r="R66" s="83"/>
      <c r="S66" s="83"/>
      <c r="T66" s="83"/>
      <c r="U66" s="83"/>
      <c r="V66" s="20"/>
      <c r="W66" s="48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</row>
    <row r="67" ht="15.75" customHeight="1">
      <c r="A67" s="20"/>
      <c r="B67" s="20"/>
      <c r="C67" s="20"/>
      <c r="D67" s="20"/>
      <c r="E67" s="20"/>
      <c r="F67" s="52"/>
      <c r="G67" s="83"/>
      <c r="H67" s="83"/>
      <c r="I67" s="83"/>
      <c r="J67" s="83"/>
      <c r="K67" s="83"/>
      <c r="L67" s="83"/>
      <c r="M67" s="20"/>
      <c r="N67" s="83"/>
      <c r="O67" s="83"/>
      <c r="P67" s="83"/>
      <c r="Q67" s="83"/>
      <c r="R67" s="83"/>
      <c r="S67" s="83"/>
      <c r="T67" s="83"/>
      <c r="U67" s="83"/>
      <c r="V67" s="20"/>
      <c r="W67" s="48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</row>
    <row r="68" ht="15.75" customHeight="1">
      <c r="A68" s="20"/>
      <c r="B68" s="20"/>
      <c r="C68" s="20"/>
      <c r="D68" s="20"/>
      <c r="E68" s="20"/>
      <c r="F68" s="52"/>
      <c r="G68" s="83"/>
      <c r="H68" s="83"/>
      <c r="I68" s="83"/>
      <c r="J68" s="83"/>
      <c r="K68" s="83"/>
      <c r="L68" s="83"/>
      <c r="M68" s="20"/>
      <c r="N68" s="83"/>
      <c r="O68" s="83"/>
      <c r="P68" s="83"/>
      <c r="Q68" s="83"/>
      <c r="R68" s="83"/>
      <c r="S68" s="83"/>
      <c r="T68" s="83"/>
      <c r="U68" s="83"/>
      <c r="V68" s="20"/>
      <c r="W68" s="48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</row>
    <row r="69" ht="15.75" customHeight="1">
      <c r="A69" s="20"/>
      <c r="B69" s="20"/>
      <c r="C69" s="20"/>
      <c r="D69" s="20"/>
      <c r="E69" s="20"/>
      <c r="F69" s="52"/>
      <c r="G69" s="83"/>
      <c r="H69" s="83"/>
      <c r="I69" s="83"/>
      <c r="J69" s="83"/>
      <c r="K69" s="83"/>
      <c r="L69" s="83"/>
      <c r="M69" s="20"/>
      <c r="N69" s="83"/>
      <c r="O69" s="83"/>
      <c r="P69" s="83"/>
      <c r="Q69" s="83"/>
      <c r="R69" s="83"/>
      <c r="S69" s="83"/>
      <c r="T69" s="83"/>
      <c r="U69" s="83"/>
      <c r="V69" s="20"/>
      <c r="W69" s="48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</row>
    <row r="70" ht="15.75" customHeight="1">
      <c r="A70" s="20"/>
      <c r="B70" s="20"/>
      <c r="C70" s="20"/>
      <c r="D70" s="20"/>
      <c r="E70" s="20"/>
      <c r="F70" s="52"/>
      <c r="G70" s="83"/>
      <c r="H70" s="83"/>
      <c r="I70" s="83"/>
      <c r="J70" s="83"/>
      <c r="K70" s="83"/>
      <c r="L70" s="83"/>
      <c r="M70" s="20"/>
      <c r="N70" s="83"/>
      <c r="O70" s="83"/>
      <c r="P70" s="83"/>
      <c r="Q70" s="83"/>
      <c r="R70" s="83"/>
      <c r="S70" s="83"/>
      <c r="T70" s="83"/>
      <c r="U70" s="83"/>
      <c r="V70" s="20"/>
      <c r="W70" s="48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</row>
    <row r="71" ht="15.75" customHeight="1">
      <c r="A71" s="20"/>
      <c r="B71" s="20"/>
      <c r="C71" s="20"/>
      <c r="D71" s="20"/>
      <c r="E71" s="20"/>
      <c r="F71" s="52"/>
      <c r="G71" s="83"/>
      <c r="H71" s="83"/>
      <c r="I71" s="83"/>
      <c r="J71" s="83"/>
      <c r="K71" s="83"/>
      <c r="L71" s="83"/>
      <c r="M71" s="20"/>
      <c r="N71" s="83"/>
      <c r="O71" s="83"/>
      <c r="P71" s="83"/>
      <c r="Q71" s="83"/>
      <c r="R71" s="83"/>
      <c r="S71" s="83"/>
      <c r="T71" s="83"/>
      <c r="U71" s="83"/>
      <c r="V71" s="20"/>
      <c r="W71" s="48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</row>
    <row r="72" ht="15.75" customHeight="1">
      <c r="A72" s="20"/>
      <c r="B72" s="20"/>
      <c r="C72" s="20"/>
      <c r="D72" s="20"/>
      <c r="E72" s="20"/>
      <c r="F72" s="52"/>
      <c r="G72" s="83"/>
      <c r="H72" s="83"/>
      <c r="I72" s="83"/>
      <c r="J72" s="83"/>
      <c r="K72" s="83"/>
      <c r="L72" s="83"/>
      <c r="M72" s="20"/>
      <c r="N72" s="83"/>
      <c r="O72" s="83"/>
      <c r="P72" s="83"/>
      <c r="Q72" s="83"/>
      <c r="R72" s="83"/>
      <c r="S72" s="83"/>
      <c r="T72" s="83"/>
      <c r="U72" s="83"/>
      <c r="V72" s="20"/>
      <c r="W72" s="48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</row>
    <row r="73" ht="15.75" customHeight="1">
      <c r="A73" s="20"/>
      <c r="B73" s="20"/>
      <c r="C73" s="20"/>
      <c r="D73" s="20"/>
      <c r="E73" s="20"/>
      <c r="F73" s="52"/>
      <c r="G73" s="83"/>
      <c r="H73" s="83"/>
      <c r="I73" s="83"/>
      <c r="J73" s="83"/>
      <c r="K73" s="83"/>
      <c r="L73" s="83"/>
      <c r="M73" s="20"/>
      <c r="N73" s="83"/>
      <c r="O73" s="83"/>
      <c r="P73" s="83"/>
      <c r="Q73" s="83"/>
      <c r="R73" s="83"/>
      <c r="S73" s="83"/>
      <c r="T73" s="83"/>
      <c r="U73" s="83"/>
      <c r="V73" s="20"/>
      <c r="W73" s="48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</row>
    <row r="74" ht="15.75" customHeight="1">
      <c r="A74" s="20"/>
      <c r="B74" s="20"/>
      <c r="C74" s="20"/>
      <c r="D74" s="20"/>
      <c r="E74" s="20"/>
      <c r="F74" s="52"/>
      <c r="G74" s="83"/>
      <c r="H74" s="83"/>
      <c r="I74" s="83"/>
      <c r="J74" s="83"/>
      <c r="K74" s="83"/>
      <c r="L74" s="83"/>
      <c r="M74" s="20"/>
      <c r="N74" s="83"/>
      <c r="O74" s="83"/>
      <c r="P74" s="83"/>
      <c r="Q74" s="83"/>
      <c r="R74" s="83"/>
      <c r="S74" s="83"/>
      <c r="T74" s="83"/>
      <c r="U74" s="83"/>
      <c r="V74" s="20"/>
      <c r="W74" s="48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</row>
    <row r="75" ht="15.75" customHeight="1">
      <c r="A75" s="20"/>
      <c r="B75" s="20"/>
      <c r="C75" s="20"/>
      <c r="D75" s="20"/>
      <c r="E75" s="20"/>
      <c r="F75" s="52"/>
      <c r="G75" s="83"/>
      <c r="H75" s="83"/>
      <c r="I75" s="83"/>
      <c r="J75" s="83"/>
      <c r="K75" s="83"/>
      <c r="L75" s="83"/>
      <c r="M75" s="20"/>
      <c r="N75" s="83"/>
      <c r="O75" s="83"/>
      <c r="P75" s="83"/>
      <c r="Q75" s="83"/>
      <c r="R75" s="83"/>
      <c r="S75" s="83"/>
      <c r="T75" s="83"/>
      <c r="U75" s="83"/>
      <c r="V75" s="20"/>
      <c r="W75" s="48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</row>
    <row r="76" ht="15.75" customHeight="1">
      <c r="A76" s="20"/>
      <c r="B76" s="20"/>
      <c r="C76" s="20"/>
      <c r="D76" s="20"/>
      <c r="E76" s="20"/>
      <c r="F76" s="52"/>
      <c r="G76" s="83"/>
      <c r="H76" s="83"/>
      <c r="I76" s="83"/>
      <c r="J76" s="83"/>
      <c r="K76" s="83"/>
      <c r="L76" s="83"/>
      <c r="M76" s="20"/>
      <c r="N76" s="83"/>
      <c r="O76" s="83"/>
      <c r="P76" s="83"/>
      <c r="Q76" s="83"/>
      <c r="R76" s="83"/>
      <c r="S76" s="83"/>
      <c r="T76" s="83"/>
      <c r="U76" s="83"/>
      <c r="V76" s="20"/>
      <c r="W76" s="48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</row>
    <row r="77" ht="15.75" customHeight="1">
      <c r="A77" s="20"/>
      <c r="B77" s="20"/>
      <c r="C77" s="20"/>
      <c r="D77" s="20"/>
      <c r="E77" s="20"/>
      <c r="F77" s="52"/>
      <c r="G77" s="83"/>
      <c r="H77" s="83"/>
      <c r="I77" s="83"/>
      <c r="J77" s="83"/>
      <c r="K77" s="83"/>
      <c r="L77" s="83"/>
      <c r="M77" s="20"/>
      <c r="N77" s="83"/>
      <c r="O77" s="83"/>
      <c r="P77" s="83"/>
      <c r="Q77" s="83"/>
      <c r="R77" s="83"/>
      <c r="S77" s="83"/>
      <c r="T77" s="83"/>
      <c r="U77" s="83"/>
      <c r="V77" s="20"/>
      <c r="W77" s="48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</row>
    <row r="78" ht="15.75" customHeight="1">
      <c r="A78" s="20"/>
      <c r="B78" s="20"/>
      <c r="C78" s="20"/>
      <c r="D78" s="20"/>
      <c r="E78" s="20"/>
      <c r="F78" s="52"/>
      <c r="G78" s="83"/>
      <c r="H78" s="83"/>
      <c r="I78" s="83"/>
      <c r="J78" s="83"/>
      <c r="K78" s="83"/>
      <c r="L78" s="83"/>
      <c r="M78" s="20"/>
      <c r="N78" s="83"/>
      <c r="O78" s="83"/>
      <c r="P78" s="83"/>
      <c r="Q78" s="83"/>
      <c r="R78" s="83"/>
      <c r="S78" s="83"/>
      <c r="T78" s="83"/>
      <c r="U78" s="83"/>
      <c r="V78" s="20"/>
      <c r="W78" s="48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</row>
    <row r="79" ht="15.75" customHeight="1">
      <c r="A79" s="20"/>
      <c r="B79" s="20"/>
      <c r="C79" s="20"/>
      <c r="D79" s="20"/>
      <c r="E79" s="20"/>
      <c r="F79" s="52"/>
      <c r="G79" s="83"/>
      <c r="H79" s="83"/>
      <c r="I79" s="83"/>
      <c r="J79" s="83"/>
      <c r="K79" s="83"/>
      <c r="L79" s="83"/>
      <c r="M79" s="20"/>
      <c r="N79" s="83"/>
      <c r="O79" s="83"/>
      <c r="P79" s="83"/>
      <c r="Q79" s="83"/>
      <c r="R79" s="83"/>
      <c r="S79" s="83"/>
      <c r="T79" s="83"/>
      <c r="U79" s="83"/>
      <c r="V79" s="20"/>
      <c r="W79" s="48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</row>
    <row r="80" ht="15.75" customHeight="1">
      <c r="A80" s="20"/>
      <c r="B80" s="20"/>
      <c r="C80" s="20"/>
      <c r="D80" s="20"/>
      <c r="E80" s="20"/>
      <c r="F80" s="52"/>
      <c r="G80" s="83"/>
      <c r="H80" s="83"/>
      <c r="I80" s="83"/>
      <c r="J80" s="83"/>
      <c r="K80" s="83"/>
      <c r="L80" s="83"/>
      <c r="M80" s="20"/>
      <c r="N80" s="83"/>
      <c r="O80" s="83"/>
      <c r="P80" s="83"/>
      <c r="Q80" s="83"/>
      <c r="R80" s="83"/>
      <c r="S80" s="83"/>
      <c r="T80" s="83"/>
      <c r="U80" s="83"/>
      <c r="V80" s="20"/>
      <c r="W80" s="48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</row>
    <row r="81" ht="15.75" customHeight="1">
      <c r="A81" s="20"/>
      <c r="B81" s="20"/>
      <c r="C81" s="20"/>
      <c r="D81" s="20"/>
      <c r="E81" s="20"/>
      <c r="F81" s="52"/>
      <c r="G81" s="83"/>
      <c r="H81" s="83"/>
      <c r="I81" s="83"/>
      <c r="J81" s="83"/>
      <c r="K81" s="83"/>
      <c r="L81" s="83"/>
      <c r="M81" s="20"/>
      <c r="N81" s="83"/>
      <c r="O81" s="83"/>
      <c r="P81" s="83"/>
      <c r="Q81" s="83"/>
      <c r="R81" s="83"/>
      <c r="S81" s="83"/>
      <c r="T81" s="83"/>
      <c r="U81" s="83"/>
      <c r="V81" s="20"/>
      <c r="W81" s="48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</row>
    <row r="82" ht="15.75" customHeight="1">
      <c r="A82" s="20"/>
      <c r="B82" s="20"/>
      <c r="C82" s="20"/>
      <c r="D82" s="20"/>
      <c r="E82" s="20"/>
      <c r="F82" s="52"/>
      <c r="G82" s="83"/>
      <c r="H82" s="83"/>
      <c r="I82" s="83"/>
      <c r="J82" s="83"/>
      <c r="K82" s="83"/>
      <c r="L82" s="83"/>
      <c r="M82" s="20"/>
      <c r="N82" s="83"/>
      <c r="O82" s="83"/>
      <c r="P82" s="83"/>
      <c r="Q82" s="83"/>
      <c r="R82" s="83"/>
      <c r="S82" s="83"/>
      <c r="T82" s="83"/>
      <c r="U82" s="83"/>
      <c r="V82" s="20"/>
      <c r="W82" s="48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</row>
    <row r="83" ht="15.75" customHeight="1">
      <c r="A83" s="20"/>
      <c r="B83" s="20"/>
      <c r="C83" s="20"/>
      <c r="D83" s="20"/>
      <c r="E83" s="20"/>
      <c r="F83" s="52"/>
      <c r="G83" s="83"/>
      <c r="H83" s="83"/>
      <c r="I83" s="83"/>
      <c r="J83" s="83"/>
      <c r="K83" s="83"/>
      <c r="L83" s="83"/>
      <c r="M83" s="20"/>
      <c r="N83" s="83"/>
      <c r="O83" s="83"/>
      <c r="P83" s="83"/>
      <c r="Q83" s="83"/>
      <c r="R83" s="83"/>
      <c r="S83" s="83"/>
      <c r="T83" s="83"/>
      <c r="U83" s="83"/>
      <c r="V83" s="20"/>
      <c r="W83" s="48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</row>
    <row r="84" ht="15.75" customHeight="1">
      <c r="A84" s="20"/>
      <c r="B84" s="20"/>
      <c r="C84" s="20"/>
      <c r="D84" s="20"/>
      <c r="E84" s="20"/>
      <c r="F84" s="52"/>
      <c r="G84" s="83"/>
      <c r="H84" s="83"/>
      <c r="I84" s="83"/>
      <c r="J84" s="83"/>
      <c r="K84" s="83"/>
      <c r="L84" s="83"/>
      <c r="M84" s="20"/>
      <c r="N84" s="83"/>
      <c r="O84" s="83"/>
      <c r="P84" s="83"/>
      <c r="Q84" s="83"/>
      <c r="R84" s="83"/>
      <c r="S84" s="83"/>
      <c r="T84" s="83"/>
      <c r="U84" s="83"/>
      <c r="V84" s="20"/>
      <c r="W84" s="48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</row>
    <row r="85" ht="15.75" customHeight="1">
      <c r="A85" s="20"/>
      <c r="B85" s="20"/>
      <c r="C85" s="20"/>
      <c r="D85" s="20"/>
      <c r="E85" s="20"/>
      <c r="F85" s="52"/>
      <c r="G85" s="83"/>
      <c r="H85" s="83"/>
      <c r="I85" s="83"/>
      <c r="J85" s="83"/>
      <c r="K85" s="83"/>
      <c r="L85" s="83"/>
      <c r="M85" s="20"/>
      <c r="N85" s="83"/>
      <c r="O85" s="83"/>
      <c r="P85" s="83"/>
      <c r="Q85" s="83"/>
      <c r="R85" s="83"/>
      <c r="S85" s="83"/>
      <c r="T85" s="83"/>
      <c r="U85" s="83"/>
      <c r="V85" s="20"/>
      <c r="W85" s="48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</row>
    <row r="86" ht="15.75" customHeight="1">
      <c r="A86" s="20"/>
      <c r="B86" s="20"/>
      <c r="C86" s="20"/>
      <c r="D86" s="20"/>
      <c r="E86" s="20"/>
      <c r="F86" s="52"/>
      <c r="G86" s="83"/>
      <c r="H86" s="83"/>
      <c r="I86" s="83"/>
      <c r="J86" s="83"/>
      <c r="K86" s="83"/>
      <c r="L86" s="83"/>
      <c r="M86" s="20"/>
      <c r="N86" s="83"/>
      <c r="O86" s="83"/>
      <c r="P86" s="83"/>
      <c r="Q86" s="83"/>
      <c r="R86" s="83"/>
      <c r="S86" s="83"/>
      <c r="T86" s="83"/>
      <c r="U86" s="83"/>
      <c r="V86" s="20"/>
      <c r="W86" s="48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</row>
    <row r="87" ht="15.75" customHeight="1">
      <c r="A87" s="20"/>
      <c r="B87" s="20"/>
      <c r="C87" s="20"/>
      <c r="D87" s="20"/>
      <c r="E87" s="20"/>
      <c r="F87" s="52"/>
      <c r="G87" s="83"/>
      <c r="H87" s="83"/>
      <c r="I87" s="83"/>
      <c r="J87" s="83"/>
      <c r="K87" s="83"/>
      <c r="L87" s="83"/>
      <c r="M87" s="20"/>
      <c r="N87" s="83"/>
      <c r="O87" s="83"/>
      <c r="P87" s="83"/>
      <c r="Q87" s="83"/>
      <c r="R87" s="83"/>
      <c r="S87" s="83"/>
      <c r="T87" s="83"/>
      <c r="U87" s="83"/>
      <c r="V87" s="20"/>
      <c r="W87" s="48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</row>
    <row r="88" ht="15.75" customHeight="1">
      <c r="A88" s="20"/>
      <c r="B88" s="20"/>
      <c r="C88" s="20"/>
      <c r="D88" s="20"/>
      <c r="E88" s="20"/>
      <c r="F88" s="52"/>
      <c r="G88" s="83"/>
      <c r="H88" s="83"/>
      <c r="I88" s="83"/>
      <c r="J88" s="83"/>
      <c r="K88" s="83"/>
      <c r="L88" s="83"/>
      <c r="M88" s="20"/>
      <c r="N88" s="83"/>
      <c r="O88" s="83"/>
      <c r="P88" s="83"/>
      <c r="Q88" s="83"/>
      <c r="R88" s="83"/>
      <c r="S88" s="83"/>
      <c r="T88" s="83"/>
      <c r="U88" s="83"/>
      <c r="V88" s="20"/>
      <c r="W88" s="48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</row>
    <row r="89" ht="15.75" customHeight="1">
      <c r="A89" s="20"/>
      <c r="B89" s="20"/>
      <c r="C89" s="20"/>
      <c r="D89" s="20"/>
      <c r="E89" s="20"/>
      <c r="F89" s="52"/>
      <c r="G89" s="83"/>
      <c r="H89" s="83"/>
      <c r="I89" s="83"/>
      <c r="J89" s="83"/>
      <c r="K89" s="83"/>
      <c r="L89" s="83"/>
      <c r="M89" s="20"/>
      <c r="N89" s="83"/>
      <c r="O89" s="83"/>
      <c r="P89" s="83"/>
      <c r="Q89" s="83"/>
      <c r="R89" s="83"/>
      <c r="S89" s="83"/>
      <c r="T89" s="83"/>
      <c r="U89" s="83"/>
      <c r="V89" s="20"/>
      <c r="W89" s="48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</row>
    <row r="90" ht="15.75" customHeight="1">
      <c r="A90" s="20"/>
      <c r="B90" s="20"/>
      <c r="C90" s="20"/>
      <c r="D90" s="20"/>
      <c r="E90" s="20"/>
      <c r="F90" s="52"/>
      <c r="G90" s="83"/>
      <c r="H90" s="83"/>
      <c r="I90" s="83"/>
      <c r="J90" s="83"/>
      <c r="K90" s="83"/>
      <c r="L90" s="83"/>
      <c r="M90" s="20"/>
      <c r="N90" s="83"/>
      <c r="O90" s="83"/>
      <c r="P90" s="83"/>
      <c r="Q90" s="83"/>
      <c r="R90" s="83"/>
      <c r="S90" s="83"/>
      <c r="T90" s="83"/>
      <c r="U90" s="83"/>
      <c r="V90" s="20"/>
      <c r="W90" s="48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</row>
    <row r="91" ht="15.75" customHeight="1">
      <c r="A91" s="20"/>
      <c r="B91" s="20"/>
      <c r="C91" s="20"/>
      <c r="D91" s="20"/>
      <c r="E91" s="20"/>
      <c r="F91" s="52"/>
      <c r="G91" s="83"/>
      <c r="H91" s="83"/>
      <c r="I91" s="83"/>
      <c r="J91" s="83"/>
      <c r="K91" s="83"/>
      <c r="L91" s="83"/>
      <c r="M91" s="20"/>
      <c r="N91" s="83"/>
      <c r="O91" s="83"/>
      <c r="P91" s="83"/>
      <c r="Q91" s="83"/>
      <c r="R91" s="83"/>
      <c r="S91" s="83"/>
      <c r="T91" s="83"/>
      <c r="U91" s="83"/>
      <c r="V91" s="20"/>
      <c r="W91" s="48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</row>
    <row r="92" ht="15.75" customHeight="1">
      <c r="A92" s="20"/>
      <c r="B92" s="20"/>
      <c r="C92" s="20"/>
      <c r="D92" s="20"/>
      <c r="E92" s="20"/>
      <c r="F92" s="52"/>
      <c r="G92" s="83"/>
      <c r="H92" s="83"/>
      <c r="I92" s="83"/>
      <c r="J92" s="83"/>
      <c r="K92" s="83"/>
      <c r="L92" s="83"/>
      <c r="M92" s="20"/>
      <c r="N92" s="83"/>
      <c r="O92" s="83"/>
      <c r="P92" s="83"/>
      <c r="Q92" s="83"/>
      <c r="R92" s="83"/>
      <c r="S92" s="83"/>
      <c r="T92" s="83"/>
      <c r="U92" s="83"/>
      <c r="V92" s="20"/>
      <c r="W92" s="48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</row>
    <row r="93" ht="15.75" customHeight="1">
      <c r="A93" s="20"/>
      <c r="B93" s="20"/>
      <c r="C93" s="20"/>
      <c r="D93" s="20"/>
      <c r="E93" s="20"/>
      <c r="F93" s="52"/>
      <c r="G93" s="83"/>
      <c r="H93" s="83"/>
      <c r="I93" s="83"/>
      <c r="J93" s="83"/>
      <c r="K93" s="83"/>
      <c r="L93" s="83"/>
      <c r="M93" s="20"/>
      <c r="N93" s="83"/>
      <c r="O93" s="83"/>
      <c r="P93" s="83"/>
      <c r="Q93" s="83"/>
      <c r="R93" s="83"/>
      <c r="S93" s="83"/>
      <c r="T93" s="83"/>
      <c r="U93" s="83"/>
      <c r="V93" s="20"/>
      <c r="W93" s="48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</row>
    <row r="94" ht="15.75" customHeight="1">
      <c r="A94" s="20"/>
      <c r="B94" s="20"/>
      <c r="C94" s="20"/>
      <c r="D94" s="20"/>
      <c r="E94" s="20"/>
      <c r="F94" s="52"/>
      <c r="G94" s="83"/>
      <c r="H94" s="83"/>
      <c r="I94" s="83"/>
      <c r="J94" s="83"/>
      <c r="K94" s="83"/>
      <c r="L94" s="83"/>
      <c r="M94" s="20"/>
      <c r="N94" s="83"/>
      <c r="O94" s="83"/>
      <c r="P94" s="83"/>
      <c r="Q94" s="83"/>
      <c r="R94" s="83"/>
      <c r="S94" s="83"/>
      <c r="T94" s="83"/>
      <c r="U94" s="83"/>
      <c r="V94" s="20"/>
      <c r="W94" s="48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</row>
    <row r="95" ht="15.75" customHeight="1">
      <c r="A95" s="20"/>
      <c r="B95" s="20"/>
      <c r="C95" s="20"/>
      <c r="D95" s="20"/>
      <c r="E95" s="20"/>
      <c r="F95" s="52"/>
      <c r="G95" s="83"/>
      <c r="H95" s="83"/>
      <c r="I95" s="83"/>
      <c r="J95" s="83"/>
      <c r="K95" s="83"/>
      <c r="L95" s="83"/>
      <c r="M95" s="20"/>
      <c r="N95" s="83"/>
      <c r="O95" s="83"/>
      <c r="P95" s="83"/>
      <c r="Q95" s="83"/>
      <c r="R95" s="83"/>
      <c r="S95" s="83"/>
      <c r="T95" s="83"/>
      <c r="U95" s="83"/>
      <c r="V95" s="20"/>
      <c r="W95" s="48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</row>
    <row r="96" ht="15.75" customHeight="1">
      <c r="A96" s="20"/>
      <c r="B96" s="20"/>
      <c r="C96" s="20"/>
      <c r="D96" s="20"/>
      <c r="E96" s="20"/>
      <c r="F96" s="52"/>
      <c r="G96" s="83"/>
      <c r="H96" s="83"/>
      <c r="I96" s="83"/>
      <c r="J96" s="83"/>
      <c r="K96" s="83"/>
      <c r="L96" s="83"/>
      <c r="M96" s="20"/>
      <c r="N96" s="83"/>
      <c r="O96" s="83"/>
      <c r="P96" s="83"/>
      <c r="Q96" s="83"/>
      <c r="R96" s="83"/>
      <c r="S96" s="83"/>
      <c r="T96" s="83"/>
      <c r="U96" s="83"/>
      <c r="V96" s="20"/>
      <c r="W96" s="48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</row>
    <row r="97" ht="15.75" customHeight="1">
      <c r="A97" s="20"/>
      <c r="B97" s="20"/>
      <c r="C97" s="20"/>
      <c r="D97" s="20"/>
      <c r="E97" s="20"/>
      <c r="F97" s="52"/>
      <c r="G97" s="83"/>
      <c r="H97" s="83"/>
      <c r="I97" s="83"/>
      <c r="J97" s="83"/>
      <c r="K97" s="83"/>
      <c r="L97" s="83"/>
      <c r="M97" s="20"/>
      <c r="N97" s="83"/>
      <c r="O97" s="83"/>
      <c r="P97" s="83"/>
      <c r="Q97" s="83"/>
      <c r="R97" s="83"/>
      <c r="S97" s="83"/>
      <c r="T97" s="83"/>
      <c r="U97" s="83"/>
      <c r="V97" s="20"/>
      <c r="W97" s="48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</row>
    <row r="98" ht="15.75" customHeight="1">
      <c r="A98" s="20"/>
      <c r="B98" s="20"/>
      <c r="C98" s="20"/>
      <c r="D98" s="20"/>
      <c r="E98" s="20"/>
      <c r="F98" s="52"/>
      <c r="G98" s="83"/>
      <c r="H98" s="83"/>
      <c r="I98" s="83"/>
      <c r="J98" s="83"/>
      <c r="K98" s="83"/>
      <c r="L98" s="83"/>
      <c r="M98" s="20"/>
      <c r="N98" s="83"/>
      <c r="O98" s="83"/>
      <c r="P98" s="83"/>
      <c r="Q98" s="83"/>
      <c r="R98" s="83"/>
      <c r="S98" s="83"/>
      <c r="T98" s="83"/>
      <c r="U98" s="83"/>
      <c r="V98" s="20"/>
      <c r="W98" s="48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</row>
    <row r="99" ht="15.75" customHeight="1">
      <c r="A99" s="20"/>
      <c r="B99" s="20"/>
      <c r="C99" s="20"/>
      <c r="D99" s="20"/>
      <c r="E99" s="20"/>
      <c r="F99" s="52"/>
      <c r="G99" s="83"/>
      <c r="H99" s="83"/>
      <c r="I99" s="83"/>
      <c r="J99" s="83"/>
      <c r="K99" s="83"/>
      <c r="L99" s="83"/>
      <c r="M99" s="20"/>
      <c r="N99" s="83"/>
      <c r="O99" s="83"/>
      <c r="P99" s="83"/>
      <c r="Q99" s="83"/>
      <c r="R99" s="83"/>
      <c r="S99" s="83"/>
      <c r="T99" s="83"/>
      <c r="U99" s="83"/>
      <c r="V99" s="20"/>
      <c r="W99" s="48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</row>
    <row r="100" ht="15.75" customHeight="1">
      <c r="A100" s="20"/>
      <c r="B100" s="20"/>
      <c r="C100" s="20"/>
      <c r="D100" s="20"/>
      <c r="E100" s="20"/>
      <c r="F100" s="52"/>
      <c r="G100" s="83"/>
      <c r="H100" s="83"/>
      <c r="I100" s="83"/>
      <c r="J100" s="83"/>
      <c r="K100" s="83"/>
      <c r="L100" s="83"/>
      <c r="M100" s="20"/>
      <c r="N100" s="83"/>
      <c r="O100" s="83"/>
      <c r="P100" s="83"/>
      <c r="Q100" s="83"/>
      <c r="R100" s="83"/>
      <c r="S100" s="83"/>
      <c r="T100" s="83"/>
      <c r="U100" s="83"/>
      <c r="V100" s="20"/>
      <c r="W100" s="48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</row>
    <row r="101" ht="15.75" customHeight="1">
      <c r="A101" s="20"/>
      <c r="B101" s="20"/>
      <c r="C101" s="20"/>
      <c r="D101" s="20"/>
      <c r="E101" s="20"/>
      <c r="F101" s="52"/>
      <c r="G101" s="83"/>
      <c r="H101" s="83"/>
      <c r="I101" s="83"/>
      <c r="J101" s="83"/>
      <c r="K101" s="83"/>
      <c r="L101" s="83"/>
      <c r="M101" s="20"/>
      <c r="N101" s="83"/>
      <c r="O101" s="83"/>
      <c r="P101" s="83"/>
      <c r="Q101" s="83"/>
      <c r="R101" s="83"/>
      <c r="S101" s="83"/>
      <c r="T101" s="83"/>
      <c r="U101" s="83"/>
      <c r="V101" s="20"/>
      <c r="W101" s="48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</row>
    <row r="102" ht="15.75" customHeight="1">
      <c r="A102" s="20"/>
      <c r="B102" s="20"/>
      <c r="C102" s="20"/>
      <c r="D102" s="20"/>
      <c r="E102" s="20"/>
      <c r="F102" s="52"/>
      <c r="G102" s="83"/>
      <c r="H102" s="83"/>
      <c r="I102" s="83"/>
      <c r="J102" s="83"/>
      <c r="K102" s="83"/>
      <c r="L102" s="83"/>
      <c r="M102" s="20"/>
      <c r="N102" s="83"/>
      <c r="O102" s="83"/>
      <c r="P102" s="83"/>
      <c r="Q102" s="83"/>
      <c r="R102" s="83"/>
      <c r="S102" s="83"/>
      <c r="T102" s="83"/>
      <c r="U102" s="83"/>
      <c r="V102" s="20"/>
      <c r="W102" s="48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</row>
    <row r="103" ht="15.75" customHeight="1">
      <c r="A103" s="20"/>
      <c r="B103" s="20"/>
      <c r="C103" s="20"/>
      <c r="D103" s="20"/>
      <c r="E103" s="20"/>
      <c r="F103" s="52"/>
      <c r="G103" s="83"/>
      <c r="H103" s="83"/>
      <c r="I103" s="83"/>
      <c r="J103" s="83"/>
      <c r="K103" s="83"/>
      <c r="L103" s="83"/>
      <c r="M103" s="20"/>
      <c r="N103" s="83"/>
      <c r="O103" s="83"/>
      <c r="P103" s="83"/>
      <c r="Q103" s="83"/>
      <c r="R103" s="83"/>
      <c r="S103" s="83"/>
      <c r="T103" s="83"/>
      <c r="U103" s="83"/>
      <c r="V103" s="20"/>
      <c r="W103" s="48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</row>
    <row r="104" ht="15.75" customHeight="1">
      <c r="A104" s="20"/>
      <c r="B104" s="20"/>
      <c r="C104" s="20"/>
      <c r="D104" s="20"/>
      <c r="E104" s="20"/>
      <c r="F104" s="52"/>
      <c r="G104" s="83"/>
      <c r="H104" s="83"/>
      <c r="I104" s="83"/>
      <c r="J104" s="83"/>
      <c r="K104" s="83"/>
      <c r="L104" s="83"/>
      <c r="M104" s="20"/>
      <c r="N104" s="83"/>
      <c r="O104" s="83"/>
      <c r="P104" s="83"/>
      <c r="Q104" s="83"/>
      <c r="R104" s="83"/>
      <c r="S104" s="83"/>
      <c r="T104" s="83"/>
      <c r="U104" s="83"/>
      <c r="V104" s="20"/>
      <c r="W104" s="48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</row>
    <row r="105" ht="15.75" customHeight="1">
      <c r="A105" s="20"/>
      <c r="B105" s="20"/>
      <c r="C105" s="20"/>
      <c r="D105" s="20"/>
      <c r="E105" s="20"/>
      <c r="F105" s="52"/>
      <c r="G105" s="83"/>
      <c r="H105" s="83"/>
      <c r="I105" s="83"/>
      <c r="J105" s="83"/>
      <c r="K105" s="83"/>
      <c r="L105" s="83"/>
      <c r="M105" s="20"/>
      <c r="N105" s="83"/>
      <c r="O105" s="83"/>
      <c r="P105" s="83"/>
      <c r="Q105" s="83"/>
      <c r="R105" s="83"/>
      <c r="S105" s="83"/>
      <c r="T105" s="83"/>
      <c r="U105" s="83"/>
      <c r="V105" s="20"/>
      <c r="W105" s="48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</row>
    <row r="106" ht="15.75" customHeight="1">
      <c r="A106" s="20"/>
      <c r="B106" s="20"/>
      <c r="C106" s="20"/>
      <c r="D106" s="20"/>
      <c r="E106" s="20"/>
      <c r="F106" s="52"/>
      <c r="G106" s="83"/>
      <c r="H106" s="83"/>
      <c r="I106" s="83"/>
      <c r="J106" s="83"/>
      <c r="K106" s="83"/>
      <c r="L106" s="83"/>
      <c r="M106" s="20"/>
      <c r="N106" s="83"/>
      <c r="O106" s="83"/>
      <c r="P106" s="83"/>
      <c r="Q106" s="83"/>
      <c r="R106" s="83"/>
      <c r="S106" s="83"/>
      <c r="T106" s="83"/>
      <c r="U106" s="83"/>
      <c r="V106" s="20"/>
      <c r="W106" s="48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</row>
    <row r="107" ht="15.75" customHeight="1">
      <c r="A107" s="20"/>
      <c r="B107" s="20"/>
      <c r="C107" s="20"/>
      <c r="D107" s="20"/>
      <c r="E107" s="20"/>
      <c r="F107" s="52"/>
      <c r="G107" s="83"/>
      <c r="H107" s="83"/>
      <c r="I107" s="83"/>
      <c r="J107" s="83"/>
      <c r="K107" s="83"/>
      <c r="L107" s="83"/>
      <c r="M107" s="20"/>
      <c r="N107" s="83"/>
      <c r="O107" s="83"/>
      <c r="P107" s="83"/>
      <c r="Q107" s="83"/>
      <c r="R107" s="83"/>
      <c r="S107" s="83"/>
      <c r="T107" s="83"/>
      <c r="U107" s="83"/>
      <c r="V107" s="20"/>
      <c r="W107" s="48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</row>
    <row r="108" ht="15.75" customHeight="1">
      <c r="A108" s="20"/>
      <c r="B108" s="20"/>
      <c r="C108" s="20"/>
      <c r="D108" s="20"/>
      <c r="E108" s="20"/>
      <c r="F108" s="52"/>
      <c r="G108" s="83"/>
      <c r="H108" s="83"/>
      <c r="I108" s="83"/>
      <c r="J108" s="83"/>
      <c r="K108" s="83"/>
      <c r="L108" s="83"/>
      <c r="M108" s="20"/>
      <c r="N108" s="83"/>
      <c r="O108" s="83"/>
      <c r="P108" s="83"/>
      <c r="Q108" s="83"/>
      <c r="R108" s="83"/>
      <c r="S108" s="83"/>
      <c r="T108" s="83"/>
      <c r="U108" s="83"/>
      <c r="V108" s="20"/>
      <c r="W108" s="48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</row>
    <row r="109" ht="15.75" customHeight="1">
      <c r="A109" s="20"/>
      <c r="B109" s="20"/>
      <c r="C109" s="20"/>
      <c r="D109" s="20"/>
      <c r="E109" s="20"/>
      <c r="F109" s="52"/>
      <c r="G109" s="83"/>
      <c r="H109" s="83"/>
      <c r="I109" s="83"/>
      <c r="J109" s="83"/>
      <c r="K109" s="83"/>
      <c r="L109" s="83"/>
      <c r="M109" s="20"/>
      <c r="N109" s="83"/>
      <c r="O109" s="83"/>
      <c r="P109" s="83"/>
      <c r="Q109" s="83"/>
      <c r="R109" s="83"/>
      <c r="S109" s="83"/>
      <c r="T109" s="83"/>
      <c r="U109" s="83"/>
      <c r="V109" s="20"/>
      <c r="W109" s="48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</row>
    <row r="110" ht="15.75" customHeight="1">
      <c r="A110" s="20"/>
      <c r="B110" s="20"/>
      <c r="C110" s="20"/>
      <c r="D110" s="20"/>
      <c r="E110" s="20"/>
      <c r="F110" s="52"/>
      <c r="G110" s="83"/>
      <c r="H110" s="83"/>
      <c r="I110" s="83"/>
      <c r="J110" s="83"/>
      <c r="K110" s="83"/>
      <c r="L110" s="83"/>
      <c r="M110" s="20"/>
      <c r="N110" s="83"/>
      <c r="O110" s="83"/>
      <c r="P110" s="83"/>
      <c r="Q110" s="83"/>
      <c r="R110" s="83"/>
      <c r="S110" s="83"/>
      <c r="T110" s="83"/>
      <c r="U110" s="83"/>
      <c r="V110" s="20"/>
      <c r="W110" s="48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</row>
    <row r="111" ht="15.75" customHeight="1">
      <c r="A111" s="20"/>
      <c r="B111" s="20"/>
      <c r="C111" s="20"/>
      <c r="D111" s="20"/>
      <c r="E111" s="20"/>
      <c r="F111" s="52"/>
      <c r="G111" s="83"/>
      <c r="H111" s="83"/>
      <c r="I111" s="83"/>
      <c r="J111" s="83"/>
      <c r="K111" s="83"/>
      <c r="L111" s="83"/>
      <c r="M111" s="20"/>
      <c r="N111" s="83"/>
      <c r="O111" s="83"/>
      <c r="P111" s="83"/>
      <c r="Q111" s="83"/>
      <c r="R111" s="83"/>
      <c r="S111" s="83"/>
      <c r="T111" s="83"/>
      <c r="U111" s="83"/>
      <c r="V111" s="20"/>
      <c r="W111" s="48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</row>
    <row r="112" ht="15.75" customHeight="1">
      <c r="A112" s="20"/>
      <c r="B112" s="20"/>
      <c r="C112" s="20"/>
      <c r="D112" s="20"/>
      <c r="E112" s="20"/>
      <c r="F112" s="52"/>
      <c r="G112" s="83"/>
      <c r="H112" s="83"/>
      <c r="I112" s="83"/>
      <c r="J112" s="83"/>
      <c r="K112" s="83"/>
      <c r="L112" s="83"/>
      <c r="M112" s="20"/>
      <c r="N112" s="83"/>
      <c r="O112" s="83"/>
      <c r="P112" s="83"/>
      <c r="Q112" s="83"/>
      <c r="R112" s="83"/>
      <c r="S112" s="83"/>
      <c r="T112" s="83"/>
      <c r="U112" s="83"/>
      <c r="V112" s="20"/>
      <c r="W112" s="48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</row>
    <row r="113" ht="15.75" customHeight="1">
      <c r="A113" s="20"/>
      <c r="B113" s="20"/>
      <c r="C113" s="20"/>
      <c r="D113" s="20"/>
      <c r="E113" s="20"/>
      <c r="F113" s="52"/>
      <c r="G113" s="83"/>
      <c r="H113" s="83"/>
      <c r="I113" s="83"/>
      <c r="J113" s="83"/>
      <c r="K113" s="83"/>
      <c r="L113" s="83"/>
      <c r="M113" s="20"/>
      <c r="N113" s="83"/>
      <c r="O113" s="83"/>
      <c r="P113" s="83"/>
      <c r="Q113" s="83"/>
      <c r="R113" s="83"/>
      <c r="S113" s="83"/>
      <c r="T113" s="83"/>
      <c r="U113" s="83"/>
      <c r="V113" s="20"/>
      <c r="W113" s="48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</row>
    <row r="114" ht="15.75" customHeight="1">
      <c r="A114" s="20"/>
      <c r="B114" s="20"/>
      <c r="C114" s="20"/>
      <c r="D114" s="20"/>
      <c r="E114" s="20"/>
      <c r="F114" s="52"/>
      <c r="G114" s="83"/>
      <c r="H114" s="83"/>
      <c r="I114" s="83"/>
      <c r="J114" s="83"/>
      <c r="K114" s="83"/>
      <c r="L114" s="83"/>
      <c r="M114" s="20"/>
      <c r="N114" s="83"/>
      <c r="O114" s="83"/>
      <c r="P114" s="83"/>
      <c r="Q114" s="83"/>
      <c r="R114" s="83"/>
      <c r="S114" s="83"/>
      <c r="T114" s="83"/>
      <c r="U114" s="83"/>
      <c r="V114" s="20"/>
      <c r="W114" s="48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</row>
    <row r="115" ht="15.75" customHeight="1">
      <c r="A115" s="20"/>
      <c r="B115" s="20"/>
      <c r="C115" s="20"/>
      <c r="D115" s="20"/>
      <c r="E115" s="20"/>
      <c r="F115" s="52"/>
      <c r="G115" s="83"/>
      <c r="H115" s="83"/>
      <c r="I115" s="83"/>
      <c r="J115" s="83"/>
      <c r="K115" s="83"/>
      <c r="L115" s="83"/>
      <c r="M115" s="20"/>
      <c r="N115" s="83"/>
      <c r="O115" s="83"/>
      <c r="P115" s="83"/>
      <c r="Q115" s="83"/>
      <c r="R115" s="83"/>
      <c r="S115" s="83"/>
      <c r="T115" s="83"/>
      <c r="U115" s="83"/>
      <c r="V115" s="20"/>
      <c r="W115" s="48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</row>
    <row r="116" ht="15.75" customHeight="1">
      <c r="A116" s="20"/>
      <c r="B116" s="20"/>
      <c r="C116" s="20"/>
      <c r="D116" s="20"/>
      <c r="E116" s="20"/>
      <c r="F116" s="52"/>
      <c r="G116" s="20"/>
      <c r="H116" s="20"/>
      <c r="I116" s="20"/>
      <c r="J116" s="20"/>
      <c r="K116" s="20"/>
      <c r="L116" s="20"/>
      <c r="M116" s="20"/>
      <c r="N116" s="83"/>
      <c r="O116" s="83"/>
      <c r="P116" s="83"/>
      <c r="Q116" s="83"/>
      <c r="R116" s="83"/>
      <c r="S116" s="83"/>
      <c r="T116" s="83"/>
      <c r="U116" s="83"/>
      <c r="V116" s="48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</row>
    <row r="117" ht="15.75" customHeight="1">
      <c r="A117" s="20"/>
      <c r="B117" s="20"/>
      <c r="C117" s="20"/>
      <c r="D117" s="20"/>
      <c r="E117" s="20"/>
      <c r="F117" s="52"/>
      <c r="G117" s="20"/>
      <c r="H117" s="20"/>
      <c r="I117" s="20"/>
      <c r="J117" s="20"/>
      <c r="K117" s="20"/>
      <c r="L117" s="20"/>
      <c r="M117" s="20"/>
      <c r="N117" s="83"/>
      <c r="O117" s="83"/>
      <c r="P117" s="83"/>
      <c r="Q117" s="83"/>
      <c r="R117" s="83"/>
      <c r="S117" s="83"/>
      <c r="T117" s="83"/>
      <c r="U117" s="83"/>
      <c r="V117" s="48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83"/>
      <c r="O118" s="83"/>
      <c r="P118" s="83"/>
      <c r="Q118" s="83"/>
      <c r="R118" s="83"/>
      <c r="S118" s="83"/>
      <c r="T118" s="83"/>
      <c r="U118" s="83"/>
      <c r="V118" s="48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83"/>
      <c r="O119" s="83"/>
      <c r="P119" s="83"/>
      <c r="Q119" s="83"/>
      <c r="R119" s="83"/>
      <c r="S119" s="83"/>
      <c r="T119" s="83"/>
      <c r="U119" s="83"/>
      <c r="V119" s="48"/>
      <c r="W119" s="20"/>
      <c r="X119" s="20"/>
      <c r="Y119" s="20"/>
      <c r="Z119" s="20"/>
      <c r="AA119" s="20"/>
      <c r="AB119" s="252"/>
      <c r="AC119" s="20"/>
      <c r="AD119" s="20"/>
      <c r="AE119" s="20"/>
      <c r="AF119" s="20"/>
      <c r="AG119" s="20"/>
      <c r="AH119" s="20"/>
      <c r="AI119" s="20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83"/>
      <c r="O120" s="83"/>
      <c r="P120" s="83"/>
      <c r="Q120" s="83"/>
      <c r="R120" s="83"/>
      <c r="S120" s="83"/>
      <c r="T120" s="83"/>
      <c r="U120" s="83"/>
      <c r="V120" s="48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83"/>
      <c r="O121" s="83"/>
      <c r="P121" s="83"/>
      <c r="Q121" s="83"/>
      <c r="R121" s="83"/>
      <c r="S121" s="83"/>
      <c r="T121" s="83"/>
      <c r="U121" s="83"/>
      <c r="V121" s="48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83"/>
      <c r="O122" s="83"/>
      <c r="P122" s="83"/>
      <c r="Q122" s="83"/>
      <c r="R122" s="83"/>
      <c r="S122" s="83"/>
      <c r="T122" s="83"/>
      <c r="U122" s="83"/>
      <c r="V122" s="48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83"/>
      <c r="O123" s="83"/>
      <c r="P123" s="83"/>
      <c r="Q123" s="83"/>
      <c r="R123" s="83"/>
      <c r="S123" s="83"/>
      <c r="T123" s="83"/>
      <c r="U123" s="83"/>
      <c r="V123" s="48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83"/>
      <c r="O124" s="83"/>
      <c r="P124" s="83"/>
      <c r="Q124" s="83"/>
      <c r="R124" s="83"/>
      <c r="S124" s="83"/>
      <c r="T124" s="83"/>
      <c r="U124" s="83"/>
      <c r="V124" s="48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83"/>
      <c r="O125" s="83"/>
      <c r="P125" s="83"/>
      <c r="Q125" s="83"/>
      <c r="R125" s="83"/>
      <c r="S125" s="83"/>
      <c r="T125" s="83"/>
      <c r="U125" s="83"/>
      <c r="V125" s="48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83"/>
      <c r="O126" s="83"/>
      <c r="P126" s="83"/>
      <c r="Q126" s="83"/>
      <c r="R126" s="83"/>
      <c r="S126" s="83"/>
      <c r="T126" s="83"/>
      <c r="U126" s="83"/>
      <c r="V126" s="48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83"/>
      <c r="O127" s="83"/>
      <c r="P127" s="83"/>
      <c r="Q127" s="83"/>
      <c r="R127" s="83"/>
      <c r="S127" s="83"/>
      <c r="T127" s="83"/>
      <c r="U127" s="83"/>
      <c r="V127" s="48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83"/>
      <c r="O128" s="83"/>
      <c r="P128" s="83"/>
      <c r="Q128" s="83"/>
      <c r="R128" s="83"/>
      <c r="S128" s="83"/>
      <c r="T128" s="83"/>
      <c r="U128" s="83"/>
      <c r="V128" s="48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83"/>
      <c r="O129" s="83"/>
      <c r="P129" s="83"/>
      <c r="Q129" s="83"/>
      <c r="R129" s="83"/>
      <c r="S129" s="83"/>
      <c r="T129" s="83"/>
      <c r="U129" s="83"/>
      <c r="V129" s="48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83"/>
      <c r="O130" s="83"/>
      <c r="P130" s="83"/>
      <c r="Q130" s="83"/>
      <c r="R130" s="83"/>
      <c r="S130" s="83"/>
      <c r="T130" s="83"/>
      <c r="U130" s="83"/>
      <c r="V130" s="48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83"/>
      <c r="O131" s="83"/>
      <c r="P131" s="83"/>
      <c r="Q131" s="83"/>
      <c r="R131" s="83"/>
      <c r="S131" s="83"/>
      <c r="T131" s="83"/>
      <c r="U131" s="83"/>
      <c r="V131" s="48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83"/>
      <c r="O132" s="83"/>
      <c r="P132" s="83"/>
      <c r="Q132" s="83"/>
      <c r="R132" s="83"/>
      <c r="S132" s="83"/>
      <c r="T132" s="83"/>
      <c r="U132" s="83"/>
      <c r="V132" s="48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83"/>
      <c r="O133" s="83"/>
      <c r="P133" s="83"/>
      <c r="Q133" s="83"/>
      <c r="R133" s="83"/>
      <c r="S133" s="83"/>
      <c r="T133" s="83"/>
      <c r="U133" s="83"/>
      <c r="V133" s="48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83"/>
      <c r="O134" s="83"/>
      <c r="P134" s="83"/>
      <c r="Q134" s="83"/>
      <c r="R134" s="83"/>
      <c r="S134" s="83"/>
      <c r="T134" s="83"/>
      <c r="U134" s="83"/>
      <c r="V134" s="48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83"/>
      <c r="O135" s="83"/>
      <c r="P135" s="83"/>
      <c r="Q135" s="83"/>
      <c r="R135" s="83"/>
      <c r="S135" s="83"/>
      <c r="T135" s="83"/>
      <c r="U135" s="83"/>
      <c r="V135" s="48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83"/>
      <c r="O136" s="83"/>
      <c r="P136" s="83"/>
      <c r="Q136" s="83"/>
      <c r="R136" s="83"/>
      <c r="S136" s="83"/>
      <c r="T136" s="83"/>
      <c r="U136" s="83"/>
      <c r="V136" s="48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83"/>
      <c r="O137" s="83"/>
      <c r="P137" s="83"/>
      <c r="Q137" s="83"/>
      <c r="R137" s="83"/>
      <c r="S137" s="83"/>
      <c r="T137" s="83"/>
      <c r="U137" s="83"/>
      <c r="V137" s="48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83"/>
      <c r="O138" s="83"/>
      <c r="P138" s="83"/>
      <c r="Q138" s="83"/>
      <c r="R138" s="83"/>
      <c r="S138" s="83"/>
      <c r="T138" s="83"/>
      <c r="U138" s="83"/>
      <c r="V138" s="48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83"/>
      <c r="O139" s="83"/>
      <c r="P139" s="83"/>
      <c r="Q139" s="83"/>
      <c r="R139" s="83"/>
      <c r="S139" s="83"/>
      <c r="T139" s="83"/>
      <c r="U139" s="83"/>
      <c r="V139" s="48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83"/>
      <c r="O140" s="83"/>
      <c r="P140" s="83"/>
      <c r="Q140" s="83"/>
      <c r="R140" s="83"/>
      <c r="S140" s="83"/>
      <c r="T140" s="83"/>
      <c r="U140" s="83"/>
      <c r="V140" s="48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83"/>
      <c r="O141" s="83"/>
      <c r="P141" s="83"/>
      <c r="Q141" s="83"/>
      <c r="R141" s="83"/>
      <c r="S141" s="83"/>
      <c r="T141" s="83"/>
      <c r="U141" s="83"/>
      <c r="V141" s="48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83"/>
      <c r="O142" s="83"/>
      <c r="P142" s="83"/>
      <c r="Q142" s="83"/>
      <c r="R142" s="83"/>
      <c r="S142" s="83"/>
      <c r="T142" s="83"/>
      <c r="U142" s="83"/>
      <c r="V142" s="48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83"/>
      <c r="O143" s="83"/>
      <c r="P143" s="83"/>
      <c r="Q143" s="83"/>
      <c r="R143" s="83"/>
      <c r="S143" s="83"/>
      <c r="T143" s="83"/>
      <c r="U143" s="83"/>
      <c r="V143" s="48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83"/>
      <c r="O144" s="83"/>
      <c r="P144" s="83"/>
      <c r="Q144" s="83"/>
      <c r="R144" s="83"/>
      <c r="S144" s="83"/>
      <c r="T144" s="83"/>
      <c r="U144" s="83"/>
      <c r="V144" s="48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83"/>
      <c r="O145" s="83"/>
      <c r="P145" s="83"/>
      <c r="Q145" s="83"/>
      <c r="R145" s="83"/>
      <c r="S145" s="83"/>
      <c r="T145" s="83"/>
      <c r="U145" s="83"/>
      <c r="V145" s="48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83"/>
      <c r="O146" s="83"/>
      <c r="P146" s="83"/>
      <c r="Q146" s="83"/>
      <c r="R146" s="83"/>
      <c r="S146" s="83"/>
      <c r="T146" s="83"/>
      <c r="U146" s="83"/>
      <c r="V146" s="48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83"/>
      <c r="O147" s="83"/>
      <c r="P147" s="83"/>
      <c r="Q147" s="83"/>
      <c r="R147" s="83"/>
      <c r="S147" s="83"/>
      <c r="T147" s="83"/>
      <c r="U147" s="83"/>
      <c r="V147" s="48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83"/>
      <c r="O148" s="83"/>
      <c r="P148" s="48"/>
      <c r="Q148" s="48"/>
      <c r="R148" s="48"/>
      <c r="S148" s="48"/>
      <c r="T148" s="48"/>
      <c r="U148" s="48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52"/>
      <c r="AH148" s="20"/>
      <c r="AI148" s="20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83"/>
      <c r="O149" s="83"/>
      <c r="P149" s="48"/>
      <c r="Q149" s="48"/>
      <c r="R149" s="48"/>
      <c r="S149" s="48"/>
      <c r="T149" s="48"/>
      <c r="U149" s="48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52"/>
      <c r="AH149" s="20"/>
      <c r="AI149" s="20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83"/>
      <c r="O150" s="83"/>
      <c r="P150" s="48"/>
      <c r="Q150" s="48"/>
      <c r="R150" s="48"/>
      <c r="S150" s="48"/>
      <c r="T150" s="48"/>
      <c r="U150" s="48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52"/>
      <c r="AH150" s="20"/>
      <c r="AI150" s="20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83"/>
      <c r="O151" s="83"/>
      <c r="P151" s="48"/>
      <c r="Q151" s="48"/>
      <c r="R151" s="48"/>
      <c r="S151" s="48"/>
      <c r="T151" s="48"/>
      <c r="U151" s="48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52"/>
      <c r="AH151" s="20"/>
      <c r="AI151" s="20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83"/>
      <c r="O152" s="83"/>
      <c r="P152" s="48"/>
      <c r="Q152" s="48"/>
      <c r="R152" s="48"/>
      <c r="S152" s="48"/>
      <c r="T152" s="48"/>
      <c r="U152" s="48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52"/>
      <c r="AH152" s="20"/>
      <c r="AI152" s="20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83"/>
      <c r="O153" s="83"/>
      <c r="P153" s="48"/>
      <c r="Q153" s="48"/>
      <c r="R153" s="48"/>
      <c r="S153" s="48"/>
      <c r="T153" s="48"/>
      <c r="U153" s="48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52"/>
      <c r="AH153" s="20"/>
      <c r="AI153" s="20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83"/>
      <c r="O154" s="83"/>
      <c r="P154" s="48"/>
      <c r="Q154" s="48"/>
      <c r="R154" s="48"/>
      <c r="S154" s="48"/>
      <c r="T154" s="48"/>
      <c r="U154" s="48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52"/>
      <c r="AH154" s="20"/>
      <c r="AI154" s="20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83"/>
      <c r="O155" s="83"/>
      <c r="P155" s="48"/>
      <c r="Q155" s="48"/>
      <c r="R155" s="48"/>
      <c r="S155" s="48"/>
      <c r="T155" s="48"/>
      <c r="U155" s="48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52"/>
      <c r="AH155" s="20"/>
      <c r="AI155" s="20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83"/>
      <c r="O156" s="83"/>
      <c r="P156" s="48"/>
      <c r="Q156" s="48"/>
      <c r="R156" s="48"/>
      <c r="S156" s="48"/>
      <c r="T156" s="48"/>
      <c r="U156" s="48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52"/>
      <c r="AH156" s="20"/>
      <c r="AI156" s="20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83"/>
      <c r="O157" s="83"/>
      <c r="P157" s="48"/>
      <c r="Q157" s="48"/>
      <c r="R157" s="48"/>
      <c r="S157" s="48"/>
      <c r="T157" s="48"/>
      <c r="U157" s="48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52"/>
      <c r="AH157" s="20"/>
      <c r="AI157" s="20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83"/>
      <c r="O158" s="83"/>
      <c r="P158" s="48"/>
      <c r="Q158" s="48"/>
      <c r="R158" s="48"/>
      <c r="S158" s="48"/>
      <c r="T158" s="48"/>
      <c r="U158" s="48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52"/>
      <c r="AH158" s="20"/>
      <c r="AI158" s="20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83"/>
      <c r="O159" s="83"/>
      <c r="P159" s="48"/>
      <c r="Q159" s="48"/>
      <c r="R159" s="48"/>
      <c r="S159" s="48"/>
      <c r="T159" s="48"/>
      <c r="U159" s="48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52"/>
      <c r="AH159" s="20"/>
      <c r="AI159" s="20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83"/>
      <c r="N160" s="83"/>
      <c r="O160" s="20"/>
      <c r="P160" s="48"/>
      <c r="Q160" s="48"/>
      <c r="R160" s="48"/>
      <c r="S160" s="48"/>
      <c r="T160" s="48"/>
      <c r="U160" s="48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52"/>
      <c r="AH160" s="20"/>
      <c r="AI160" s="20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83"/>
      <c r="N161" s="83"/>
      <c r="O161" s="20"/>
      <c r="P161" s="48"/>
      <c r="Q161" s="48"/>
      <c r="R161" s="48"/>
      <c r="S161" s="48"/>
      <c r="T161" s="48"/>
      <c r="U161" s="48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52"/>
      <c r="AH161" s="20"/>
      <c r="AI161" s="20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83"/>
      <c r="N162" s="83"/>
      <c r="O162" s="20"/>
      <c r="P162" s="48"/>
      <c r="Q162" s="48"/>
      <c r="R162" s="48"/>
      <c r="S162" s="48"/>
      <c r="T162" s="48"/>
      <c r="U162" s="48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52"/>
      <c r="AH162" s="20"/>
      <c r="AI162" s="20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83"/>
      <c r="N163" s="83"/>
      <c r="O163" s="20"/>
      <c r="P163" s="48"/>
      <c r="Q163" s="48"/>
      <c r="R163" s="48"/>
      <c r="S163" s="48"/>
      <c r="T163" s="48"/>
      <c r="U163" s="48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52"/>
      <c r="AH163" s="20"/>
      <c r="AI163" s="20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83"/>
      <c r="N164" s="83"/>
      <c r="O164" s="20"/>
      <c r="P164" s="48"/>
      <c r="Q164" s="48"/>
      <c r="R164" s="48"/>
      <c r="S164" s="48"/>
      <c r="T164" s="48"/>
      <c r="U164" s="48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52"/>
      <c r="AH164" s="20"/>
      <c r="AI164" s="20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83"/>
      <c r="N165" s="83"/>
      <c r="O165" s="20"/>
      <c r="P165" s="48"/>
      <c r="Q165" s="48"/>
      <c r="R165" s="48"/>
      <c r="S165" s="48"/>
      <c r="T165" s="48"/>
      <c r="U165" s="4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52"/>
      <c r="AH165" s="20"/>
      <c r="AI165" s="20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83"/>
      <c r="N166" s="83"/>
      <c r="O166" s="20"/>
      <c r="P166" s="48"/>
      <c r="Q166" s="48"/>
      <c r="R166" s="48"/>
      <c r="S166" s="48"/>
      <c r="T166" s="48"/>
      <c r="U166" s="48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52"/>
      <c r="AH166" s="20"/>
      <c r="AI166" s="20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83"/>
      <c r="N167" s="83"/>
      <c r="O167" s="20"/>
      <c r="P167" s="48"/>
      <c r="Q167" s="48"/>
      <c r="R167" s="48"/>
      <c r="S167" s="48"/>
      <c r="T167" s="48"/>
      <c r="U167" s="48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52"/>
      <c r="AH167" s="20"/>
      <c r="AI167" s="20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83"/>
      <c r="N168" s="83"/>
      <c r="O168" s="20"/>
      <c r="P168" s="48"/>
      <c r="Q168" s="48"/>
      <c r="R168" s="48"/>
      <c r="S168" s="48"/>
      <c r="T168" s="48"/>
      <c r="U168" s="48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52"/>
      <c r="AH168" s="20"/>
      <c r="AI168" s="20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83"/>
      <c r="N169" s="83"/>
      <c r="O169" s="20"/>
      <c r="P169" s="48"/>
      <c r="Q169" s="48"/>
      <c r="R169" s="48"/>
      <c r="S169" s="48"/>
      <c r="T169" s="48"/>
      <c r="U169" s="48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52"/>
      <c r="AH169" s="20"/>
      <c r="AI169" s="20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83"/>
      <c r="N170" s="83"/>
      <c r="O170" s="20"/>
      <c r="P170" s="48"/>
      <c r="Q170" s="48"/>
      <c r="R170" s="48"/>
      <c r="S170" s="48"/>
      <c r="T170" s="48"/>
      <c r="U170" s="48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52"/>
      <c r="AH170" s="20"/>
      <c r="AI170" s="20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83"/>
      <c r="N171" s="83"/>
      <c r="O171" s="20"/>
      <c r="P171" s="48"/>
      <c r="Q171" s="48"/>
      <c r="R171" s="48"/>
      <c r="S171" s="48"/>
      <c r="T171" s="48"/>
      <c r="U171" s="48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52"/>
      <c r="AH171" s="20"/>
      <c r="AI171" s="20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83"/>
      <c r="N172" s="83"/>
      <c r="O172" s="20"/>
      <c r="P172" s="48"/>
      <c r="Q172" s="48"/>
      <c r="R172" s="48"/>
      <c r="S172" s="48"/>
      <c r="T172" s="48"/>
      <c r="U172" s="48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52"/>
      <c r="AH172" s="20"/>
      <c r="AI172" s="20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83"/>
      <c r="N173" s="83"/>
      <c r="O173" s="20"/>
      <c r="P173" s="48"/>
      <c r="Q173" s="48"/>
      <c r="R173" s="48"/>
      <c r="S173" s="48"/>
      <c r="T173" s="48"/>
      <c r="U173" s="48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52"/>
      <c r="AH173" s="20"/>
      <c r="AI173" s="20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83"/>
      <c r="N174" s="83"/>
      <c r="O174" s="20"/>
      <c r="P174" s="48"/>
      <c r="Q174" s="48"/>
      <c r="R174" s="48"/>
      <c r="S174" s="48"/>
      <c r="T174" s="48"/>
      <c r="U174" s="48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52"/>
      <c r="AH174" s="20"/>
      <c r="AI174" s="20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83"/>
      <c r="N175" s="83"/>
      <c r="O175" s="20"/>
      <c r="P175" s="48"/>
      <c r="Q175" s="48"/>
      <c r="R175" s="48"/>
      <c r="S175" s="48"/>
      <c r="T175" s="48"/>
      <c r="U175" s="48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52"/>
      <c r="AH175" s="20"/>
      <c r="AI175" s="20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83"/>
      <c r="N176" s="83"/>
      <c r="O176" s="20"/>
      <c r="P176" s="48"/>
      <c r="Q176" s="48"/>
      <c r="R176" s="48"/>
      <c r="S176" s="48"/>
      <c r="T176" s="48"/>
      <c r="U176" s="48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52"/>
      <c r="AH176" s="20"/>
      <c r="AI176" s="20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83"/>
      <c r="N177" s="83"/>
      <c r="O177" s="20"/>
      <c r="P177" s="48"/>
      <c r="Q177" s="48"/>
      <c r="R177" s="48"/>
      <c r="S177" s="48"/>
      <c r="T177" s="48"/>
      <c r="U177" s="48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52"/>
      <c r="AH177" s="20"/>
      <c r="AI177" s="20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83"/>
      <c r="N178" s="83"/>
      <c r="O178" s="20"/>
      <c r="P178" s="48"/>
      <c r="Q178" s="48"/>
      <c r="R178" s="48"/>
      <c r="S178" s="48"/>
      <c r="T178" s="48"/>
      <c r="U178" s="48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52"/>
      <c r="AH178" s="20"/>
      <c r="AI178" s="20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83"/>
      <c r="N179" s="83"/>
      <c r="O179" s="20"/>
      <c r="P179" s="48"/>
      <c r="Q179" s="48"/>
      <c r="R179" s="48"/>
      <c r="S179" s="48"/>
      <c r="T179" s="48"/>
      <c r="U179" s="48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52"/>
      <c r="AH179" s="20"/>
      <c r="AI179" s="20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83"/>
      <c r="N180" s="83"/>
      <c r="O180" s="20"/>
      <c r="P180" s="48"/>
      <c r="Q180" s="48"/>
      <c r="R180" s="48"/>
      <c r="S180" s="48"/>
      <c r="T180" s="48"/>
      <c r="U180" s="48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52"/>
      <c r="AH180" s="20"/>
      <c r="AI180" s="20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83"/>
      <c r="N181" s="83"/>
      <c r="O181" s="20"/>
      <c r="P181" s="48"/>
      <c r="Q181" s="48"/>
      <c r="R181" s="48"/>
      <c r="S181" s="48"/>
      <c r="T181" s="48"/>
      <c r="U181" s="48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52"/>
      <c r="AH181" s="20"/>
      <c r="AI181" s="20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83"/>
      <c r="N182" s="83"/>
      <c r="O182" s="20"/>
      <c r="P182" s="48"/>
      <c r="Q182" s="48"/>
      <c r="R182" s="48"/>
      <c r="S182" s="48"/>
      <c r="T182" s="48"/>
      <c r="U182" s="48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52"/>
      <c r="AH182" s="20"/>
      <c r="AI182" s="20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83"/>
      <c r="N183" s="83"/>
      <c r="O183" s="20"/>
      <c r="P183" s="48"/>
      <c r="Q183" s="48"/>
      <c r="R183" s="48"/>
      <c r="S183" s="48"/>
      <c r="T183" s="48"/>
      <c r="U183" s="48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52"/>
      <c r="AH183" s="20"/>
      <c r="AI183" s="20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83"/>
      <c r="N184" s="83"/>
      <c r="O184" s="20"/>
      <c r="P184" s="48"/>
      <c r="Q184" s="48"/>
      <c r="R184" s="48"/>
      <c r="S184" s="48"/>
      <c r="T184" s="48"/>
      <c r="U184" s="48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52"/>
      <c r="AH184" s="20"/>
      <c r="AI184" s="20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83"/>
      <c r="N185" s="83"/>
      <c r="O185" s="20"/>
      <c r="P185" s="48"/>
      <c r="Q185" s="48"/>
      <c r="R185" s="48"/>
      <c r="S185" s="48"/>
      <c r="T185" s="48"/>
      <c r="U185" s="48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52"/>
      <c r="AH185" s="20"/>
      <c r="AI185" s="20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83"/>
      <c r="N186" s="83"/>
      <c r="O186" s="20"/>
      <c r="P186" s="48"/>
      <c r="Q186" s="48"/>
      <c r="R186" s="48"/>
      <c r="S186" s="48"/>
      <c r="T186" s="48"/>
      <c r="U186" s="48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52"/>
      <c r="AH186" s="20"/>
      <c r="AI186" s="20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83"/>
      <c r="N187" s="83"/>
      <c r="O187" s="20"/>
      <c r="P187" s="48"/>
      <c r="Q187" s="48"/>
      <c r="R187" s="48"/>
      <c r="S187" s="48"/>
      <c r="T187" s="48"/>
      <c r="U187" s="48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52"/>
      <c r="AH187" s="20"/>
      <c r="AI187" s="20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83"/>
      <c r="N188" s="83"/>
      <c r="O188" s="20"/>
      <c r="P188" s="48"/>
      <c r="Q188" s="48"/>
      <c r="R188" s="48"/>
      <c r="S188" s="48"/>
      <c r="T188" s="48"/>
      <c r="U188" s="48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52"/>
      <c r="AH188" s="20"/>
      <c r="AI188" s="20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83"/>
      <c r="N189" s="83"/>
      <c r="O189" s="20"/>
      <c r="P189" s="48"/>
      <c r="Q189" s="48"/>
      <c r="R189" s="48"/>
      <c r="S189" s="48"/>
      <c r="T189" s="48"/>
      <c r="U189" s="48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52"/>
      <c r="AH189" s="20"/>
      <c r="AI189" s="20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83"/>
      <c r="N190" s="83"/>
      <c r="O190" s="20"/>
      <c r="P190" s="48"/>
      <c r="Q190" s="48"/>
      <c r="R190" s="48"/>
      <c r="S190" s="48"/>
      <c r="T190" s="48"/>
      <c r="U190" s="48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52"/>
      <c r="AH190" s="20"/>
      <c r="AI190" s="20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83"/>
      <c r="N191" s="83"/>
      <c r="O191" s="20"/>
      <c r="P191" s="48"/>
      <c r="Q191" s="48"/>
      <c r="R191" s="48"/>
      <c r="S191" s="48"/>
      <c r="T191" s="48"/>
      <c r="U191" s="48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52"/>
      <c r="AH191" s="20"/>
      <c r="AI191" s="20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83"/>
      <c r="N192" s="83"/>
      <c r="O192" s="20"/>
      <c r="P192" s="48"/>
      <c r="Q192" s="48"/>
      <c r="R192" s="48"/>
      <c r="S192" s="48"/>
      <c r="T192" s="48"/>
      <c r="U192" s="48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52"/>
      <c r="AH192" s="20"/>
      <c r="AI192" s="20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83"/>
      <c r="N193" s="83"/>
      <c r="O193" s="20"/>
      <c r="P193" s="48"/>
      <c r="Q193" s="48"/>
      <c r="R193" s="48"/>
      <c r="S193" s="48"/>
      <c r="T193" s="48"/>
      <c r="U193" s="48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52"/>
      <c r="AH193" s="20"/>
      <c r="AI193" s="20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83"/>
      <c r="N194" s="83"/>
      <c r="O194" s="20"/>
      <c r="P194" s="48"/>
      <c r="Q194" s="48"/>
      <c r="R194" s="48"/>
      <c r="S194" s="48"/>
      <c r="T194" s="48"/>
      <c r="U194" s="48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52"/>
      <c r="AH194" s="20"/>
      <c r="AI194" s="20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83"/>
      <c r="N195" s="83"/>
      <c r="O195" s="20"/>
      <c r="P195" s="48"/>
      <c r="Q195" s="48"/>
      <c r="R195" s="48"/>
      <c r="S195" s="48"/>
      <c r="T195" s="48"/>
      <c r="U195" s="48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52"/>
      <c r="AH195" s="20"/>
      <c r="AI195" s="20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83"/>
      <c r="N196" s="83"/>
      <c r="O196" s="20"/>
      <c r="P196" s="48"/>
      <c r="Q196" s="48"/>
      <c r="R196" s="48"/>
      <c r="S196" s="48"/>
      <c r="T196" s="48"/>
      <c r="U196" s="48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52"/>
      <c r="AH196" s="20"/>
      <c r="AI196" s="20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48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48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48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48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48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48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48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48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48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48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48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48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48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48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48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48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48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48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48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48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48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48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48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48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48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48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48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48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48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48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48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48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48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48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48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48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48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48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48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48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48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48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48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48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48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48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48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48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48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48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48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48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48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48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48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48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48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48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48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48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48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48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48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48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48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48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48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48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48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48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48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48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48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48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48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48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48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48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48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48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48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48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48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48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48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48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48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48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48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48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48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48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48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48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48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48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48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48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48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48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48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48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48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48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48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48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48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48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48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48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48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48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48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48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48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48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48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48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48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48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48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48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48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48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48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48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48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48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48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48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48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48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48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48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48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48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48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48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48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48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48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48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48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48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48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48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48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48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48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48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48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48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48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48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48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48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48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48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48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48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48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48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48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48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48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48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48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48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48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48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48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48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48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48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48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48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48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48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48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48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48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48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48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48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48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48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48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48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48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48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48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48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48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48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48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48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48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48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48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48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48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48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48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48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48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48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48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48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48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48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48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48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48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48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48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48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48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48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48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48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48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48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48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48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48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48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48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48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48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48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48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48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48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48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48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48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48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48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48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48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48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48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48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48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48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48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48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48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48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48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48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48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48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48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48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48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48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48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48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48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48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48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48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48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48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48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48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48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48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48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48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48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48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48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48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48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48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48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48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48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48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48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48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48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48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48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48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48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48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48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48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48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48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48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48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48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48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48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48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48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48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48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48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48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48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48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48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48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48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48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48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48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48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48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48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48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48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48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48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48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48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48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48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48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48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48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48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48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48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48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48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48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48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48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48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48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48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48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48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48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48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48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48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48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48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48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48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48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48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48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48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48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48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48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48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48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48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48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48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48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48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48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48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48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48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48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48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48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48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48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48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48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48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48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48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48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48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48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48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48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48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48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48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48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48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48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48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48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48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48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48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48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48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48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48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48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48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48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48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48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48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48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48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48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48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48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48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48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48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48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48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48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48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48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48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48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48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48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48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48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48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48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48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48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48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48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48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48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48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48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48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48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48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48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48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48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48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48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48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48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48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48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48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48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48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48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48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48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48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48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48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48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48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48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48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48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48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48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48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48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48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48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48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48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48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48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48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48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48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48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48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48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48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48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48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48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48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48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48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48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48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48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48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48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48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48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48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48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48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48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48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48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48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48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48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48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48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48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48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48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48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48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48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48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48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48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48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48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48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48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48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48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48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48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48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48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48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48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48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48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48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48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48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48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48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48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48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48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48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48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48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48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48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48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48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48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48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48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48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48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48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48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48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48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48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48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48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48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48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48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48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48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48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48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48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48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48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48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48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48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48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48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48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48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48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48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48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48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48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48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48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48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48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48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48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48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48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48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48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48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48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48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48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48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48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48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48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48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48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48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48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48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48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48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48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48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48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48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48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48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48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48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48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48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48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48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48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48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48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48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48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48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48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48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48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48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48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48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48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48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48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48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48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48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48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48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48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48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48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48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48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48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48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48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48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48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48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48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48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48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48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48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48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48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48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48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48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48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48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48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48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48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48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48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48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48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48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48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48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48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48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48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48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48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48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48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48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48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48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48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48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48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48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48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48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48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48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48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48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48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48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48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48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48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48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48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48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48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48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48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48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48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48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48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48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48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48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48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48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48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48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48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48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48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48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48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48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48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48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48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48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48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48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48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48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48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48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48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48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48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48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48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48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48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48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48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48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48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48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48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48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48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48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48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48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48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48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48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48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48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48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48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48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48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48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48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48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48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48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48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48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48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48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48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48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48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48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48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48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48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48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48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48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48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48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48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48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48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48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48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48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48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48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48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48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</row>
  </sheetData>
  <mergeCells count="4">
    <mergeCell ref="AB30:AB31"/>
    <mergeCell ref="AC30:AC31"/>
    <mergeCell ref="AD30:AD31"/>
    <mergeCell ref="AF30:AF31"/>
  </mergeCells>
  <conditionalFormatting sqref="A6:AH971">
    <cfRule type="expression" dxfId="14" priority="1" stopIfTrue="1">
      <formula>$B6="ELABOR. ADITIVO"</formula>
    </cfRule>
  </conditionalFormatting>
  <conditionalFormatting sqref="A6:AG971">
    <cfRule type="expression" dxfId="7" priority="2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AG971">
    <cfRule type="expression" dxfId="8" priority="3" stopIfTrue="1">
      <formula>OR($B6="RECURSOS PARLAMENTAR - EMPENHO", $B6="EMPENHAR - RECURSOS PARLAMENTAR")</formula>
    </cfRule>
  </conditionalFormatting>
  <conditionalFormatting sqref="A6:AG971">
    <cfRule type="expression" dxfId="5" priority="4" stopIfTrue="1">
      <formula>OR($B6="2º CART. CONTRATO - ELABOR. CONTRATO", $B6="AGUARDAN. ASS. CONTRATO", $B6="PUBLICAÇÃO DO CONTRATO")</formula>
    </cfRule>
  </conditionalFormatting>
  <conditionalFormatting sqref="A6:AG971">
    <cfRule type="expression" dxfId="9" priority="5" stopIfTrue="1">
      <formula>$B6="CONTRATO COM GESTOR CONTRATO"</formula>
    </cfRule>
  </conditionalFormatting>
  <conditionalFormatting sqref="A6:AG971">
    <cfRule type="expression" dxfId="10" priority="6" stopIfTrue="1">
      <formula>$B6="DEVOLVIDO PARA PAGAMENTO"</formula>
    </cfRule>
  </conditionalFormatting>
  <conditionalFormatting sqref="A6:AG971">
    <cfRule type="expression" dxfId="11" priority="7" stopIfTrue="1">
      <formula>OR($B6="LIQUIDADO", $B6="PAGO")</formula>
    </cfRule>
  </conditionalFormatting>
  <conditionalFormatting sqref="A6:AG971">
    <cfRule type="expression" dxfId="3" priority="8" stopIfTrue="1">
      <formula>$B6="ENVIADO SAF PARA TRANSF. CONTÁBIL"</formula>
    </cfRule>
  </conditionalFormatting>
  <conditionalFormatting sqref="A6:AG971">
    <cfRule type="expression" dxfId="3" priority="9" stopIfTrue="1">
      <formula>$B6="ENVIADO SAF PARA TRANSF. CONTÁBIL"</formula>
    </cfRule>
  </conditionalFormatting>
  <conditionalFormatting sqref="A6:AG971">
    <cfRule type="expression" dxfId="12" priority="10" stopIfTrue="1">
      <formula>OR($B6="LIQUIDADO", $B6="PAGO")</formula>
    </cfRule>
  </conditionalFormatting>
  <conditionalFormatting sqref="A6:AG971">
    <cfRule type="expression" dxfId="13" priority="11" stopIfTrue="1">
      <formula>$B6="DEVOLVIDO PARA PAGAMENTO"</formula>
    </cfRule>
  </conditionalFormatting>
  <conditionalFormatting sqref="A6:AG971">
    <cfRule type="expression" dxfId="9" priority="12" stopIfTrue="1">
      <formula>$B6="CONTRATO COM GESTOR CONTRATO"</formula>
    </cfRule>
  </conditionalFormatting>
  <conditionalFormatting sqref="A6:AG971">
    <cfRule type="expression" dxfId="5" priority="13" stopIfTrue="1">
      <formula>OR($B6="2º CART. CONTRATO - ELABOR. CONTRATO", $B6="AGUARDAN. ASS. CONTRATO", $B6="PUBLICAÇÃO DO CONTRATO")</formula>
    </cfRule>
  </conditionalFormatting>
  <conditionalFormatting sqref="A6:AG971">
    <cfRule type="expression" dxfId="8" priority="14" stopIfTrue="1">
      <formula>OR($B6="RECURSOS PARLAMENTAR - EMPENHO", $B6="EMPENHAR - RECURSOS PARLAMENTAR")</formula>
    </cfRule>
  </conditionalFormatting>
  <conditionalFormatting sqref="A6:AG971">
    <cfRule type="expression" dxfId="7" priority="15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1">
    <cfRule type="colorScale" priority="16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N6:N953">
      <formula1>LISTA!$O$3:$O$200</formula1>
    </dataValidation>
    <dataValidation type="list" allowBlank="1" sqref="B6:B18 B32:B971">
      <formula1>LISTA!$E$22:$E$41</formula1>
    </dataValidation>
    <dataValidation type="list" allowBlank="1" showErrorMessage="1" sqref="M6:M953">
      <formula1>LISTA!$E$12:$E$20</formula1>
    </dataValidation>
    <dataValidation type="list" allowBlank="1" showErrorMessage="1" sqref="V6:V953">
      <formula1>LISTA!$H$12:$H$150</formula1>
    </dataValidation>
  </dataValidations>
  <hyperlinks>
    <hyperlink r:id="rId1" ref="AG6"/>
  </hyperlinks>
  <printOptions/>
  <pageMargins bottom="0.787401575" footer="0.0" header="0.0" left="0.511811024" right="0.511811024" top="0.7874015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5.29"/>
    <col customWidth="1" min="3" max="3" width="18.29"/>
    <col customWidth="1" min="4" max="4" width="14.43"/>
    <col customWidth="1" min="5" max="5" width="22.0"/>
    <col customWidth="1" min="6" max="6" width="22.14"/>
    <col customWidth="1" min="7" max="7" width="21.29"/>
    <col customWidth="1" min="8" max="9" width="17.57"/>
  </cols>
  <sheetData>
    <row r="1">
      <c r="A1" s="25" t="s">
        <v>22</v>
      </c>
      <c r="B1" s="34">
        <f>TODAY()</f>
        <v>46258</v>
      </c>
      <c r="C1" s="37"/>
      <c r="D1" s="37"/>
      <c r="E1" s="37"/>
      <c r="F1" s="37"/>
      <c r="G1" s="37"/>
      <c r="H1" s="37"/>
      <c r="I1" s="37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</row>
    <row r="2">
      <c r="A2" s="25" t="s">
        <v>37</v>
      </c>
      <c r="B2" s="46" t="s">
        <v>18</v>
      </c>
      <c r="C2" s="25" t="s">
        <v>39</v>
      </c>
      <c r="D2" s="25" t="s">
        <v>40</v>
      </c>
      <c r="E2" s="47" t="s">
        <v>42</v>
      </c>
      <c r="F2" s="47" t="s">
        <v>43</v>
      </c>
      <c r="G2" s="47" t="s">
        <v>44</v>
      </c>
      <c r="H2" s="49" t="s">
        <v>45</v>
      </c>
      <c r="I2" s="25" t="s">
        <v>47</v>
      </c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</row>
    <row r="3">
      <c r="A3" s="56" t="s">
        <v>48</v>
      </c>
      <c r="B3" s="59">
        <f>'12. RP CRETA'!I2</f>
        <v>218500</v>
      </c>
      <c r="C3" s="61" t="str">
        <f>'12. RP CRETA'!J2</f>
        <v>437</v>
      </c>
      <c r="D3" s="67">
        <f>IFS('12. RP CRETA'!G19 &lt;= VALUE(C3), '12. RP CRETA'!G19, '12. RP CRETA'!G19 &gt; VALUE(C3), VALUE(C3))</f>
        <v>437</v>
      </c>
      <c r="E3" s="73">
        <f t="shared" ref="E3:E17" si="1">IFS(D3&gt;=C3,"0",D3&lt;C3,(C3-D3))</f>
        <v>0</v>
      </c>
      <c r="F3" s="77">
        <f>'12. RP CRETA'!H19</f>
        <v>91</v>
      </c>
      <c r="G3" s="77">
        <f>INT((D3*0.25)-F3)</f>
        <v>18</v>
      </c>
      <c r="H3" s="77">
        <f t="shared" ref="H3:H17" si="2">IFERROR(DATEDIF($B$1,I3,"D"), "VENCIDA")</f>
        <v>8</v>
      </c>
      <c r="I3" s="81">
        <f>'12. RP CRETA'!K2</f>
        <v>46266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</row>
    <row r="4">
      <c r="A4" s="56" t="s">
        <v>93</v>
      </c>
      <c r="B4" s="59">
        <f>'3. SEDAN DESCARACTERIZA HB20'!K2</f>
        <v>115680</v>
      </c>
      <c r="C4" s="73" t="str">
        <f>'3. SEDAN DESCARACTERIZA HB20'!P2</f>
        <v>270</v>
      </c>
      <c r="D4" s="92">
        <f>SUM('3. SEDAN DESCARACTERIZA HB20'!G6:G30)</f>
        <v>7</v>
      </c>
      <c r="E4" s="73">
        <f t="shared" si="1"/>
        <v>263</v>
      </c>
      <c r="F4" s="93" t="s">
        <v>94</v>
      </c>
      <c r="G4" s="93" t="s">
        <v>94</v>
      </c>
      <c r="H4" s="77">
        <f t="shared" si="2"/>
        <v>57</v>
      </c>
      <c r="I4" s="81">
        <f>'3. SEDAN DESCARACTERIZA HB20'!R2</f>
        <v>46315</v>
      </c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</row>
    <row r="5">
      <c r="A5" s="56" t="s">
        <v>98</v>
      </c>
      <c r="B5" s="59">
        <f>'2. HATCH DESCARACTERIZADA HB20'!I2</f>
        <v>111700</v>
      </c>
      <c r="C5" s="97" t="str">
        <f>'2. HATCH DESCARACTERIZADA HB20'!J2</f>
        <v>270</v>
      </c>
      <c r="D5" s="92">
        <f>SUM('2. HATCH DESCARACTERIZADA HB20'!G6:G30)</f>
        <v>0</v>
      </c>
      <c r="E5" s="73">
        <f t="shared" si="1"/>
        <v>270</v>
      </c>
      <c r="F5" s="93" t="s">
        <v>94</v>
      </c>
      <c r="G5" s="93" t="s">
        <v>94</v>
      </c>
      <c r="H5" s="77">
        <f t="shared" si="2"/>
        <v>54</v>
      </c>
      <c r="I5" s="81">
        <f>'2. HATCH DESCARACTERIZADA HB20'!L2</f>
        <v>46312</v>
      </c>
      <c r="J5" s="83"/>
      <c r="K5" s="83"/>
      <c r="L5" s="102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</row>
    <row r="6">
      <c r="A6" s="56" t="s">
        <v>102</v>
      </c>
      <c r="B6" s="59">
        <f>'4. MOTO SIPOM - KAWASAKIVERSYS '!I2</f>
        <v>35723.49</v>
      </c>
      <c r="C6" s="97" t="str">
        <f>'4. MOTO SIPOM - KAWASAKIVERSYS '!J2</f>
        <v>180</v>
      </c>
      <c r="D6" s="92">
        <f>SUM('4. MOTO SIPOM - KAWASAKIVERSYS '!G6:G38)</f>
        <v>50</v>
      </c>
      <c r="E6" s="73">
        <f t="shared" si="1"/>
        <v>130</v>
      </c>
      <c r="F6" s="93" t="s">
        <v>94</v>
      </c>
      <c r="G6" s="93" t="s">
        <v>94</v>
      </c>
      <c r="H6" s="77">
        <f t="shared" si="2"/>
        <v>164</v>
      </c>
      <c r="I6" s="81">
        <f>'4. MOTO SIPOM - KAWASAKIVERSYS '!K2</f>
        <v>46422</v>
      </c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</row>
    <row r="7">
      <c r="A7" s="56" t="s">
        <v>104</v>
      </c>
      <c r="B7" s="59">
        <f>'9. PICK-UP RURAL S-10'!I2</f>
        <v>258857.8</v>
      </c>
      <c r="C7" s="97" t="str">
        <f>'9. PICK-UP RURAL S-10'!J2</f>
        <v>150</v>
      </c>
      <c r="D7" s="92">
        <f>SUM('9. PICK-UP RURAL S-10'!G6:G130)</f>
        <v>60</v>
      </c>
      <c r="E7" s="73">
        <f t="shared" si="1"/>
        <v>90</v>
      </c>
      <c r="F7" s="93" t="s">
        <v>94</v>
      </c>
      <c r="G7" s="93" t="s">
        <v>94</v>
      </c>
      <c r="H7" s="77">
        <f t="shared" si="2"/>
        <v>207</v>
      </c>
      <c r="I7" s="81">
        <f>'9. PICK-UP RURAL S-10'!Q2</f>
        <v>46465</v>
      </c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</row>
    <row r="8">
      <c r="A8" s="56" t="s">
        <v>108</v>
      </c>
      <c r="B8" s="59">
        <f>'5. RP DUSTER'!I2</f>
        <v>138044.95</v>
      </c>
      <c r="C8" s="97" t="str">
        <f>'5. RP DUSTER'!J2</f>
        <v>1300</v>
      </c>
      <c r="D8" s="92">
        <f>'5. RP DUSTER'!G400</f>
        <v>1256</v>
      </c>
      <c r="E8" s="73">
        <f t="shared" si="1"/>
        <v>44</v>
      </c>
      <c r="F8" s="93" t="s">
        <v>94</v>
      </c>
      <c r="G8" s="93" t="s">
        <v>94</v>
      </c>
      <c r="H8" s="77">
        <f t="shared" si="2"/>
        <v>207</v>
      </c>
      <c r="I8" s="117">
        <f>'5. RP DUSTER'!K2</f>
        <v>46465</v>
      </c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</row>
    <row r="9">
      <c r="A9" s="56" t="s">
        <v>114</v>
      </c>
      <c r="B9" s="59">
        <f>'14. SUV_CANIL - TRAILBLAZER 4X4'!I2</f>
        <v>311812.93</v>
      </c>
      <c r="C9" s="97" t="str">
        <f>'14. SUV_CANIL - TRAILBLAZER 4X4'!J2</f>
        <v>27</v>
      </c>
      <c r="D9" s="73">
        <f>SUM('14. SUV_CANIL - TRAILBLAZER 4X4'!F6:F18)</f>
        <v>5</v>
      </c>
      <c r="E9" s="73">
        <f t="shared" si="1"/>
        <v>22</v>
      </c>
      <c r="F9" s="93" t="s">
        <v>94</v>
      </c>
      <c r="G9" s="93" t="s">
        <v>94</v>
      </c>
      <c r="H9" s="77">
        <f t="shared" si="2"/>
        <v>311</v>
      </c>
      <c r="I9" s="81">
        <f>'14. SUV_CANIL - TRAILBLAZER 4X4'!Q2</f>
        <v>46569</v>
      </c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</row>
    <row r="10">
      <c r="A10" s="56" t="s">
        <v>121</v>
      </c>
      <c r="B10" s="59">
        <f>'RP TOYOTA'!I2</f>
        <v>201000</v>
      </c>
      <c r="C10" s="97" t="str">
        <f>'RP TOYOTA'!J2</f>
        <v>800</v>
      </c>
      <c r="D10" s="92">
        <f>'RP TOYOTA'!G13</f>
        <v>537</v>
      </c>
      <c r="E10" s="73">
        <f t="shared" si="1"/>
        <v>263</v>
      </c>
      <c r="F10" s="93" t="s">
        <v>94</v>
      </c>
      <c r="G10" s="93" t="s">
        <v>94</v>
      </c>
      <c r="H10" s="77" t="str">
        <f t="shared" si="2"/>
        <v>VENCIDA</v>
      </c>
      <c r="I10" s="81">
        <f>'RP TOYOTA'!L2</f>
        <v>45472</v>
      </c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</row>
    <row r="11">
      <c r="A11" s="56" t="s">
        <v>124</v>
      </c>
      <c r="B11" s="59">
        <f>'7. RPM_ROCAM - SCRAMBLER 400X'!I2</f>
        <v>40580</v>
      </c>
      <c r="C11" s="97" t="str">
        <f>'7. RPM_ROCAM - SCRAMBLER 400X'!J2</f>
        <v>535</v>
      </c>
      <c r="D11" s="61">
        <f>'7. RPM_ROCAM - SCRAMBLER 400X'!G52</f>
        <v>535</v>
      </c>
      <c r="E11" s="73">
        <f t="shared" si="1"/>
        <v>0</v>
      </c>
      <c r="F11" s="77">
        <f>'7. RPM_ROCAM - SCRAMBLER 400X'!H52</f>
        <v>101</v>
      </c>
      <c r="G11" s="77">
        <f>INT((435*0.25)-F11)</f>
        <v>7</v>
      </c>
      <c r="H11" s="77" t="str">
        <f t="shared" si="2"/>
        <v>VENCIDA</v>
      </c>
      <c r="I11" s="81">
        <f>'7. RPM_ROCAM - SCRAMBLER 400X'!O2</f>
        <v>46184</v>
      </c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</row>
    <row r="12">
      <c r="A12" s="56" t="s">
        <v>135</v>
      </c>
      <c r="B12" s="59">
        <f>'11. BCM FIAT DUCATO'!I2</f>
        <v>280500</v>
      </c>
      <c r="C12" s="97" t="str">
        <f>'11. BCM FIAT DUCATO'!J2</f>
        <v>19</v>
      </c>
      <c r="D12" s="73">
        <f>SUM('11. BCM FIAT DUCATO'!G6:G7)</f>
        <v>15</v>
      </c>
      <c r="E12" s="73">
        <f t="shared" si="1"/>
        <v>4</v>
      </c>
      <c r="F12" s="93" t="s">
        <v>94</v>
      </c>
      <c r="G12" s="93" t="s">
        <v>94</v>
      </c>
      <c r="H12" s="77" t="str">
        <f t="shared" si="2"/>
        <v>VENCIDA</v>
      </c>
      <c r="I12" s="81">
        <f>'11. BCM FIAT DUCATO'!P2</f>
        <v>46156</v>
      </c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>
      <c r="A13" s="56" t="s">
        <v>145</v>
      </c>
      <c r="B13" s="59" t="str">
        <f>'8. RE PCD - FIAT SCUDO'!I2</f>
        <v>R$ 289.800,00</v>
      </c>
      <c r="C13" s="97" t="str">
        <f>'8. RE PCD - FIAT SCUDO'!J2</f>
        <v>44</v>
      </c>
      <c r="D13" s="73">
        <f>SUM('8. RE PCD - FIAT SCUDO'!G6:G9)</f>
        <v>5</v>
      </c>
      <c r="E13" s="73">
        <f t="shared" si="1"/>
        <v>39</v>
      </c>
      <c r="F13" s="93" t="s">
        <v>94</v>
      </c>
      <c r="G13" s="93" t="s">
        <v>94</v>
      </c>
      <c r="H13" s="77" t="str">
        <f t="shared" si="2"/>
        <v>VENCIDA</v>
      </c>
      <c r="I13" s="81">
        <f>'8. RE PCD - FIAT SCUDO'!Q2</f>
        <v>46149</v>
      </c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</row>
    <row r="14">
      <c r="A14" s="56" t="s">
        <v>147</v>
      </c>
      <c r="B14" s="59">
        <f>'1. AMBULANCIA DUCATO'!I2</f>
        <v>299750</v>
      </c>
      <c r="C14" s="97" t="str">
        <f>'1. AMBULANCIA DUCATO'!J2</f>
        <v>33</v>
      </c>
      <c r="D14" s="92">
        <f>SUM('1. AMBULANCIA DUCATO'!G6:G8)</f>
        <v>0</v>
      </c>
      <c r="E14" s="73">
        <f t="shared" si="1"/>
        <v>33</v>
      </c>
      <c r="F14" s="93" t="s">
        <v>94</v>
      </c>
      <c r="G14" s="93" t="s">
        <v>94</v>
      </c>
      <c r="H14" s="77" t="str">
        <f t="shared" si="2"/>
        <v>VENCIDA</v>
      </c>
      <c r="I14" s="81">
        <f>'1. AMBULANCIA DUCATO'!L2</f>
        <v>46162</v>
      </c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</row>
    <row r="15">
      <c r="A15" s="56" t="s">
        <v>148</v>
      </c>
      <c r="B15" s="59">
        <f>'6. FT_BAEP_TRAILBLAZER'!I2</f>
        <v>273700</v>
      </c>
      <c r="C15" s="97" t="str">
        <f>'6. FT_BAEP_TRAILBLAZER'!J2</f>
        <v>400</v>
      </c>
      <c r="D15" s="92">
        <f>SUM('6. FT_BAEP_TRAILBLAZER'!G6:G26)</f>
        <v>160</v>
      </c>
      <c r="E15" s="73">
        <f t="shared" si="1"/>
        <v>240</v>
      </c>
      <c r="F15" s="93" t="s">
        <v>94</v>
      </c>
      <c r="G15" s="93" t="s">
        <v>94</v>
      </c>
      <c r="H15" s="77" t="str">
        <f t="shared" si="2"/>
        <v>VENCIDA</v>
      </c>
      <c r="I15" s="81">
        <f>'6. FT_BAEP_TRAILBLAZER'!K2</f>
        <v>46059</v>
      </c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</row>
    <row r="16">
      <c r="A16" s="56" t="s">
        <v>149</v>
      </c>
      <c r="B16" s="59">
        <f>'10. PICK-UP COE - HILUX 4X4'!I2</f>
        <v>339000</v>
      </c>
      <c r="C16" s="97" t="str">
        <f>'10. PICK-UP COE - HILUX 4X4'!J2</f>
        <v>15</v>
      </c>
      <c r="D16" s="92">
        <f>SUM('10. PICK-UP COE - HILUX 4X4'!G6:G13)</f>
        <v>6</v>
      </c>
      <c r="E16" s="73">
        <f t="shared" si="1"/>
        <v>9</v>
      </c>
      <c r="F16" s="93" t="s">
        <v>94</v>
      </c>
      <c r="G16" s="93" t="s">
        <v>94</v>
      </c>
      <c r="H16" s="77" t="str">
        <f t="shared" si="2"/>
        <v>VENCIDA</v>
      </c>
      <c r="I16" s="81">
        <f>'10. PICK-UP COE - HILUX 4X4'!Q2</f>
        <v>46204</v>
      </c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</row>
    <row r="17">
      <c r="A17" s="56" t="s">
        <v>150</v>
      </c>
      <c r="B17" s="59" t="str">
        <f>'13. SUV SIPOM DESCARACTERIZADA '!I2</f>
        <v> R$ 110.989,00</v>
      </c>
      <c r="C17" s="97" t="str">
        <f>'13. SUV SIPOM DESCARACTERIZADA '!J2</f>
        <v>270</v>
      </c>
      <c r="D17" s="73">
        <f>SUM('13. SUV SIPOM DESCARACTERIZADA '!G6:G18)</f>
        <v>3</v>
      </c>
      <c r="E17" s="73">
        <f t="shared" si="1"/>
        <v>267</v>
      </c>
      <c r="F17" s="93" t="s">
        <v>94</v>
      </c>
      <c r="G17" s="93" t="s">
        <v>94</v>
      </c>
      <c r="H17" s="77" t="str">
        <f t="shared" si="2"/>
        <v>VENCIDA</v>
      </c>
      <c r="I17" s="81">
        <f>'13. SUV SIPOM DESCARACTERIZADA '!Q2</f>
        <v>46160</v>
      </c>
      <c r="J17" s="136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</row>
    <row r="18">
      <c r="A18" s="83"/>
      <c r="B18" s="138"/>
      <c r="C18" s="83"/>
      <c r="D18" s="83"/>
      <c r="E18" s="140"/>
      <c r="F18" s="83"/>
      <c r="G18" s="83"/>
      <c r="H18" s="83"/>
      <c r="I18" s="83"/>
      <c r="J18" s="136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</row>
    <row r="19">
      <c r="A19" s="83"/>
      <c r="B19" s="138"/>
      <c r="C19" s="83"/>
      <c r="D19" s="83"/>
      <c r="E19" s="140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</row>
    <row r="20">
      <c r="A20" s="83"/>
      <c r="B20" s="138"/>
      <c r="C20" s="83"/>
      <c r="D20" s="83"/>
      <c r="E20" s="140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</row>
    <row r="21">
      <c r="A21" s="83"/>
      <c r="B21" s="138"/>
      <c r="C21" s="83"/>
      <c r="D21" s="83"/>
      <c r="E21" s="140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</row>
    <row r="22">
      <c r="A22" s="83"/>
      <c r="B22" s="138"/>
      <c r="C22" s="83"/>
      <c r="D22" s="83"/>
      <c r="E22" s="140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</row>
    <row r="23">
      <c r="A23" s="83"/>
      <c r="B23" s="138"/>
      <c r="C23" s="83"/>
      <c r="D23" s="83"/>
      <c r="E23" s="140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</row>
    <row r="24">
      <c r="A24" s="83"/>
      <c r="B24" s="138"/>
      <c r="C24" s="83"/>
      <c r="D24" s="83"/>
      <c r="E24" s="140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</row>
    <row r="25">
      <c r="A25" s="83"/>
      <c r="B25" s="138"/>
      <c r="C25" s="83"/>
      <c r="D25" s="83"/>
      <c r="E25" s="140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>
      <c r="A26" s="83"/>
      <c r="B26" s="138"/>
      <c r="C26" s="83"/>
      <c r="D26" s="83"/>
      <c r="E26" s="140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>
      <c r="A27" s="83"/>
      <c r="B27" s="138"/>
      <c r="C27" s="83"/>
      <c r="D27" s="83"/>
      <c r="E27" s="140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</row>
    <row r="28">
      <c r="A28" s="83"/>
      <c r="B28" s="138"/>
      <c r="C28" s="83"/>
      <c r="D28" s="83"/>
      <c r="E28" s="140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</row>
    <row r="29">
      <c r="A29" s="83"/>
      <c r="B29" s="138"/>
      <c r="C29" s="83"/>
      <c r="D29" s="83"/>
      <c r="E29" s="140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</row>
    <row r="30">
      <c r="A30" s="83"/>
      <c r="B30" s="138"/>
      <c r="C30" s="83"/>
      <c r="D30" s="83"/>
      <c r="E30" s="140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</row>
    <row r="31">
      <c r="A31" s="83"/>
      <c r="B31" s="138"/>
      <c r="C31" s="83"/>
      <c r="D31" s="83"/>
      <c r="E31" s="140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</row>
    <row r="32">
      <c r="A32" s="83"/>
      <c r="B32" s="138"/>
      <c r="C32" s="83"/>
      <c r="D32" s="83"/>
      <c r="E32" s="140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</row>
    <row r="33">
      <c r="A33" s="83"/>
      <c r="B33" s="138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</row>
    <row r="34">
      <c r="A34" s="83"/>
      <c r="B34" s="138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</row>
    <row r="35">
      <c r="A35" s="83"/>
      <c r="B35" s="138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</row>
    <row r="36">
      <c r="A36" s="83"/>
      <c r="B36" s="138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</row>
    <row r="37">
      <c r="A37" s="83"/>
      <c r="B37" s="138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</row>
    <row r="38">
      <c r="A38" s="83"/>
      <c r="B38" s="138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>
      <c r="A39" s="83"/>
      <c r="B39" s="138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</row>
    <row r="40">
      <c r="A40" s="83"/>
      <c r="B40" s="138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</row>
    <row r="41">
      <c r="A41" s="83"/>
      <c r="B41" s="138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</row>
    <row r="42">
      <c r="A42" s="83"/>
      <c r="B42" s="138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</row>
    <row r="43">
      <c r="A43" s="83"/>
      <c r="B43" s="138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</row>
    <row r="44">
      <c r="A44" s="83"/>
      <c r="B44" s="138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</row>
    <row r="45">
      <c r="A45" s="83"/>
      <c r="B45" s="138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</row>
    <row r="46">
      <c r="A46" s="83"/>
      <c r="B46" s="138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</row>
    <row r="47">
      <c r="A47" s="83"/>
      <c r="B47" s="138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</row>
    <row r="48">
      <c r="A48" s="83"/>
      <c r="B48" s="138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</row>
    <row r="49">
      <c r="A49" s="83"/>
      <c r="B49" s="138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</row>
    <row r="50">
      <c r="A50" s="83"/>
      <c r="B50" s="138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</row>
    <row r="51">
      <c r="A51" s="83"/>
      <c r="B51" s="138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</row>
    <row r="52">
      <c r="A52" s="83"/>
      <c r="B52" s="138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</row>
    <row r="53">
      <c r="A53" s="83"/>
      <c r="B53" s="138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</row>
    <row r="54">
      <c r="A54" s="83"/>
      <c r="B54" s="138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</row>
    <row r="55">
      <c r="A55" s="83"/>
      <c r="B55" s="138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</row>
    <row r="56">
      <c r="A56" s="83"/>
      <c r="B56" s="138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</row>
    <row r="57">
      <c r="A57" s="83"/>
      <c r="B57" s="138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</row>
    <row r="58">
      <c r="A58" s="83"/>
      <c r="B58" s="138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</row>
    <row r="59">
      <c r="A59" s="83"/>
      <c r="B59" s="138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</row>
    <row r="60">
      <c r="A60" s="83"/>
      <c r="B60" s="138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</row>
    <row r="61">
      <c r="A61" s="83"/>
      <c r="B61" s="138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</row>
    <row r="62">
      <c r="A62" s="83"/>
      <c r="B62" s="138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</row>
    <row r="63">
      <c r="A63" s="83"/>
      <c r="B63" s="138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</row>
    <row r="64">
      <c r="A64" s="83"/>
      <c r="B64" s="138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</row>
    <row r="65">
      <c r="A65" s="83"/>
      <c r="B65" s="138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</row>
    <row r="66">
      <c r="A66" s="83"/>
      <c r="B66" s="138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</row>
    <row r="67">
      <c r="A67" s="83"/>
      <c r="B67" s="138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</row>
    <row r="68">
      <c r="A68" s="83"/>
      <c r="B68" s="138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</row>
    <row r="69">
      <c r="A69" s="83"/>
      <c r="B69" s="138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</row>
    <row r="70">
      <c r="A70" s="83"/>
      <c r="B70" s="138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</row>
    <row r="71">
      <c r="A71" s="83"/>
      <c r="B71" s="138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</row>
    <row r="72">
      <c r="A72" s="83"/>
      <c r="B72" s="138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</row>
    <row r="73">
      <c r="A73" s="83"/>
      <c r="B73" s="138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</row>
    <row r="74">
      <c r="A74" s="83"/>
      <c r="B74" s="138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</row>
    <row r="75">
      <c r="A75" s="83"/>
      <c r="B75" s="138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</row>
    <row r="76">
      <c r="A76" s="83"/>
      <c r="B76" s="138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</row>
    <row r="77">
      <c r="A77" s="83"/>
      <c r="B77" s="138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</row>
    <row r="78">
      <c r="A78" s="83"/>
      <c r="B78" s="138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</row>
    <row r="79">
      <c r="A79" s="83"/>
      <c r="B79" s="138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</row>
    <row r="80">
      <c r="A80" s="83"/>
      <c r="B80" s="138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</row>
    <row r="81">
      <c r="A81" s="83"/>
      <c r="B81" s="138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</row>
    <row r="82">
      <c r="A82" s="83"/>
      <c r="B82" s="138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</row>
    <row r="83">
      <c r="A83" s="83"/>
      <c r="B83" s="138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</row>
    <row r="84">
      <c r="A84" s="83"/>
      <c r="B84" s="138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</row>
    <row r="85">
      <c r="A85" s="83"/>
      <c r="B85" s="138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</row>
    <row r="86">
      <c r="A86" s="83"/>
      <c r="B86" s="138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</row>
    <row r="87">
      <c r="A87" s="83"/>
      <c r="B87" s="138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</row>
    <row r="88">
      <c r="A88" s="83"/>
      <c r="B88" s="138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</row>
    <row r="89">
      <c r="A89" s="83"/>
      <c r="B89" s="138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</row>
    <row r="90">
      <c r="A90" s="83"/>
      <c r="B90" s="138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</row>
    <row r="91">
      <c r="A91" s="83"/>
      <c r="B91" s="138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</row>
    <row r="92">
      <c r="A92" s="83"/>
      <c r="B92" s="138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</row>
    <row r="93">
      <c r="A93" s="83"/>
      <c r="B93" s="138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</row>
    <row r="94">
      <c r="A94" s="83"/>
      <c r="B94" s="138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</row>
    <row r="95">
      <c r="A95" s="83"/>
      <c r="B95" s="138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</row>
    <row r="96">
      <c r="A96" s="83"/>
      <c r="B96" s="138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</row>
    <row r="97">
      <c r="A97" s="83"/>
      <c r="B97" s="138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</row>
    <row r="98">
      <c r="A98" s="83"/>
      <c r="B98" s="138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</row>
    <row r="99">
      <c r="A99" s="83"/>
      <c r="B99" s="138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</row>
    <row r="100">
      <c r="A100" s="83"/>
      <c r="B100" s="138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</row>
    <row r="101">
      <c r="A101" s="83"/>
      <c r="B101" s="138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</row>
    <row r="102">
      <c r="A102" s="83"/>
      <c r="B102" s="138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</row>
    <row r="103">
      <c r="A103" s="83"/>
      <c r="B103" s="138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</row>
    <row r="104">
      <c r="A104" s="83"/>
      <c r="B104" s="138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</row>
    <row r="105">
      <c r="A105" s="83"/>
      <c r="B105" s="138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</row>
    <row r="106">
      <c r="A106" s="83"/>
      <c r="B106" s="138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</row>
    <row r="107">
      <c r="A107" s="83"/>
      <c r="B107" s="138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</row>
    <row r="108">
      <c r="A108" s="83"/>
      <c r="B108" s="138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</row>
    <row r="109">
      <c r="A109" s="83"/>
      <c r="B109" s="138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</row>
    <row r="110">
      <c r="A110" s="83"/>
      <c r="B110" s="138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</row>
    <row r="111">
      <c r="A111" s="83"/>
      <c r="B111" s="138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</row>
    <row r="112">
      <c r="A112" s="83"/>
      <c r="B112" s="138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</row>
    <row r="113">
      <c r="A113" s="83"/>
      <c r="B113" s="138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</row>
    <row r="114">
      <c r="A114" s="83"/>
      <c r="B114" s="138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</row>
    <row r="115">
      <c r="A115" s="83"/>
      <c r="B115" s="138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</row>
    <row r="116">
      <c r="A116" s="83"/>
      <c r="B116" s="138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</row>
    <row r="117">
      <c r="A117" s="83"/>
      <c r="B117" s="138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</row>
    <row r="118">
      <c r="A118" s="83"/>
      <c r="B118" s="138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</row>
    <row r="119">
      <c r="A119" s="83"/>
      <c r="B119" s="138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</row>
    <row r="120">
      <c r="A120" s="83"/>
      <c r="B120" s="138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</row>
    <row r="121">
      <c r="A121" s="83"/>
      <c r="B121" s="138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</row>
    <row r="122">
      <c r="A122" s="83"/>
      <c r="B122" s="138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</row>
    <row r="123">
      <c r="A123" s="83"/>
      <c r="B123" s="138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</row>
    <row r="124">
      <c r="A124" s="83"/>
      <c r="B124" s="138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</row>
    <row r="125">
      <c r="A125" s="83"/>
      <c r="B125" s="138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</row>
    <row r="126">
      <c r="A126" s="83"/>
      <c r="B126" s="138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</row>
    <row r="127">
      <c r="A127" s="83"/>
      <c r="B127" s="138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</row>
    <row r="128">
      <c r="A128" s="83"/>
      <c r="B128" s="138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</row>
    <row r="129">
      <c r="A129" s="83"/>
      <c r="B129" s="138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</row>
    <row r="130">
      <c r="A130" s="83"/>
      <c r="B130" s="138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</row>
    <row r="131">
      <c r="A131" s="83"/>
      <c r="B131" s="138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</row>
    <row r="132">
      <c r="A132" s="83"/>
      <c r="B132" s="138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</row>
    <row r="133">
      <c r="A133" s="83"/>
      <c r="B133" s="138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</row>
    <row r="134">
      <c r="A134" s="83"/>
      <c r="B134" s="138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</row>
    <row r="135">
      <c r="A135" s="83"/>
      <c r="B135" s="138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</row>
    <row r="136">
      <c r="A136" s="83"/>
      <c r="B136" s="138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</row>
    <row r="137">
      <c r="A137" s="83"/>
      <c r="B137" s="138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</row>
    <row r="138">
      <c r="A138" s="83"/>
      <c r="B138" s="138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</row>
    <row r="139">
      <c r="A139" s="83"/>
      <c r="B139" s="138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</row>
    <row r="140">
      <c r="A140" s="83"/>
      <c r="B140" s="138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</row>
    <row r="141">
      <c r="A141" s="83"/>
      <c r="B141" s="138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</row>
    <row r="142">
      <c r="A142" s="83"/>
      <c r="B142" s="138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</row>
    <row r="143">
      <c r="A143" s="83"/>
      <c r="B143" s="138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</row>
    <row r="144">
      <c r="A144" s="83"/>
      <c r="B144" s="138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</row>
    <row r="145">
      <c r="A145" s="83"/>
      <c r="B145" s="138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</row>
    <row r="146">
      <c r="A146" s="83"/>
      <c r="B146" s="138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</row>
    <row r="147">
      <c r="A147" s="83"/>
      <c r="B147" s="138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</row>
    <row r="148">
      <c r="A148" s="83"/>
      <c r="B148" s="138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</row>
    <row r="149">
      <c r="A149" s="83"/>
      <c r="B149" s="138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</row>
    <row r="150">
      <c r="A150" s="83"/>
      <c r="B150" s="138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</row>
    <row r="151">
      <c r="A151" s="83"/>
      <c r="B151" s="138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</row>
    <row r="152">
      <c r="A152" s="83"/>
      <c r="B152" s="138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</row>
    <row r="153">
      <c r="A153" s="83"/>
      <c r="B153" s="138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</row>
    <row r="154">
      <c r="A154" s="83"/>
      <c r="B154" s="138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</row>
    <row r="155">
      <c r="A155" s="83"/>
      <c r="B155" s="138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</row>
    <row r="156">
      <c r="A156" s="83"/>
      <c r="B156" s="138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</row>
    <row r="157">
      <c r="A157" s="83"/>
      <c r="B157" s="138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</row>
    <row r="158">
      <c r="A158" s="83"/>
      <c r="B158" s="138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</row>
    <row r="159">
      <c r="A159" s="83"/>
      <c r="B159" s="138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</row>
    <row r="160">
      <c r="A160" s="83"/>
      <c r="B160" s="138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</row>
    <row r="161">
      <c r="A161" s="83"/>
      <c r="B161" s="138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</row>
    <row r="162">
      <c r="A162" s="83"/>
      <c r="B162" s="138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</row>
    <row r="163">
      <c r="A163" s="83"/>
      <c r="B163" s="138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</row>
    <row r="164">
      <c r="A164" s="83"/>
      <c r="B164" s="138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</row>
    <row r="165">
      <c r="A165" s="83"/>
      <c r="B165" s="138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</row>
    <row r="166">
      <c r="A166" s="83"/>
      <c r="B166" s="138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</row>
    <row r="167">
      <c r="A167" s="83"/>
      <c r="B167" s="138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</row>
    <row r="168">
      <c r="A168" s="83"/>
      <c r="B168" s="138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</row>
    <row r="169">
      <c r="A169" s="83"/>
      <c r="B169" s="138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</row>
    <row r="170">
      <c r="A170" s="83"/>
      <c r="B170" s="138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</row>
    <row r="171">
      <c r="A171" s="83"/>
      <c r="B171" s="138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</row>
    <row r="172">
      <c r="A172" s="83"/>
      <c r="B172" s="138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</row>
    <row r="173">
      <c r="A173" s="83"/>
      <c r="B173" s="138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</row>
    <row r="174">
      <c r="A174" s="83"/>
      <c r="B174" s="138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</row>
    <row r="175">
      <c r="A175" s="83"/>
      <c r="B175" s="138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</row>
    <row r="176">
      <c r="A176" s="83"/>
      <c r="B176" s="138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</row>
    <row r="177">
      <c r="A177" s="83"/>
      <c r="B177" s="138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</row>
    <row r="178">
      <c r="A178" s="83"/>
      <c r="B178" s="138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</row>
    <row r="179">
      <c r="A179" s="83"/>
      <c r="B179" s="138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</row>
    <row r="180">
      <c r="A180" s="83"/>
      <c r="B180" s="138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</row>
    <row r="181">
      <c r="A181" s="83"/>
      <c r="B181" s="138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</row>
    <row r="182">
      <c r="A182" s="83"/>
      <c r="B182" s="138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</row>
    <row r="183">
      <c r="A183" s="83"/>
      <c r="B183" s="138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</row>
    <row r="184">
      <c r="A184" s="83"/>
      <c r="B184" s="138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</row>
    <row r="185">
      <c r="A185" s="83"/>
      <c r="B185" s="138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</row>
    <row r="186">
      <c r="A186" s="83"/>
      <c r="B186" s="138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</row>
    <row r="187">
      <c r="A187" s="83"/>
      <c r="B187" s="138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</row>
    <row r="188">
      <c r="A188" s="83"/>
      <c r="B188" s="138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</row>
    <row r="189">
      <c r="A189" s="83"/>
      <c r="B189" s="138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</row>
    <row r="190">
      <c r="A190" s="83"/>
      <c r="B190" s="138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</row>
    <row r="191">
      <c r="A191" s="83"/>
      <c r="B191" s="138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</row>
    <row r="192">
      <c r="A192" s="83"/>
      <c r="B192" s="138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</row>
    <row r="193">
      <c r="A193" s="83"/>
      <c r="B193" s="138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</row>
    <row r="194">
      <c r="A194" s="83"/>
      <c r="B194" s="138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</row>
    <row r="195">
      <c r="A195" s="83"/>
      <c r="B195" s="138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</row>
    <row r="196">
      <c r="A196" s="83"/>
      <c r="B196" s="138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</row>
    <row r="197">
      <c r="A197" s="83"/>
      <c r="B197" s="138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</row>
    <row r="198">
      <c r="A198" s="83"/>
      <c r="B198" s="138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</row>
    <row r="199">
      <c r="A199" s="83"/>
      <c r="B199" s="138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</row>
    <row r="200">
      <c r="A200" s="83"/>
      <c r="B200" s="138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</row>
    <row r="201">
      <c r="A201" s="83"/>
      <c r="B201" s="138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</row>
    <row r="202">
      <c r="A202" s="83"/>
      <c r="B202" s="138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</row>
    <row r="203">
      <c r="A203" s="83"/>
      <c r="B203" s="138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</row>
    <row r="204">
      <c r="A204" s="83"/>
      <c r="B204" s="138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</row>
    <row r="205">
      <c r="A205" s="83"/>
      <c r="B205" s="138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</row>
    <row r="206">
      <c r="A206" s="83"/>
      <c r="B206" s="138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</row>
    <row r="207">
      <c r="A207" s="83"/>
      <c r="B207" s="138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</row>
    <row r="208">
      <c r="A208" s="83"/>
      <c r="B208" s="138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</row>
    <row r="209">
      <c r="A209" s="83"/>
      <c r="B209" s="138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</row>
    <row r="210">
      <c r="A210" s="83"/>
      <c r="B210" s="138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</row>
    <row r="211">
      <c r="A211" s="83"/>
      <c r="B211" s="138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</row>
    <row r="212">
      <c r="A212" s="83"/>
      <c r="B212" s="138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</row>
    <row r="213">
      <c r="A213" s="83"/>
      <c r="B213" s="138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</row>
    <row r="214">
      <c r="A214" s="83"/>
      <c r="B214" s="138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</row>
    <row r="215">
      <c r="A215" s="83"/>
      <c r="B215" s="138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</row>
    <row r="216">
      <c r="A216" s="83"/>
      <c r="B216" s="138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</row>
    <row r="217">
      <c r="A217" s="83"/>
      <c r="B217" s="138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</row>
    <row r="218">
      <c r="A218" s="83"/>
      <c r="B218" s="138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</row>
    <row r="219">
      <c r="A219" s="83"/>
      <c r="B219" s="138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</row>
    <row r="220">
      <c r="A220" s="83"/>
      <c r="B220" s="138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</row>
    <row r="221">
      <c r="A221" s="83"/>
      <c r="B221" s="138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</row>
    <row r="222">
      <c r="A222" s="83"/>
      <c r="B222" s="138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</row>
    <row r="223">
      <c r="A223" s="83"/>
      <c r="B223" s="138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</row>
    <row r="224">
      <c r="A224" s="83"/>
      <c r="B224" s="138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</row>
    <row r="225">
      <c r="A225" s="83"/>
      <c r="B225" s="138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</row>
    <row r="226">
      <c r="A226" s="83"/>
      <c r="B226" s="138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</row>
    <row r="227">
      <c r="A227" s="83"/>
      <c r="B227" s="138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</row>
    <row r="228">
      <c r="A228" s="83"/>
      <c r="B228" s="138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</row>
    <row r="229">
      <c r="A229" s="83"/>
      <c r="B229" s="138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</row>
    <row r="230">
      <c r="A230" s="83"/>
      <c r="B230" s="138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</row>
    <row r="231">
      <c r="A231" s="83"/>
      <c r="B231" s="138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</row>
    <row r="232">
      <c r="A232" s="83"/>
      <c r="B232" s="138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</row>
    <row r="233">
      <c r="A233" s="83"/>
      <c r="B233" s="138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</row>
    <row r="234">
      <c r="A234" s="83"/>
      <c r="B234" s="138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</row>
    <row r="235">
      <c r="A235" s="83"/>
      <c r="B235" s="138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</row>
    <row r="236">
      <c r="A236" s="83"/>
      <c r="B236" s="138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</row>
    <row r="237">
      <c r="A237" s="83"/>
      <c r="B237" s="138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</row>
    <row r="238">
      <c r="A238" s="83"/>
      <c r="B238" s="138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</row>
    <row r="239">
      <c r="A239" s="83"/>
      <c r="B239" s="138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</row>
    <row r="240">
      <c r="A240" s="83"/>
      <c r="B240" s="138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</row>
    <row r="241">
      <c r="A241" s="83"/>
      <c r="B241" s="138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</row>
    <row r="242">
      <c r="A242" s="83"/>
      <c r="B242" s="138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</row>
    <row r="243">
      <c r="A243" s="83"/>
      <c r="B243" s="138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</row>
    <row r="244">
      <c r="A244" s="83"/>
      <c r="B244" s="138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</row>
    <row r="245">
      <c r="A245" s="83"/>
      <c r="B245" s="138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</row>
    <row r="246">
      <c r="A246" s="83"/>
      <c r="B246" s="138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</row>
    <row r="247">
      <c r="A247" s="83"/>
      <c r="B247" s="138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</row>
    <row r="248">
      <c r="A248" s="83"/>
      <c r="B248" s="138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</row>
    <row r="249">
      <c r="A249" s="83"/>
      <c r="B249" s="138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</row>
    <row r="250">
      <c r="A250" s="83"/>
      <c r="B250" s="138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</row>
    <row r="251">
      <c r="A251" s="83"/>
      <c r="B251" s="138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</row>
    <row r="252">
      <c r="A252" s="83"/>
      <c r="B252" s="138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</row>
    <row r="253">
      <c r="A253" s="83"/>
      <c r="B253" s="138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</row>
    <row r="254">
      <c r="A254" s="83"/>
      <c r="B254" s="138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</row>
    <row r="255">
      <c r="A255" s="83"/>
      <c r="B255" s="138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</row>
    <row r="256">
      <c r="A256" s="83"/>
      <c r="B256" s="138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</row>
    <row r="257">
      <c r="A257" s="83"/>
      <c r="B257" s="138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</row>
    <row r="258">
      <c r="A258" s="83"/>
      <c r="B258" s="138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</row>
    <row r="259">
      <c r="A259" s="83"/>
      <c r="B259" s="138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</row>
    <row r="260">
      <c r="A260" s="83"/>
      <c r="B260" s="138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</row>
    <row r="261">
      <c r="A261" s="83"/>
      <c r="B261" s="138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</row>
    <row r="262">
      <c r="A262" s="83"/>
      <c r="B262" s="138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</row>
    <row r="263">
      <c r="A263" s="83"/>
      <c r="B263" s="138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</row>
    <row r="264">
      <c r="A264" s="83"/>
      <c r="B264" s="138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</row>
    <row r="265">
      <c r="A265" s="83"/>
      <c r="B265" s="138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</row>
    <row r="266">
      <c r="A266" s="83"/>
      <c r="B266" s="138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</row>
    <row r="267">
      <c r="A267" s="83"/>
      <c r="B267" s="138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</row>
    <row r="268">
      <c r="A268" s="83"/>
      <c r="B268" s="138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</row>
    <row r="269">
      <c r="A269" s="83"/>
      <c r="B269" s="138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</row>
    <row r="270">
      <c r="A270" s="83"/>
      <c r="B270" s="138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</row>
    <row r="271">
      <c r="A271" s="83"/>
      <c r="B271" s="138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</row>
    <row r="272">
      <c r="A272" s="83"/>
      <c r="B272" s="138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</row>
    <row r="273">
      <c r="A273" s="83"/>
      <c r="B273" s="138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</row>
    <row r="274">
      <c r="A274" s="83"/>
      <c r="B274" s="138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</row>
    <row r="275">
      <c r="A275" s="83"/>
      <c r="B275" s="138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</row>
    <row r="276">
      <c r="A276" s="83"/>
      <c r="B276" s="138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</row>
    <row r="277">
      <c r="A277" s="83"/>
      <c r="B277" s="138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</row>
    <row r="278">
      <c r="A278" s="83"/>
      <c r="B278" s="138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</row>
    <row r="279">
      <c r="A279" s="83"/>
      <c r="B279" s="138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</row>
    <row r="280">
      <c r="A280" s="83"/>
      <c r="B280" s="138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</row>
    <row r="281">
      <c r="A281" s="83"/>
      <c r="B281" s="138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</row>
    <row r="282">
      <c r="A282" s="83"/>
      <c r="B282" s="138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</row>
    <row r="283">
      <c r="A283" s="83"/>
      <c r="B283" s="138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</row>
    <row r="284">
      <c r="A284" s="83"/>
      <c r="B284" s="138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</row>
    <row r="285">
      <c r="A285" s="83"/>
      <c r="B285" s="138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</row>
    <row r="286">
      <c r="A286" s="83"/>
      <c r="B286" s="138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</row>
    <row r="287">
      <c r="A287" s="83"/>
      <c r="B287" s="138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</row>
    <row r="288">
      <c r="A288" s="83"/>
      <c r="B288" s="138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</row>
    <row r="289">
      <c r="A289" s="83"/>
      <c r="B289" s="138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</row>
    <row r="290">
      <c r="A290" s="83"/>
      <c r="B290" s="138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</row>
    <row r="291">
      <c r="A291" s="83"/>
      <c r="B291" s="138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</row>
    <row r="292">
      <c r="A292" s="83"/>
      <c r="B292" s="138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</row>
    <row r="293">
      <c r="A293" s="83"/>
      <c r="B293" s="138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</row>
    <row r="294">
      <c r="A294" s="83"/>
      <c r="B294" s="138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</row>
    <row r="295">
      <c r="A295" s="83"/>
      <c r="B295" s="138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</row>
    <row r="296">
      <c r="A296" s="83"/>
      <c r="B296" s="138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</row>
    <row r="297">
      <c r="A297" s="83"/>
      <c r="B297" s="138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</row>
    <row r="298">
      <c r="A298" s="83"/>
      <c r="B298" s="138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</row>
    <row r="299">
      <c r="A299" s="83"/>
      <c r="B299" s="138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</row>
    <row r="300">
      <c r="A300" s="83"/>
      <c r="B300" s="138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</row>
    <row r="301">
      <c r="A301" s="83"/>
      <c r="B301" s="138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</row>
    <row r="302">
      <c r="A302" s="83"/>
      <c r="B302" s="138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</row>
    <row r="303">
      <c r="A303" s="83"/>
      <c r="B303" s="138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</row>
    <row r="304">
      <c r="A304" s="83"/>
      <c r="B304" s="138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</row>
    <row r="305">
      <c r="A305" s="83"/>
      <c r="B305" s="138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</row>
    <row r="306">
      <c r="A306" s="83"/>
      <c r="B306" s="138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</row>
    <row r="307">
      <c r="A307" s="83"/>
      <c r="B307" s="138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</row>
    <row r="308">
      <c r="A308" s="83"/>
      <c r="B308" s="138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</row>
    <row r="309">
      <c r="A309" s="83"/>
      <c r="B309" s="138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</row>
    <row r="310">
      <c r="A310" s="83"/>
      <c r="B310" s="138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</row>
    <row r="311">
      <c r="A311" s="83"/>
      <c r="B311" s="138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</row>
    <row r="312">
      <c r="A312" s="83"/>
      <c r="B312" s="138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</row>
    <row r="313">
      <c r="A313" s="83"/>
      <c r="B313" s="138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</row>
    <row r="314">
      <c r="A314" s="83"/>
      <c r="B314" s="138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</row>
    <row r="315">
      <c r="A315" s="83"/>
      <c r="B315" s="138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</row>
    <row r="316">
      <c r="A316" s="83"/>
      <c r="B316" s="138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</row>
    <row r="317">
      <c r="A317" s="83"/>
      <c r="B317" s="138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</row>
    <row r="318">
      <c r="A318" s="83"/>
      <c r="B318" s="138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</row>
    <row r="319">
      <c r="A319" s="83"/>
      <c r="B319" s="138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</row>
    <row r="320">
      <c r="A320" s="83"/>
      <c r="B320" s="138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</row>
    <row r="321">
      <c r="A321" s="83"/>
      <c r="B321" s="138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</row>
    <row r="322">
      <c r="A322" s="83"/>
      <c r="B322" s="138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</row>
    <row r="323">
      <c r="A323" s="83"/>
      <c r="B323" s="138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</row>
    <row r="324">
      <c r="A324" s="83"/>
      <c r="B324" s="138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</row>
    <row r="325">
      <c r="A325" s="83"/>
      <c r="B325" s="138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</row>
    <row r="326">
      <c r="A326" s="83"/>
      <c r="B326" s="138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</row>
    <row r="327">
      <c r="A327" s="83"/>
      <c r="B327" s="138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</row>
    <row r="328">
      <c r="A328" s="83"/>
      <c r="B328" s="138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</row>
    <row r="329">
      <c r="A329" s="83"/>
      <c r="B329" s="138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</row>
    <row r="330">
      <c r="A330" s="83"/>
      <c r="B330" s="138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</row>
    <row r="331">
      <c r="A331" s="83"/>
      <c r="B331" s="138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</row>
    <row r="332">
      <c r="A332" s="83"/>
      <c r="B332" s="138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</row>
    <row r="333">
      <c r="A333" s="83"/>
      <c r="B333" s="138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</row>
    <row r="334">
      <c r="A334" s="83"/>
      <c r="B334" s="138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</row>
    <row r="335">
      <c r="A335" s="83"/>
      <c r="B335" s="138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</row>
    <row r="336">
      <c r="A336" s="83"/>
      <c r="B336" s="138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</row>
    <row r="337">
      <c r="A337" s="83"/>
      <c r="B337" s="138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</row>
    <row r="338">
      <c r="A338" s="83"/>
      <c r="B338" s="138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</row>
    <row r="339">
      <c r="A339" s="83"/>
      <c r="B339" s="138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</row>
    <row r="340">
      <c r="A340" s="83"/>
      <c r="B340" s="138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</row>
    <row r="341">
      <c r="A341" s="83"/>
      <c r="B341" s="138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</row>
    <row r="342">
      <c r="A342" s="83"/>
      <c r="B342" s="138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</row>
    <row r="343">
      <c r="A343" s="83"/>
      <c r="B343" s="138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</row>
    <row r="344">
      <c r="A344" s="83"/>
      <c r="B344" s="138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</row>
    <row r="345">
      <c r="A345" s="83"/>
      <c r="B345" s="138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</row>
    <row r="346">
      <c r="A346" s="83"/>
      <c r="B346" s="138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</row>
    <row r="347">
      <c r="A347" s="83"/>
      <c r="B347" s="138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</row>
    <row r="348">
      <c r="A348" s="83"/>
      <c r="B348" s="138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</row>
    <row r="349">
      <c r="A349" s="83"/>
      <c r="B349" s="138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</row>
    <row r="350">
      <c r="A350" s="83"/>
      <c r="B350" s="138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</row>
    <row r="351">
      <c r="A351" s="83"/>
      <c r="B351" s="138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</row>
    <row r="352">
      <c r="A352" s="83"/>
      <c r="B352" s="138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</row>
    <row r="353">
      <c r="A353" s="83"/>
      <c r="B353" s="138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</row>
    <row r="354">
      <c r="A354" s="83"/>
      <c r="B354" s="138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</row>
    <row r="355">
      <c r="A355" s="83"/>
      <c r="B355" s="138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</row>
    <row r="356">
      <c r="A356" s="83"/>
      <c r="B356" s="138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</row>
    <row r="357">
      <c r="A357" s="83"/>
      <c r="B357" s="138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</row>
    <row r="358">
      <c r="A358" s="83"/>
      <c r="B358" s="138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</row>
    <row r="359">
      <c r="A359" s="83"/>
      <c r="B359" s="138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</row>
    <row r="360">
      <c r="A360" s="83"/>
      <c r="B360" s="138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</row>
    <row r="361">
      <c r="A361" s="83"/>
      <c r="B361" s="138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</row>
    <row r="362">
      <c r="A362" s="83"/>
      <c r="B362" s="138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</row>
    <row r="363">
      <c r="A363" s="83"/>
      <c r="B363" s="138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</row>
    <row r="364">
      <c r="A364" s="83"/>
      <c r="B364" s="138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</row>
    <row r="365">
      <c r="A365" s="83"/>
      <c r="B365" s="138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</row>
    <row r="366">
      <c r="A366" s="83"/>
      <c r="B366" s="138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</row>
    <row r="367">
      <c r="A367" s="83"/>
      <c r="B367" s="138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</row>
    <row r="368">
      <c r="A368" s="83"/>
      <c r="B368" s="138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</row>
    <row r="369">
      <c r="A369" s="83"/>
      <c r="B369" s="138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</row>
    <row r="370">
      <c r="A370" s="83"/>
      <c r="B370" s="138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</row>
    <row r="371">
      <c r="A371" s="83"/>
      <c r="B371" s="138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</row>
    <row r="372">
      <c r="A372" s="83"/>
      <c r="B372" s="138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</row>
    <row r="373">
      <c r="A373" s="83"/>
      <c r="B373" s="138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</row>
    <row r="374">
      <c r="A374" s="83"/>
      <c r="B374" s="138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</row>
    <row r="375">
      <c r="A375" s="83"/>
      <c r="B375" s="138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</row>
    <row r="376">
      <c r="A376" s="83"/>
      <c r="B376" s="138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</row>
    <row r="377">
      <c r="A377" s="83"/>
      <c r="B377" s="138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</row>
    <row r="378">
      <c r="A378" s="83"/>
      <c r="B378" s="138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</row>
    <row r="379">
      <c r="A379" s="83"/>
      <c r="B379" s="138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</row>
    <row r="380">
      <c r="A380" s="83"/>
      <c r="B380" s="138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</row>
    <row r="381">
      <c r="A381" s="83"/>
      <c r="B381" s="138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</row>
    <row r="382">
      <c r="A382" s="83"/>
      <c r="B382" s="138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</row>
    <row r="383">
      <c r="A383" s="83"/>
      <c r="B383" s="138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</row>
    <row r="384">
      <c r="A384" s="83"/>
      <c r="B384" s="138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</row>
    <row r="385">
      <c r="A385" s="83"/>
      <c r="B385" s="138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</row>
    <row r="386">
      <c r="A386" s="83"/>
      <c r="B386" s="138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</row>
    <row r="387">
      <c r="A387" s="83"/>
      <c r="B387" s="138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</row>
    <row r="388">
      <c r="A388" s="83"/>
      <c r="B388" s="138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</row>
    <row r="389">
      <c r="A389" s="83"/>
      <c r="B389" s="138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</row>
    <row r="390">
      <c r="A390" s="83"/>
      <c r="B390" s="138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</row>
    <row r="391">
      <c r="A391" s="83"/>
      <c r="B391" s="138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</row>
    <row r="392">
      <c r="A392" s="83"/>
      <c r="B392" s="138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</row>
    <row r="393">
      <c r="A393" s="83"/>
      <c r="B393" s="138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</row>
    <row r="394">
      <c r="A394" s="83"/>
      <c r="B394" s="138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</row>
    <row r="395">
      <c r="A395" s="83"/>
      <c r="B395" s="138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</row>
    <row r="396">
      <c r="A396" s="83"/>
      <c r="B396" s="138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</row>
    <row r="397">
      <c r="A397" s="83"/>
      <c r="B397" s="138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</row>
    <row r="398">
      <c r="A398" s="83"/>
      <c r="B398" s="138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</row>
    <row r="399">
      <c r="A399" s="83"/>
      <c r="B399" s="138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</row>
    <row r="400">
      <c r="A400" s="83"/>
      <c r="B400" s="138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</row>
    <row r="401">
      <c r="A401" s="83"/>
      <c r="B401" s="138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</row>
    <row r="402">
      <c r="A402" s="83"/>
      <c r="B402" s="138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</row>
    <row r="403">
      <c r="A403" s="83"/>
      <c r="B403" s="138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</row>
    <row r="404">
      <c r="A404" s="83"/>
      <c r="B404" s="138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</row>
    <row r="405">
      <c r="A405" s="83"/>
      <c r="B405" s="138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</row>
    <row r="406">
      <c r="A406" s="83"/>
      <c r="B406" s="138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</row>
    <row r="407">
      <c r="A407" s="83"/>
      <c r="B407" s="138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</row>
    <row r="408">
      <c r="A408" s="83"/>
      <c r="B408" s="138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</row>
    <row r="409">
      <c r="A409" s="83"/>
      <c r="B409" s="138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</row>
    <row r="410">
      <c r="A410" s="83"/>
      <c r="B410" s="138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</row>
    <row r="411">
      <c r="A411" s="83"/>
      <c r="B411" s="138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</row>
    <row r="412">
      <c r="A412" s="83"/>
      <c r="B412" s="138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</row>
    <row r="413">
      <c r="A413" s="83"/>
      <c r="B413" s="138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</row>
    <row r="414">
      <c r="A414" s="83"/>
      <c r="B414" s="138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</row>
    <row r="415">
      <c r="A415" s="83"/>
      <c r="B415" s="138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</row>
    <row r="416">
      <c r="A416" s="83"/>
      <c r="B416" s="138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</row>
    <row r="417">
      <c r="A417" s="83"/>
      <c r="B417" s="138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</row>
    <row r="418">
      <c r="A418" s="83"/>
      <c r="B418" s="138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</row>
    <row r="419">
      <c r="A419" s="83"/>
      <c r="B419" s="138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</row>
    <row r="420">
      <c r="A420" s="83"/>
      <c r="B420" s="138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</row>
    <row r="421">
      <c r="A421" s="83"/>
      <c r="B421" s="138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</row>
    <row r="422">
      <c r="A422" s="83"/>
      <c r="B422" s="138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</row>
    <row r="423">
      <c r="A423" s="83"/>
      <c r="B423" s="138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</row>
    <row r="424">
      <c r="A424" s="83"/>
      <c r="B424" s="138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</row>
    <row r="425">
      <c r="A425" s="83"/>
      <c r="B425" s="138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</row>
    <row r="426">
      <c r="A426" s="83"/>
      <c r="B426" s="138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</row>
    <row r="427">
      <c r="A427" s="83"/>
      <c r="B427" s="138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</row>
    <row r="428">
      <c r="A428" s="83"/>
      <c r="B428" s="138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</row>
    <row r="429">
      <c r="A429" s="83"/>
      <c r="B429" s="138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</row>
    <row r="430">
      <c r="A430" s="83"/>
      <c r="B430" s="138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</row>
    <row r="431">
      <c r="A431" s="83"/>
      <c r="B431" s="138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</row>
    <row r="432">
      <c r="A432" s="83"/>
      <c r="B432" s="138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</row>
    <row r="433">
      <c r="A433" s="83"/>
      <c r="B433" s="138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</row>
    <row r="434">
      <c r="A434" s="83"/>
      <c r="B434" s="138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</row>
    <row r="435">
      <c r="A435" s="83"/>
      <c r="B435" s="138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</row>
    <row r="436">
      <c r="A436" s="83"/>
      <c r="B436" s="138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</row>
    <row r="437">
      <c r="A437" s="83"/>
      <c r="B437" s="138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</row>
    <row r="438">
      <c r="A438" s="83"/>
      <c r="B438" s="138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</row>
    <row r="439">
      <c r="A439" s="83"/>
      <c r="B439" s="138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</row>
    <row r="440">
      <c r="A440" s="83"/>
      <c r="B440" s="138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</row>
    <row r="441">
      <c r="A441" s="83"/>
      <c r="B441" s="138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</row>
    <row r="442">
      <c r="A442" s="83"/>
      <c r="B442" s="138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</row>
    <row r="443">
      <c r="A443" s="83"/>
      <c r="B443" s="138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</row>
    <row r="444">
      <c r="A444" s="83"/>
      <c r="B444" s="138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</row>
    <row r="445">
      <c r="A445" s="83"/>
      <c r="B445" s="138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</row>
    <row r="446">
      <c r="A446" s="83"/>
      <c r="B446" s="138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</row>
    <row r="447">
      <c r="A447" s="83"/>
      <c r="B447" s="138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</row>
    <row r="448">
      <c r="A448" s="83"/>
      <c r="B448" s="138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</row>
    <row r="449">
      <c r="A449" s="83"/>
      <c r="B449" s="138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</row>
    <row r="450">
      <c r="A450" s="83"/>
      <c r="B450" s="138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</row>
    <row r="451">
      <c r="A451" s="83"/>
      <c r="B451" s="138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</row>
    <row r="452">
      <c r="A452" s="83"/>
      <c r="B452" s="138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</row>
    <row r="453">
      <c r="A453" s="83"/>
      <c r="B453" s="138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</row>
    <row r="454">
      <c r="A454" s="83"/>
      <c r="B454" s="138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</row>
    <row r="455">
      <c r="A455" s="83"/>
      <c r="B455" s="138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</row>
    <row r="456">
      <c r="A456" s="83"/>
      <c r="B456" s="138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</row>
    <row r="457">
      <c r="A457" s="83"/>
      <c r="B457" s="138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</row>
    <row r="458">
      <c r="A458" s="83"/>
      <c r="B458" s="138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</row>
    <row r="459">
      <c r="A459" s="83"/>
      <c r="B459" s="138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</row>
    <row r="460">
      <c r="A460" s="83"/>
      <c r="B460" s="138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</row>
    <row r="461">
      <c r="A461" s="83"/>
      <c r="B461" s="138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</row>
    <row r="462">
      <c r="A462" s="83"/>
      <c r="B462" s="138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</row>
    <row r="463">
      <c r="A463" s="83"/>
      <c r="B463" s="138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</row>
    <row r="464">
      <c r="A464" s="83"/>
      <c r="B464" s="138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</row>
    <row r="465">
      <c r="A465" s="83"/>
      <c r="B465" s="138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</row>
    <row r="466">
      <c r="A466" s="83"/>
      <c r="B466" s="138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</row>
    <row r="467">
      <c r="A467" s="83"/>
      <c r="B467" s="138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</row>
    <row r="468">
      <c r="A468" s="83"/>
      <c r="B468" s="138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</row>
    <row r="469">
      <c r="A469" s="83"/>
      <c r="B469" s="138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</row>
    <row r="470">
      <c r="A470" s="83"/>
      <c r="B470" s="138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</row>
    <row r="471">
      <c r="A471" s="83"/>
      <c r="B471" s="138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</row>
    <row r="472">
      <c r="A472" s="83"/>
      <c r="B472" s="138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</row>
    <row r="473">
      <c r="A473" s="83"/>
      <c r="B473" s="138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</row>
    <row r="474">
      <c r="A474" s="83"/>
      <c r="B474" s="138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</row>
    <row r="475">
      <c r="A475" s="83"/>
      <c r="B475" s="138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</row>
    <row r="476">
      <c r="A476" s="83"/>
      <c r="B476" s="138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</row>
    <row r="477">
      <c r="A477" s="83"/>
      <c r="B477" s="138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</row>
    <row r="478">
      <c r="A478" s="83"/>
      <c r="B478" s="138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</row>
    <row r="479">
      <c r="A479" s="83"/>
      <c r="B479" s="138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</row>
    <row r="480">
      <c r="A480" s="83"/>
      <c r="B480" s="138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</row>
    <row r="481">
      <c r="A481" s="83"/>
      <c r="B481" s="138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</row>
    <row r="482">
      <c r="A482" s="83"/>
      <c r="B482" s="138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</row>
    <row r="483">
      <c r="A483" s="83"/>
      <c r="B483" s="138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</row>
    <row r="484">
      <c r="A484" s="83"/>
      <c r="B484" s="138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</row>
    <row r="485">
      <c r="A485" s="83"/>
      <c r="B485" s="138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</row>
    <row r="486">
      <c r="A486" s="83"/>
      <c r="B486" s="138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</row>
    <row r="487">
      <c r="A487" s="83"/>
      <c r="B487" s="138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</row>
    <row r="488">
      <c r="A488" s="83"/>
      <c r="B488" s="138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</row>
    <row r="489">
      <c r="A489" s="83"/>
      <c r="B489" s="138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</row>
    <row r="490">
      <c r="A490" s="83"/>
      <c r="B490" s="138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</row>
    <row r="491">
      <c r="A491" s="83"/>
      <c r="B491" s="138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</row>
    <row r="492">
      <c r="A492" s="83"/>
      <c r="B492" s="138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</row>
    <row r="493">
      <c r="A493" s="83"/>
      <c r="B493" s="138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</row>
    <row r="494">
      <c r="A494" s="83"/>
      <c r="B494" s="138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</row>
    <row r="495">
      <c r="A495" s="83"/>
      <c r="B495" s="138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</row>
    <row r="496">
      <c r="A496" s="83"/>
      <c r="B496" s="138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</row>
    <row r="497">
      <c r="A497" s="83"/>
      <c r="B497" s="138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</row>
    <row r="498">
      <c r="A498" s="83"/>
      <c r="B498" s="138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</row>
    <row r="499">
      <c r="A499" s="83"/>
      <c r="B499" s="138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</row>
    <row r="500">
      <c r="A500" s="83"/>
      <c r="B500" s="138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</row>
    <row r="501">
      <c r="A501" s="83"/>
      <c r="B501" s="138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</row>
    <row r="502">
      <c r="A502" s="83"/>
      <c r="B502" s="138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</row>
    <row r="503">
      <c r="A503" s="83"/>
      <c r="B503" s="138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</row>
    <row r="504">
      <c r="A504" s="83"/>
      <c r="B504" s="138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</row>
    <row r="505">
      <c r="A505" s="83"/>
      <c r="B505" s="138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</row>
    <row r="506">
      <c r="A506" s="83"/>
      <c r="B506" s="138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</row>
    <row r="507">
      <c r="A507" s="83"/>
      <c r="B507" s="138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</row>
    <row r="508">
      <c r="A508" s="83"/>
      <c r="B508" s="138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</row>
    <row r="509">
      <c r="A509" s="83"/>
      <c r="B509" s="138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</row>
    <row r="510">
      <c r="A510" s="83"/>
      <c r="B510" s="138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</row>
    <row r="511">
      <c r="A511" s="83"/>
      <c r="B511" s="138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</row>
    <row r="512">
      <c r="A512" s="83"/>
      <c r="B512" s="138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</row>
    <row r="513">
      <c r="A513" s="83"/>
      <c r="B513" s="138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</row>
    <row r="514">
      <c r="A514" s="83"/>
      <c r="B514" s="138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</row>
    <row r="515">
      <c r="A515" s="83"/>
      <c r="B515" s="138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</row>
    <row r="516">
      <c r="A516" s="83"/>
      <c r="B516" s="138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</row>
    <row r="517">
      <c r="A517" s="83"/>
      <c r="B517" s="138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</row>
    <row r="518">
      <c r="A518" s="83"/>
      <c r="B518" s="138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</row>
    <row r="519">
      <c r="A519" s="83"/>
      <c r="B519" s="138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</row>
    <row r="520">
      <c r="A520" s="83"/>
      <c r="B520" s="138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</row>
    <row r="521">
      <c r="A521" s="83"/>
      <c r="B521" s="138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</row>
    <row r="522">
      <c r="A522" s="83"/>
      <c r="B522" s="138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</row>
    <row r="523">
      <c r="A523" s="83"/>
      <c r="B523" s="138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</row>
    <row r="524">
      <c r="A524" s="83"/>
      <c r="B524" s="138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</row>
    <row r="525">
      <c r="A525" s="83"/>
      <c r="B525" s="138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</row>
    <row r="526">
      <c r="A526" s="83"/>
      <c r="B526" s="138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</row>
    <row r="527">
      <c r="A527" s="83"/>
      <c r="B527" s="138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</row>
    <row r="528">
      <c r="A528" s="83"/>
      <c r="B528" s="138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</row>
    <row r="529">
      <c r="A529" s="83"/>
      <c r="B529" s="138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</row>
    <row r="530">
      <c r="A530" s="83"/>
      <c r="B530" s="138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</row>
    <row r="531">
      <c r="A531" s="83"/>
      <c r="B531" s="138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</row>
    <row r="532">
      <c r="A532" s="83"/>
      <c r="B532" s="138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</row>
    <row r="533">
      <c r="A533" s="83"/>
      <c r="B533" s="138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</row>
    <row r="534">
      <c r="A534" s="83"/>
      <c r="B534" s="138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</row>
    <row r="535">
      <c r="A535" s="83"/>
      <c r="B535" s="138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</row>
    <row r="536">
      <c r="A536" s="83"/>
      <c r="B536" s="138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</row>
    <row r="537">
      <c r="A537" s="83"/>
      <c r="B537" s="138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</row>
    <row r="538">
      <c r="A538" s="83"/>
      <c r="B538" s="138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</row>
    <row r="539">
      <c r="A539" s="83"/>
      <c r="B539" s="138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</row>
    <row r="540">
      <c r="A540" s="83"/>
      <c r="B540" s="138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</row>
    <row r="541">
      <c r="A541" s="83"/>
      <c r="B541" s="138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</row>
    <row r="542">
      <c r="A542" s="83"/>
      <c r="B542" s="138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</row>
    <row r="543">
      <c r="A543" s="83"/>
      <c r="B543" s="138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</row>
    <row r="544">
      <c r="A544" s="83"/>
      <c r="B544" s="138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</row>
    <row r="545">
      <c r="A545" s="83"/>
      <c r="B545" s="138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</row>
    <row r="546">
      <c r="A546" s="83"/>
      <c r="B546" s="138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</row>
    <row r="547">
      <c r="A547" s="83"/>
      <c r="B547" s="138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</row>
    <row r="548">
      <c r="A548" s="83"/>
      <c r="B548" s="138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</row>
    <row r="549">
      <c r="A549" s="83"/>
      <c r="B549" s="138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</row>
    <row r="550">
      <c r="A550" s="83"/>
      <c r="B550" s="138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</row>
    <row r="551">
      <c r="A551" s="83"/>
      <c r="B551" s="138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</row>
    <row r="552">
      <c r="A552" s="83"/>
      <c r="B552" s="138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</row>
    <row r="553">
      <c r="A553" s="83"/>
      <c r="B553" s="138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</row>
    <row r="554">
      <c r="A554" s="83"/>
      <c r="B554" s="138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</row>
    <row r="555">
      <c r="A555" s="83"/>
      <c r="B555" s="138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</row>
    <row r="556">
      <c r="A556" s="83"/>
      <c r="B556" s="138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</row>
    <row r="557">
      <c r="A557" s="83"/>
      <c r="B557" s="138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</row>
    <row r="558">
      <c r="A558" s="83"/>
      <c r="B558" s="138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</row>
    <row r="559">
      <c r="A559" s="83"/>
      <c r="B559" s="138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</row>
    <row r="560">
      <c r="A560" s="83"/>
      <c r="B560" s="138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</row>
    <row r="561">
      <c r="A561" s="83"/>
      <c r="B561" s="138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</row>
    <row r="562">
      <c r="A562" s="83"/>
      <c r="B562" s="138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</row>
    <row r="563">
      <c r="A563" s="83"/>
      <c r="B563" s="138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</row>
    <row r="564">
      <c r="A564" s="83"/>
      <c r="B564" s="138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</row>
    <row r="565">
      <c r="A565" s="83"/>
      <c r="B565" s="138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</row>
    <row r="566">
      <c r="A566" s="83"/>
      <c r="B566" s="138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</row>
    <row r="567">
      <c r="A567" s="83"/>
      <c r="B567" s="138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</row>
    <row r="568">
      <c r="A568" s="83"/>
      <c r="B568" s="138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</row>
    <row r="569">
      <c r="A569" s="83"/>
      <c r="B569" s="138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</row>
    <row r="570">
      <c r="A570" s="83"/>
      <c r="B570" s="138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</row>
    <row r="571">
      <c r="A571" s="83"/>
      <c r="B571" s="138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</row>
    <row r="572">
      <c r="A572" s="83"/>
      <c r="B572" s="138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</row>
    <row r="573">
      <c r="A573" s="83"/>
      <c r="B573" s="138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</row>
    <row r="574">
      <c r="A574" s="83"/>
      <c r="B574" s="138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</row>
    <row r="575">
      <c r="A575" s="83"/>
      <c r="B575" s="138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</row>
    <row r="576">
      <c r="A576" s="83"/>
      <c r="B576" s="138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</row>
    <row r="577">
      <c r="A577" s="83"/>
      <c r="B577" s="138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</row>
    <row r="578">
      <c r="A578" s="83"/>
      <c r="B578" s="138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</row>
    <row r="579">
      <c r="A579" s="83"/>
      <c r="B579" s="138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</row>
    <row r="580">
      <c r="A580" s="83"/>
      <c r="B580" s="138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</row>
    <row r="581">
      <c r="A581" s="83"/>
      <c r="B581" s="138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</row>
    <row r="582">
      <c r="A582" s="83"/>
      <c r="B582" s="138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</row>
    <row r="583">
      <c r="A583" s="83"/>
      <c r="B583" s="138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</row>
    <row r="584">
      <c r="A584" s="83"/>
      <c r="B584" s="138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</row>
    <row r="585">
      <c r="A585" s="83"/>
      <c r="B585" s="138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</row>
    <row r="586">
      <c r="A586" s="83"/>
      <c r="B586" s="138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</row>
    <row r="587">
      <c r="A587" s="83"/>
      <c r="B587" s="138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</row>
    <row r="588">
      <c r="A588" s="83"/>
      <c r="B588" s="138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</row>
    <row r="589">
      <c r="A589" s="83"/>
      <c r="B589" s="138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</row>
    <row r="590">
      <c r="A590" s="83"/>
      <c r="B590" s="138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</row>
    <row r="591">
      <c r="A591" s="83"/>
      <c r="B591" s="138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</row>
    <row r="592">
      <c r="A592" s="83"/>
      <c r="B592" s="138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</row>
    <row r="593">
      <c r="A593" s="83"/>
      <c r="B593" s="138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</row>
    <row r="594">
      <c r="A594" s="83"/>
      <c r="B594" s="138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</row>
    <row r="595">
      <c r="A595" s="83"/>
      <c r="B595" s="138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</row>
    <row r="596">
      <c r="A596" s="83"/>
      <c r="B596" s="138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</row>
    <row r="597">
      <c r="A597" s="83"/>
      <c r="B597" s="138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</row>
    <row r="598">
      <c r="A598" s="83"/>
      <c r="B598" s="138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</row>
    <row r="599">
      <c r="A599" s="83"/>
      <c r="B599" s="138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</row>
    <row r="600">
      <c r="A600" s="83"/>
      <c r="B600" s="138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</row>
    <row r="601">
      <c r="A601" s="83"/>
      <c r="B601" s="138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</row>
    <row r="602">
      <c r="A602" s="83"/>
      <c r="B602" s="138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</row>
    <row r="603">
      <c r="A603" s="83"/>
      <c r="B603" s="138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</row>
    <row r="604">
      <c r="A604" s="83"/>
      <c r="B604" s="138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</row>
    <row r="605">
      <c r="A605" s="83"/>
      <c r="B605" s="138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</row>
    <row r="606">
      <c r="A606" s="83"/>
      <c r="B606" s="138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</row>
    <row r="607">
      <c r="A607" s="83"/>
      <c r="B607" s="138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</row>
    <row r="608">
      <c r="A608" s="83"/>
      <c r="B608" s="138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</row>
    <row r="609">
      <c r="A609" s="83"/>
      <c r="B609" s="138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</row>
    <row r="610">
      <c r="A610" s="83"/>
      <c r="B610" s="138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</row>
    <row r="611">
      <c r="A611" s="83"/>
      <c r="B611" s="138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</row>
    <row r="612">
      <c r="A612" s="83"/>
      <c r="B612" s="138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</row>
    <row r="613">
      <c r="A613" s="83"/>
      <c r="B613" s="138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</row>
    <row r="614">
      <c r="A614" s="83"/>
      <c r="B614" s="138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</row>
    <row r="615">
      <c r="A615" s="83"/>
      <c r="B615" s="138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</row>
    <row r="616">
      <c r="A616" s="83"/>
      <c r="B616" s="138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</row>
    <row r="617">
      <c r="A617" s="83"/>
      <c r="B617" s="138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</row>
    <row r="618">
      <c r="A618" s="83"/>
      <c r="B618" s="138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</row>
    <row r="619">
      <c r="A619" s="83"/>
      <c r="B619" s="138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</row>
    <row r="620">
      <c r="A620" s="83"/>
      <c r="B620" s="138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</row>
    <row r="621">
      <c r="A621" s="83"/>
      <c r="B621" s="138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</row>
    <row r="622">
      <c r="A622" s="83"/>
      <c r="B622" s="138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</row>
    <row r="623">
      <c r="A623" s="83"/>
      <c r="B623" s="138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</row>
    <row r="624">
      <c r="A624" s="83"/>
      <c r="B624" s="138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</row>
    <row r="625">
      <c r="A625" s="83"/>
      <c r="B625" s="138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</row>
    <row r="626">
      <c r="A626" s="83"/>
      <c r="B626" s="138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</row>
    <row r="627">
      <c r="A627" s="83"/>
      <c r="B627" s="138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</row>
    <row r="628">
      <c r="A628" s="83"/>
      <c r="B628" s="138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</row>
    <row r="629">
      <c r="A629" s="83"/>
      <c r="B629" s="138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</row>
    <row r="630">
      <c r="A630" s="83"/>
      <c r="B630" s="138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</row>
    <row r="631">
      <c r="A631" s="83"/>
      <c r="B631" s="138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</row>
    <row r="632">
      <c r="A632" s="83"/>
      <c r="B632" s="138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</row>
    <row r="633">
      <c r="A633" s="83"/>
      <c r="B633" s="138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</row>
    <row r="634">
      <c r="A634" s="83"/>
      <c r="B634" s="138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</row>
    <row r="635">
      <c r="A635" s="83"/>
      <c r="B635" s="138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</row>
    <row r="636">
      <c r="A636" s="83"/>
      <c r="B636" s="138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</row>
    <row r="637">
      <c r="A637" s="83"/>
      <c r="B637" s="138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</row>
    <row r="638">
      <c r="A638" s="83"/>
      <c r="B638" s="138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</row>
    <row r="639">
      <c r="A639" s="83"/>
      <c r="B639" s="138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</row>
    <row r="640">
      <c r="A640" s="83"/>
      <c r="B640" s="138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</row>
    <row r="641">
      <c r="A641" s="83"/>
      <c r="B641" s="138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</row>
    <row r="642">
      <c r="A642" s="83"/>
      <c r="B642" s="138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</row>
    <row r="643">
      <c r="A643" s="83"/>
      <c r="B643" s="138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</row>
    <row r="644">
      <c r="A644" s="83"/>
      <c r="B644" s="138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</row>
    <row r="645">
      <c r="A645" s="83"/>
      <c r="B645" s="138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</row>
    <row r="646">
      <c r="A646" s="83"/>
      <c r="B646" s="138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</row>
    <row r="647">
      <c r="A647" s="83"/>
      <c r="B647" s="138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</row>
    <row r="648">
      <c r="A648" s="83"/>
      <c r="B648" s="138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</row>
    <row r="649">
      <c r="A649" s="83"/>
      <c r="B649" s="138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</row>
    <row r="650">
      <c r="A650" s="83"/>
      <c r="B650" s="138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</row>
    <row r="651">
      <c r="A651" s="83"/>
      <c r="B651" s="138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</row>
    <row r="652">
      <c r="A652" s="83"/>
      <c r="B652" s="138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</row>
    <row r="653">
      <c r="A653" s="83"/>
      <c r="B653" s="138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</row>
    <row r="654">
      <c r="A654" s="83"/>
      <c r="B654" s="138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</row>
    <row r="655">
      <c r="A655" s="83"/>
      <c r="B655" s="138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</row>
    <row r="656">
      <c r="A656" s="83"/>
      <c r="B656" s="138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</row>
    <row r="657">
      <c r="A657" s="83"/>
      <c r="B657" s="138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</row>
    <row r="658">
      <c r="A658" s="83"/>
      <c r="B658" s="138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</row>
    <row r="659">
      <c r="A659" s="83"/>
      <c r="B659" s="138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</row>
    <row r="660">
      <c r="A660" s="83"/>
      <c r="B660" s="138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</row>
    <row r="661">
      <c r="A661" s="83"/>
      <c r="B661" s="138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</row>
    <row r="662">
      <c r="A662" s="83"/>
      <c r="B662" s="138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</row>
    <row r="663">
      <c r="A663" s="83"/>
      <c r="B663" s="138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</row>
    <row r="664">
      <c r="A664" s="83"/>
      <c r="B664" s="138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</row>
    <row r="665">
      <c r="A665" s="83"/>
      <c r="B665" s="138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</row>
    <row r="666">
      <c r="A666" s="83"/>
      <c r="B666" s="138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</row>
    <row r="667">
      <c r="A667" s="83"/>
      <c r="B667" s="138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</row>
    <row r="668">
      <c r="A668" s="83"/>
      <c r="B668" s="138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</row>
    <row r="669">
      <c r="A669" s="83"/>
      <c r="B669" s="138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</row>
    <row r="670">
      <c r="A670" s="83"/>
      <c r="B670" s="138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</row>
    <row r="671">
      <c r="A671" s="83"/>
      <c r="B671" s="138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</row>
    <row r="672">
      <c r="A672" s="83"/>
      <c r="B672" s="138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</row>
    <row r="673">
      <c r="A673" s="83"/>
      <c r="B673" s="138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</row>
    <row r="674">
      <c r="A674" s="83"/>
      <c r="B674" s="138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</row>
    <row r="675">
      <c r="A675" s="83"/>
      <c r="B675" s="138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</row>
    <row r="676">
      <c r="A676" s="83"/>
      <c r="B676" s="138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</row>
    <row r="677">
      <c r="A677" s="83"/>
      <c r="B677" s="138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</row>
    <row r="678">
      <c r="A678" s="83"/>
      <c r="B678" s="138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</row>
    <row r="679">
      <c r="A679" s="83"/>
      <c r="B679" s="138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</row>
    <row r="680">
      <c r="A680" s="83"/>
      <c r="B680" s="138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</row>
    <row r="681">
      <c r="A681" s="83"/>
      <c r="B681" s="138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</row>
    <row r="682">
      <c r="A682" s="83"/>
      <c r="B682" s="138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</row>
    <row r="683">
      <c r="A683" s="83"/>
      <c r="B683" s="138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</row>
    <row r="684">
      <c r="A684" s="83"/>
      <c r="B684" s="138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</row>
    <row r="685">
      <c r="A685" s="83"/>
      <c r="B685" s="138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</row>
    <row r="686">
      <c r="A686" s="83"/>
      <c r="B686" s="138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</row>
    <row r="687">
      <c r="A687" s="83"/>
      <c r="B687" s="138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</row>
    <row r="688">
      <c r="A688" s="83"/>
      <c r="B688" s="138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</row>
    <row r="689">
      <c r="A689" s="83"/>
      <c r="B689" s="138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</row>
    <row r="690">
      <c r="A690" s="83"/>
      <c r="B690" s="138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</row>
    <row r="691">
      <c r="A691" s="83"/>
      <c r="B691" s="138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</row>
    <row r="692">
      <c r="A692" s="83"/>
      <c r="B692" s="138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</row>
    <row r="693">
      <c r="A693" s="83"/>
      <c r="B693" s="138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</row>
    <row r="694">
      <c r="A694" s="83"/>
      <c r="B694" s="138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</row>
    <row r="695">
      <c r="A695" s="83"/>
      <c r="B695" s="138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</row>
    <row r="696">
      <c r="A696" s="83"/>
      <c r="B696" s="138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</row>
    <row r="697">
      <c r="A697" s="83"/>
      <c r="B697" s="138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</row>
    <row r="698">
      <c r="A698" s="83"/>
      <c r="B698" s="138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</row>
    <row r="699">
      <c r="A699" s="83"/>
      <c r="B699" s="138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</row>
    <row r="700">
      <c r="A700" s="83"/>
      <c r="B700" s="138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</row>
    <row r="701">
      <c r="A701" s="83"/>
      <c r="B701" s="138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</row>
    <row r="702">
      <c r="A702" s="83"/>
      <c r="B702" s="138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</row>
    <row r="703">
      <c r="A703" s="83"/>
      <c r="B703" s="138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</row>
    <row r="704">
      <c r="A704" s="83"/>
      <c r="B704" s="138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</row>
    <row r="705">
      <c r="A705" s="83"/>
      <c r="B705" s="138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</row>
    <row r="706">
      <c r="A706" s="83"/>
      <c r="B706" s="138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</row>
    <row r="707">
      <c r="A707" s="83"/>
      <c r="B707" s="138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</row>
    <row r="708">
      <c r="A708" s="83"/>
      <c r="B708" s="138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</row>
    <row r="709">
      <c r="A709" s="83"/>
      <c r="B709" s="138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</row>
    <row r="710">
      <c r="A710" s="83"/>
      <c r="B710" s="138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</row>
    <row r="711">
      <c r="A711" s="83"/>
      <c r="B711" s="138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</row>
    <row r="712">
      <c r="A712" s="83"/>
      <c r="B712" s="138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</row>
    <row r="713">
      <c r="A713" s="83"/>
      <c r="B713" s="138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</row>
    <row r="714">
      <c r="A714" s="83"/>
      <c r="B714" s="138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</row>
    <row r="715">
      <c r="A715" s="83"/>
      <c r="B715" s="138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</row>
    <row r="716">
      <c r="A716" s="83"/>
      <c r="B716" s="138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</row>
    <row r="717">
      <c r="A717" s="83"/>
      <c r="B717" s="138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</row>
    <row r="718">
      <c r="A718" s="83"/>
      <c r="B718" s="138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</row>
    <row r="719">
      <c r="A719" s="83"/>
      <c r="B719" s="138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</row>
    <row r="720">
      <c r="A720" s="83"/>
      <c r="B720" s="138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</row>
    <row r="721">
      <c r="A721" s="83"/>
      <c r="B721" s="138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</row>
    <row r="722">
      <c r="A722" s="83"/>
      <c r="B722" s="138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</row>
    <row r="723">
      <c r="A723" s="83"/>
      <c r="B723" s="138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</row>
    <row r="724">
      <c r="A724" s="83"/>
      <c r="B724" s="138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</row>
    <row r="725">
      <c r="A725" s="83"/>
      <c r="B725" s="138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</row>
    <row r="726">
      <c r="A726" s="83"/>
      <c r="B726" s="138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</row>
    <row r="727">
      <c r="A727" s="83"/>
      <c r="B727" s="138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</row>
    <row r="728">
      <c r="A728" s="83"/>
      <c r="B728" s="138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</row>
    <row r="729">
      <c r="A729" s="83"/>
      <c r="B729" s="138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</row>
    <row r="730">
      <c r="A730" s="83"/>
      <c r="B730" s="138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</row>
    <row r="731">
      <c r="A731" s="83"/>
      <c r="B731" s="138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</row>
    <row r="732">
      <c r="A732" s="83"/>
      <c r="B732" s="138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</row>
    <row r="733">
      <c r="A733" s="83"/>
      <c r="B733" s="138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</row>
    <row r="734">
      <c r="A734" s="83"/>
      <c r="B734" s="138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</row>
    <row r="735">
      <c r="A735" s="83"/>
      <c r="B735" s="138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</row>
    <row r="736">
      <c r="A736" s="83"/>
      <c r="B736" s="138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</row>
    <row r="737">
      <c r="A737" s="83"/>
      <c r="B737" s="138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</row>
    <row r="738">
      <c r="A738" s="83"/>
      <c r="B738" s="138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</row>
    <row r="739">
      <c r="A739" s="83"/>
      <c r="B739" s="138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</row>
    <row r="740">
      <c r="A740" s="83"/>
      <c r="B740" s="138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</row>
    <row r="741">
      <c r="A741" s="83"/>
      <c r="B741" s="138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</row>
    <row r="742">
      <c r="A742" s="83"/>
      <c r="B742" s="138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</row>
    <row r="743">
      <c r="A743" s="83"/>
      <c r="B743" s="138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</row>
    <row r="744">
      <c r="A744" s="83"/>
      <c r="B744" s="138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</row>
    <row r="745">
      <c r="A745" s="83"/>
      <c r="B745" s="138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</row>
    <row r="746">
      <c r="A746" s="83"/>
      <c r="B746" s="138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</row>
    <row r="747">
      <c r="A747" s="83"/>
      <c r="B747" s="138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</row>
    <row r="748">
      <c r="A748" s="83"/>
      <c r="B748" s="138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</row>
    <row r="749">
      <c r="A749" s="83"/>
      <c r="B749" s="138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</row>
    <row r="750">
      <c r="A750" s="83"/>
      <c r="B750" s="138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</row>
    <row r="751">
      <c r="A751" s="83"/>
      <c r="B751" s="138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</row>
    <row r="752">
      <c r="A752" s="83"/>
      <c r="B752" s="138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</row>
    <row r="753">
      <c r="A753" s="83"/>
      <c r="B753" s="138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</row>
    <row r="754">
      <c r="A754" s="83"/>
      <c r="B754" s="138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</row>
    <row r="755">
      <c r="A755" s="83"/>
      <c r="B755" s="138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</row>
    <row r="756">
      <c r="A756" s="83"/>
      <c r="B756" s="138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</row>
    <row r="757">
      <c r="A757" s="83"/>
      <c r="B757" s="138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</row>
    <row r="758">
      <c r="A758" s="83"/>
      <c r="B758" s="138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</row>
    <row r="759">
      <c r="A759" s="83"/>
      <c r="B759" s="138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</row>
    <row r="760">
      <c r="A760" s="83"/>
      <c r="B760" s="138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</row>
    <row r="761">
      <c r="A761" s="83"/>
      <c r="B761" s="138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</row>
    <row r="762">
      <c r="A762" s="83"/>
      <c r="B762" s="138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</row>
    <row r="763">
      <c r="A763" s="83"/>
      <c r="B763" s="138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</row>
    <row r="764">
      <c r="A764" s="83"/>
      <c r="B764" s="138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</row>
    <row r="765">
      <c r="A765" s="83"/>
      <c r="B765" s="138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</row>
    <row r="766">
      <c r="A766" s="83"/>
      <c r="B766" s="138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</row>
    <row r="767">
      <c r="A767" s="83"/>
      <c r="B767" s="138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</row>
    <row r="768">
      <c r="A768" s="83"/>
      <c r="B768" s="138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</row>
    <row r="769">
      <c r="A769" s="83"/>
      <c r="B769" s="138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</row>
    <row r="770">
      <c r="A770" s="83"/>
      <c r="B770" s="138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</row>
    <row r="771">
      <c r="A771" s="83"/>
      <c r="B771" s="138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</row>
    <row r="772">
      <c r="A772" s="83"/>
      <c r="B772" s="138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</row>
    <row r="773">
      <c r="A773" s="83"/>
      <c r="B773" s="138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</row>
    <row r="774">
      <c r="A774" s="83"/>
      <c r="B774" s="138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</row>
    <row r="775">
      <c r="A775" s="83"/>
      <c r="B775" s="138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</row>
    <row r="776">
      <c r="A776" s="83"/>
      <c r="B776" s="138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</row>
    <row r="777">
      <c r="A777" s="83"/>
      <c r="B777" s="138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</row>
    <row r="778">
      <c r="A778" s="83"/>
      <c r="B778" s="138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</row>
    <row r="779">
      <c r="A779" s="83"/>
      <c r="B779" s="138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</row>
    <row r="780">
      <c r="A780" s="83"/>
      <c r="B780" s="138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</row>
    <row r="781">
      <c r="A781" s="83"/>
      <c r="B781" s="138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</row>
    <row r="782">
      <c r="A782" s="83"/>
      <c r="B782" s="138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</row>
    <row r="783">
      <c r="A783" s="83"/>
      <c r="B783" s="138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</row>
    <row r="784">
      <c r="A784" s="83"/>
      <c r="B784" s="138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</row>
    <row r="785">
      <c r="A785" s="83"/>
      <c r="B785" s="138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</row>
    <row r="786">
      <c r="A786" s="83"/>
      <c r="B786" s="138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</row>
    <row r="787">
      <c r="A787" s="83"/>
      <c r="B787" s="138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</row>
    <row r="788">
      <c r="A788" s="83"/>
      <c r="B788" s="138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</row>
    <row r="789">
      <c r="A789" s="83"/>
      <c r="B789" s="138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</row>
    <row r="790">
      <c r="A790" s="83"/>
      <c r="B790" s="138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</row>
    <row r="791">
      <c r="A791" s="83"/>
      <c r="B791" s="138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</row>
    <row r="792">
      <c r="A792" s="83"/>
      <c r="B792" s="138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</row>
    <row r="793">
      <c r="A793" s="83"/>
      <c r="B793" s="138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</row>
    <row r="794">
      <c r="A794" s="83"/>
      <c r="B794" s="138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</row>
    <row r="795">
      <c r="A795" s="83"/>
      <c r="B795" s="138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</row>
    <row r="796">
      <c r="A796" s="83"/>
      <c r="B796" s="138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</row>
    <row r="797">
      <c r="A797" s="83"/>
      <c r="B797" s="138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</row>
    <row r="798">
      <c r="A798" s="83"/>
      <c r="B798" s="138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</row>
    <row r="799">
      <c r="A799" s="83"/>
      <c r="B799" s="138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</row>
    <row r="800">
      <c r="A800" s="83"/>
      <c r="B800" s="138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</row>
    <row r="801">
      <c r="A801" s="83"/>
      <c r="B801" s="138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</row>
    <row r="802">
      <c r="A802" s="83"/>
      <c r="B802" s="138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</row>
    <row r="803">
      <c r="A803" s="83"/>
      <c r="B803" s="138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</row>
    <row r="804">
      <c r="A804" s="83"/>
      <c r="B804" s="138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</row>
    <row r="805">
      <c r="A805" s="83"/>
      <c r="B805" s="138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</row>
    <row r="806">
      <c r="A806" s="83"/>
      <c r="B806" s="138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</row>
    <row r="807">
      <c r="A807" s="83"/>
      <c r="B807" s="138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</row>
    <row r="808">
      <c r="A808" s="83"/>
      <c r="B808" s="138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</row>
    <row r="809">
      <c r="A809" s="83"/>
      <c r="B809" s="138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</row>
    <row r="810">
      <c r="A810" s="83"/>
      <c r="B810" s="138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</row>
    <row r="811">
      <c r="A811" s="83"/>
      <c r="B811" s="138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</row>
    <row r="812">
      <c r="A812" s="83"/>
      <c r="B812" s="138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</row>
    <row r="813">
      <c r="A813" s="83"/>
      <c r="B813" s="138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</row>
    <row r="814">
      <c r="A814" s="83"/>
      <c r="B814" s="138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</row>
    <row r="815">
      <c r="A815" s="83"/>
      <c r="B815" s="138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</row>
    <row r="816">
      <c r="A816" s="83"/>
      <c r="B816" s="138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</row>
    <row r="817">
      <c r="A817" s="83"/>
      <c r="B817" s="138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</row>
    <row r="818">
      <c r="A818" s="83"/>
      <c r="B818" s="138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</row>
    <row r="819">
      <c r="A819" s="83"/>
      <c r="B819" s="138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</row>
    <row r="820">
      <c r="A820" s="83"/>
      <c r="B820" s="138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</row>
    <row r="821">
      <c r="A821" s="83"/>
      <c r="B821" s="138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</row>
    <row r="822">
      <c r="A822" s="83"/>
      <c r="B822" s="138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</row>
    <row r="823">
      <c r="A823" s="83"/>
      <c r="B823" s="138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</row>
    <row r="824">
      <c r="A824" s="83"/>
      <c r="B824" s="138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</row>
    <row r="825">
      <c r="A825" s="83"/>
      <c r="B825" s="138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</row>
    <row r="826">
      <c r="A826" s="83"/>
      <c r="B826" s="138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</row>
    <row r="827">
      <c r="A827" s="83"/>
      <c r="B827" s="138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</row>
    <row r="828">
      <c r="A828" s="83"/>
      <c r="B828" s="138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</row>
    <row r="829">
      <c r="A829" s="83"/>
      <c r="B829" s="138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</row>
    <row r="830">
      <c r="A830" s="83"/>
      <c r="B830" s="138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</row>
    <row r="831">
      <c r="A831" s="83"/>
      <c r="B831" s="138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</row>
    <row r="832">
      <c r="A832" s="83"/>
      <c r="B832" s="138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</row>
    <row r="833">
      <c r="A833" s="83"/>
      <c r="B833" s="138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</row>
    <row r="834">
      <c r="A834" s="83"/>
      <c r="B834" s="138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</row>
    <row r="835">
      <c r="A835" s="83"/>
      <c r="B835" s="138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</row>
    <row r="836">
      <c r="A836" s="83"/>
      <c r="B836" s="138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</row>
    <row r="837">
      <c r="A837" s="83"/>
      <c r="B837" s="138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</row>
    <row r="838">
      <c r="A838" s="83"/>
      <c r="B838" s="138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</row>
    <row r="839">
      <c r="A839" s="83"/>
      <c r="B839" s="138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</row>
    <row r="840">
      <c r="A840" s="83"/>
      <c r="B840" s="138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</row>
    <row r="841">
      <c r="A841" s="83"/>
      <c r="B841" s="138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</row>
    <row r="842">
      <c r="A842" s="83"/>
      <c r="B842" s="138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</row>
    <row r="843">
      <c r="A843" s="83"/>
      <c r="B843" s="138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</row>
    <row r="844">
      <c r="A844" s="83"/>
      <c r="B844" s="138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</row>
    <row r="845">
      <c r="A845" s="83"/>
      <c r="B845" s="138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</row>
    <row r="846">
      <c r="A846" s="83"/>
      <c r="B846" s="138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</row>
    <row r="847">
      <c r="A847" s="83"/>
      <c r="B847" s="138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</row>
    <row r="848">
      <c r="A848" s="83"/>
      <c r="B848" s="138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</row>
    <row r="849">
      <c r="A849" s="83"/>
      <c r="B849" s="138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</row>
    <row r="850">
      <c r="A850" s="83"/>
      <c r="B850" s="138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</row>
    <row r="851">
      <c r="A851" s="83"/>
      <c r="B851" s="138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</row>
    <row r="852">
      <c r="A852" s="83"/>
      <c r="B852" s="138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</row>
    <row r="853">
      <c r="A853" s="83"/>
      <c r="B853" s="138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</row>
    <row r="854">
      <c r="A854" s="83"/>
      <c r="B854" s="138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</row>
    <row r="855">
      <c r="A855" s="83"/>
      <c r="B855" s="138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</row>
    <row r="856">
      <c r="A856" s="83"/>
      <c r="B856" s="138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</row>
    <row r="857">
      <c r="A857" s="83"/>
      <c r="B857" s="138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</row>
    <row r="858">
      <c r="A858" s="83"/>
      <c r="B858" s="138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</row>
    <row r="859">
      <c r="A859" s="83"/>
      <c r="B859" s="138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</row>
    <row r="860">
      <c r="A860" s="83"/>
      <c r="B860" s="138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</row>
    <row r="861">
      <c r="A861" s="83"/>
      <c r="B861" s="138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</row>
    <row r="862">
      <c r="A862" s="83"/>
      <c r="B862" s="138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</row>
    <row r="863">
      <c r="A863" s="83"/>
      <c r="B863" s="138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</row>
    <row r="864">
      <c r="A864" s="83"/>
      <c r="B864" s="138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</row>
    <row r="865">
      <c r="A865" s="83"/>
      <c r="B865" s="138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</row>
    <row r="866">
      <c r="A866" s="83"/>
      <c r="B866" s="138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</row>
    <row r="867">
      <c r="A867" s="83"/>
      <c r="B867" s="138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</row>
    <row r="868">
      <c r="A868" s="83"/>
      <c r="B868" s="138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</row>
    <row r="869">
      <c r="A869" s="83"/>
      <c r="B869" s="138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</row>
    <row r="870">
      <c r="A870" s="83"/>
      <c r="B870" s="138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</row>
    <row r="871">
      <c r="A871" s="83"/>
      <c r="B871" s="138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</row>
    <row r="872">
      <c r="A872" s="83"/>
      <c r="B872" s="138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</row>
    <row r="873">
      <c r="A873" s="83"/>
      <c r="B873" s="138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</row>
    <row r="874">
      <c r="A874" s="83"/>
      <c r="B874" s="138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</row>
    <row r="875">
      <c r="A875" s="83"/>
      <c r="B875" s="138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</row>
    <row r="876">
      <c r="A876" s="83"/>
      <c r="B876" s="138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</row>
    <row r="877">
      <c r="A877" s="83"/>
      <c r="B877" s="138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</row>
    <row r="878">
      <c r="A878" s="83"/>
      <c r="B878" s="138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</row>
    <row r="879">
      <c r="A879" s="83"/>
      <c r="B879" s="138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</row>
    <row r="880">
      <c r="A880" s="83"/>
      <c r="B880" s="138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</row>
    <row r="881">
      <c r="A881" s="83"/>
      <c r="B881" s="138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</row>
    <row r="882">
      <c r="A882" s="83"/>
      <c r="B882" s="138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</row>
    <row r="883">
      <c r="A883" s="83"/>
      <c r="B883" s="138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</row>
    <row r="884">
      <c r="A884" s="83"/>
      <c r="B884" s="138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</row>
    <row r="885">
      <c r="A885" s="83"/>
      <c r="B885" s="138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</row>
    <row r="886">
      <c r="A886" s="83"/>
      <c r="B886" s="138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</row>
    <row r="887">
      <c r="A887" s="83"/>
      <c r="B887" s="138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</row>
    <row r="888">
      <c r="A888" s="83"/>
      <c r="B888" s="138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</row>
    <row r="889">
      <c r="A889" s="83"/>
      <c r="B889" s="138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</row>
    <row r="890">
      <c r="A890" s="83"/>
      <c r="B890" s="138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</row>
    <row r="891">
      <c r="A891" s="83"/>
      <c r="B891" s="138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</row>
    <row r="892">
      <c r="A892" s="83"/>
      <c r="B892" s="138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</row>
    <row r="893">
      <c r="A893" s="83"/>
      <c r="B893" s="138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</row>
    <row r="894">
      <c r="A894" s="83"/>
      <c r="B894" s="138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</row>
    <row r="895">
      <c r="A895" s="83"/>
      <c r="B895" s="138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</row>
    <row r="896">
      <c r="A896" s="83"/>
      <c r="B896" s="138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</row>
    <row r="897">
      <c r="A897" s="83"/>
      <c r="B897" s="138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</row>
    <row r="898">
      <c r="A898" s="83"/>
      <c r="B898" s="138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</row>
    <row r="899">
      <c r="A899" s="83"/>
      <c r="B899" s="138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</row>
    <row r="900">
      <c r="A900" s="83"/>
      <c r="B900" s="138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</row>
    <row r="901">
      <c r="A901" s="83"/>
      <c r="B901" s="138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</row>
    <row r="902">
      <c r="A902" s="83"/>
      <c r="B902" s="138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</row>
    <row r="903">
      <c r="A903" s="83"/>
      <c r="B903" s="138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</row>
    <row r="904">
      <c r="A904" s="83"/>
      <c r="B904" s="138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</row>
    <row r="905">
      <c r="A905" s="83"/>
      <c r="B905" s="138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</row>
    <row r="906">
      <c r="A906" s="83"/>
      <c r="B906" s="138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</row>
    <row r="907">
      <c r="A907" s="83"/>
      <c r="B907" s="138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</row>
    <row r="908">
      <c r="A908" s="83"/>
      <c r="B908" s="138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</row>
    <row r="909">
      <c r="A909" s="83"/>
      <c r="B909" s="138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</row>
    <row r="910">
      <c r="A910" s="83"/>
      <c r="B910" s="138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</row>
    <row r="911">
      <c r="A911" s="83"/>
      <c r="B911" s="138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</row>
    <row r="912">
      <c r="A912" s="83"/>
      <c r="B912" s="138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</row>
    <row r="913">
      <c r="A913" s="83"/>
      <c r="B913" s="138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</row>
    <row r="914">
      <c r="A914" s="83"/>
      <c r="B914" s="138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</row>
    <row r="915">
      <c r="A915" s="83"/>
      <c r="B915" s="138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</row>
    <row r="916">
      <c r="A916" s="83"/>
      <c r="B916" s="138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</row>
    <row r="917">
      <c r="A917" s="83"/>
      <c r="B917" s="138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</row>
    <row r="918">
      <c r="A918" s="83"/>
      <c r="B918" s="138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</row>
    <row r="919">
      <c r="A919" s="83"/>
      <c r="B919" s="138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</row>
    <row r="920">
      <c r="A920" s="83"/>
      <c r="B920" s="138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</row>
    <row r="921">
      <c r="A921" s="83"/>
      <c r="B921" s="138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</row>
    <row r="922">
      <c r="A922" s="83"/>
      <c r="B922" s="138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</row>
    <row r="923">
      <c r="A923" s="83"/>
      <c r="B923" s="138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</row>
    <row r="924">
      <c r="A924" s="83"/>
      <c r="B924" s="138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</row>
    <row r="925">
      <c r="A925" s="83"/>
      <c r="B925" s="138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</row>
    <row r="926">
      <c r="A926" s="83"/>
      <c r="B926" s="138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</row>
    <row r="927">
      <c r="A927" s="83"/>
      <c r="B927" s="138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</row>
    <row r="928">
      <c r="A928" s="83"/>
      <c r="B928" s="138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</row>
    <row r="929">
      <c r="A929" s="83"/>
      <c r="B929" s="138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</row>
    <row r="930">
      <c r="A930" s="83"/>
      <c r="B930" s="138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</row>
    <row r="931">
      <c r="A931" s="83"/>
      <c r="B931" s="138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</row>
    <row r="932">
      <c r="A932" s="83"/>
      <c r="B932" s="138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</row>
    <row r="933">
      <c r="A933" s="83"/>
      <c r="B933" s="138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</row>
    <row r="934">
      <c r="A934" s="83"/>
      <c r="B934" s="138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</row>
    <row r="935">
      <c r="A935" s="83"/>
      <c r="B935" s="138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</row>
    <row r="936">
      <c r="A936" s="83"/>
      <c r="B936" s="138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</row>
    <row r="937">
      <c r="A937" s="83"/>
      <c r="B937" s="138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</row>
    <row r="938">
      <c r="A938" s="83"/>
      <c r="B938" s="138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</row>
    <row r="939">
      <c r="A939" s="83"/>
      <c r="B939" s="138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</row>
    <row r="940">
      <c r="A940" s="83"/>
      <c r="B940" s="138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</row>
    <row r="941">
      <c r="A941" s="83"/>
      <c r="B941" s="138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</row>
    <row r="942">
      <c r="A942" s="83"/>
      <c r="B942" s="138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</row>
    <row r="943">
      <c r="A943" s="83"/>
      <c r="B943" s="138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</row>
    <row r="944">
      <c r="A944" s="83"/>
      <c r="B944" s="138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</row>
    <row r="945">
      <c r="A945" s="83"/>
      <c r="B945" s="138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</row>
    <row r="946">
      <c r="A946" s="83"/>
      <c r="B946" s="138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</row>
    <row r="947">
      <c r="A947" s="83"/>
      <c r="B947" s="138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</row>
    <row r="948">
      <c r="A948" s="83"/>
      <c r="B948" s="138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</row>
    <row r="949">
      <c r="A949" s="83"/>
      <c r="B949" s="138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</row>
    <row r="950">
      <c r="A950" s="83"/>
      <c r="B950" s="138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</row>
    <row r="951">
      <c r="A951" s="83"/>
      <c r="B951" s="138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</row>
    <row r="952">
      <c r="A952" s="83"/>
      <c r="B952" s="138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</row>
    <row r="953">
      <c r="A953" s="83"/>
      <c r="B953" s="138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</row>
    <row r="954">
      <c r="A954" s="83"/>
      <c r="B954" s="138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</row>
    <row r="955">
      <c r="A955" s="83"/>
      <c r="B955" s="138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</row>
    <row r="956">
      <c r="A956" s="83"/>
      <c r="B956" s="138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</row>
    <row r="957">
      <c r="A957" s="83"/>
      <c r="B957" s="138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</row>
    <row r="958">
      <c r="A958" s="83"/>
      <c r="B958" s="138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</row>
    <row r="959">
      <c r="A959" s="83"/>
      <c r="B959" s="138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</row>
    <row r="960">
      <c r="A960" s="83"/>
      <c r="B960" s="138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</row>
    <row r="961">
      <c r="A961" s="83"/>
      <c r="B961" s="138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</row>
    <row r="962">
      <c r="A962" s="83"/>
      <c r="B962" s="138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</row>
    <row r="963">
      <c r="A963" s="83"/>
      <c r="B963" s="138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</row>
    <row r="964">
      <c r="A964" s="83"/>
      <c r="B964" s="138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</row>
    <row r="965">
      <c r="A965" s="83"/>
      <c r="B965" s="138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</row>
    <row r="966">
      <c r="A966" s="83"/>
      <c r="B966" s="138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</row>
    <row r="967">
      <c r="A967" s="83"/>
      <c r="B967" s="138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</row>
    <row r="968">
      <c r="A968" s="83"/>
      <c r="B968" s="138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</row>
    <row r="969">
      <c r="A969" s="83"/>
      <c r="B969" s="138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</row>
    <row r="970">
      <c r="A970" s="83"/>
      <c r="B970" s="138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</row>
    <row r="971">
      <c r="A971" s="83"/>
      <c r="B971" s="138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</row>
    <row r="972">
      <c r="A972" s="83"/>
      <c r="B972" s="138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</row>
    <row r="973">
      <c r="A973" s="83"/>
      <c r="B973" s="138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</row>
    <row r="974">
      <c r="A974" s="83"/>
      <c r="B974" s="138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</row>
    <row r="975">
      <c r="A975" s="83"/>
      <c r="B975" s="138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</row>
    <row r="976">
      <c r="A976" s="83"/>
      <c r="B976" s="138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</row>
    <row r="977">
      <c r="A977" s="83"/>
      <c r="B977" s="138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</row>
    <row r="978">
      <c r="A978" s="83"/>
      <c r="B978" s="138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</row>
    <row r="979">
      <c r="A979" s="83"/>
      <c r="B979" s="138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</row>
    <row r="980">
      <c r="A980" s="83"/>
      <c r="B980" s="138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</row>
    <row r="981">
      <c r="A981" s="83"/>
      <c r="B981" s="138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</row>
    <row r="982">
      <c r="A982" s="83"/>
      <c r="B982" s="138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</row>
    <row r="983">
      <c r="A983" s="83"/>
      <c r="B983" s="138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</row>
    <row r="984">
      <c r="A984" s="83"/>
      <c r="B984" s="138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</row>
    <row r="985">
      <c r="A985" s="83"/>
      <c r="B985" s="138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</row>
    <row r="986">
      <c r="A986" s="83"/>
      <c r="B986" s="138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</row>
    <row r="987">
      <c r="A987" s="83"/>
      <c r="B987" s="138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</row>
    <row r="988">
      <c r="A988" s="83"/>
      <c r="B988" s="138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</row>
    <row r="989">
      <c r="A989" s="83"/>
      <c r="B989" s="138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</row>
    <row r="990">
      <c r="A990" s="83"/>
      <c r="B990" s="138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</row>
    <row r="991">
      <c r="A991" s="83"/>
      <c r="B991" s="138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</row>
    <row r="992">
      <c r="A992" s="83"/>
      <c r="B992" s="138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</row>
    <row r="993">
      <c r="A993" s="83"/>
      <c r="B993" s="138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</row>
    <row r="994">
      <c r="A994" s="83"/>
      <c r="B994" s="138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</row>
    <row r="995">
      <c r="A995" s="83"/>
      <c r="B995" s="138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</row>
    <row r="996">
      <c r="A996" s="83"/>
      <c r="B996" s="138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</row>
    <row r="997">
      <c r="A997" s="83"/>
      <c r="B997" s="138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</row>
    <row r="998">
      <c r="A998" s="83"/>
      <c r="B998" s="138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</row>
    <row r="999">
      <c r="A999" s="83"/>
      <c r="B999" s="138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</row>
    <row r="1000">
      <c r="A1000" s="83"/>
      <c r="B1000" s="138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</row>
    <row r="1001">
      <c r="A1001" s="83"/>
      <c r="B1001" s="138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  <c r="AA1001" s="83"/>
      <c r="AB1001" s="83"/>
      <c r="AC1001" s="83"/>
    </row>
    <row r="1002">
      <c r="A1002" s="83"/>
      <c r="B1002" s="138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  <c r="AA1002" s="83"/>
      <c r="AB1002" s="83"/>
      <c r="AC1002" s="8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6.71"/>
    <col customWidth="1" min="2" max="2" width="23.43"/>
    <col customWidth="1" min="3" max="3" width="17.14"/>
    <col customWidth="1" min="4" max="4" width="15.86"/>
    <col customWidth="1" min="5" max="5" width="18.71"/>
    <col customWidth="1" min="6" max="6" width="19.14"/>
    <col customWidth="1" min="7" max="7" width="22.57"/>
    <col customWidth="1" min="8" max="8" width="25.14"/>
    <col customWidth="1" min="9" max="9" width="25.43"/>
    <col customWidth="1" min="10" max="10" width="15.14"/>
    <col customWidth="1" min="11" max="16" width="23.43"/>
    <col customWidth="1" min="17" max="17" width="25.43"/>
    <col customWidth="1" min="18" max="18" width="15.14"/>
    <col customWidth="1" min="19" max="24" width="25.43"/>
    <col customWidth="1" min="25" max="25" width="16.0"/>
    <col customWidth="1" min="26" max="26" width="37.0"/>
    <col customWidth="1" min="27" max="27" width="20.86"/>
    <col customWidth="1" min="28" max="28" width="41.0"/>
    <col customWidth="1" min="29" max="29" width="36.57"/>
    <col customWidth="1" min="30" max="30" width="85.57"/>
    <col customWidth="1" min="31" max="31" width="23.57"/>
    <col customWidth="1" min="32" max="32" width="23.29"/>
    <col customWidth="1" min="33" max="33" width="8.14"/>
    <col customWidth="1" min="34" max="34" width="16.0"/>
    <col customWidth="1" min="35" max="35" width="34.29"/>
    <col customWidth="1" min="36" max="51" width="9.14"/>
  </cols>
  <sheetData>
    <row r="1">
      <c r="A1" s="168" t="s">
        <v>154</v>
      </c>
      <c r="B1" s="9" t="s">
        <v>11</v>
      </c>
      <c r="C1" s="9" t="s">
        <v>12</v>
      </c>
      <c r="D1" s="7" t="s">
        <v>13</v>
      </c>
      <c r="E1" s="169" t="s">
        <v>14</v>
      </c>
      <c r="F1" s="9" t="s">
        <v>15</v>
      </c>
      <c r="G1" s="15" t="s">
        <v>155</v>
      </c>
      <c r="H1" s="15" t="s">
        <v>17</v>
      </c>
      <c r="I1" s="16" t="s">
        <v>18</v>
      </c>
      <c r="J1" s="9" t="s">
        <v>19</v>
      </c>
      <c r="K1" s="170" t="s">
        <v>20</v>
      </c>
      <c r="L1" s="9" t="s">
        <v>21</v>
      </c>
      <c r="M1" s="9" t="s">
        <v>156</v>
      </c>
      <c r="N1" s="171"/>
      <c r="O1" s="171"/>
      <c r="P1" s="171"/>
      <c r="V1" s="18"/>
      <c r="W1" s="20"/>
      <c r="X1" s="20"/>
      <c r="Y1" s="20"/>
      <c r="Z1" s="20"/>
      <c r="AA1" s="20"/>
      <c r="AB1" s="20"/>
      <c r="AC1" s="20"/>
      <c r="AD1" s="20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6"/>
    </row>
    <row r="2">
      <c r="A2" s="28" t="s">
        <v>157</v>
      </c>
      <c r="B2" s="28" t="s">
        <v>158</v>
      </c>
      <c r="C2" s="31" t="s">
        <v>159</v>
      </c>
      <c r="D2" s="33" t="s">
        <v>160</v>
      </c>
      <c r="E2" s="172" t="s">
        <v>161</v>
      </c>
      <c r="F2" s="33" t="s">
        <v>162</v>
      </c>
      <c r="G2" s="35" t="s">
        <v>163</v>
      </c>
      <c r="H2" s="35" t="s">
        <v>164</v>
      </c>
      <c r="I2" s="38">
        <v>138044.95</v>
      </c>
      <c r="J2" s="33" t="s">
        <v>165</v>
      </c>
      <c r="K2" s="39">
        <v>46465.0</v>
      </c>
      <c r="L2" s="28" t="s">
        <v>34</v>
      </c>
      <c r="M2" s="28" t="s">
        <v>144</v>
      </c>
      <c r="N2" s="42"/>
      <c r="O2" s="42"/>
      <c r="P2" s="42"/>
      <c r="V2" s="44"/>
      <c r="W2" s="20"/>
      <c r="X2" s="20"/>
      <c r="Y2" s="20"/>
      <c r="Z2" s="20"/>
      <c r="AA2" s="20"/>
      <c r="AB2" s="20"/>
      <c r="AC2" s="20"/>
      <c r="AD2" s="20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6"/>
    </row>
    <row r="3">
      <c r="A3" s="20"/>
      <c r="B3" s="20"/>
      <c r="C3" s="20"/>
      <c r="D3" s="20"/>
      <c r="E3" s="20"/>
      <c r="F3" s="20"/>
      <c r="G3" s="20"/>
      <c r="H3" s="20"/>
      <c r="I3" s="48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52"/>
      <c r="Y3" s="52"/>
      <c r="Z3" s="20"/>
      <c r="AA3" s="54"/>
      <c r="AB3" s="20"/>
      <c r="AC3" s="20"/>
      <c r="AD3" s="20"/>
      <c r="AE3" s="20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</row>
    <row r="4">
      <c r="A4" s="20"/>
      <c r="B4" s="20"/>
      <c r="C4" s="20"/>
      <c r="D4" s="20"/>
      <c r="E4" s="20"/>
      <c r="F4" s="20"/>
      <c r="G4" s="20"/>
      <c r="H4" s="20"/>
      <c r="I4" s="4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</row>
    <row r="5">
      <c r="A5" s="66" t="s">
        <v>52</v>
      </c>
      <c r="B5" s="173" t="s">
        <v>6</v>
      </c>
      <c r="C5" s="174" t="s">
        <v>54</v>
      </c>
      <c r="D5" s="174" t="s">
        <v>166</v>
      </c>
      <c r="E5" s="174" t="s">
        <v>56</v>
      </c>
      <c r="F5" s="174" t="s">
        <v>57</v>
      </c>
      <c r="G5" s="175" t="s">
        <v>58</v>
      </c>
      <c r="H5" s="174" t="s">
        <v>64</v>
      </c>
      <c r="I5" s="66" t="s">
        <v>65</v>
      </c>
      <c r="J5" s="176" t="s">
        <v>66</v>
      </c>
      <c r="K5" s="177" t="s">
        <v>67</v>
      </c>
      <c r="L5" s="66" t="s">
        <v>68</v>
      </c>
      <c r="M5" s="66" t="s">
        <v>69</v>
      </c>
      <c r="N5" s="66" t="s">
        <v>70</v>
      </c>
      <c r="O5" s="66" t="s">
        <v>71</v>
      </c>
      <c r="P5" s="66" t="s">
        <v>72</v>
      </c>
      <c r="Q5" s="66" t="s">
        <v>73</v>
      </c>
      <c r="R5" s="178" t="s">
        <v>74</v>
      </c>
      <c r="S5" s="66" t="s">
        <v>75</v>
      </c>
      <c r="T5" s="66" t="s">
        <v>76</v>
      </c>
      <c r="U5" s="66" t="s">
        <v>77</v>
      </c>
      <c r="V5" s="66" t="s">
        <v>78</v>
      </c>
      <c r="W5" s="66" t="s">
        <v>79</v>
      </c>
      <c r="X5" s="66" t="s">
        <v>80</v>
      </c>
      <c r="Y5" s="66" t="s">
        <v>81</v>
      </c>
      <c r="Z5" s="179" t="s">
        <v>83</v>
      </c>
      <c r="AA5" s="180" t="s">
        <v>84</v>
      </c>
      <c r="AB5" s="181" t="s">
        <v>85</v>
      </c>
      <c r="AC5" s="182"/>
      <c r="AD5" s="183" t="s">
        <v>86</v>
      </c>
      <c r="AE5" s="184"/>
      <c r="AF5" s="185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</row>
    <row r="6">
      <c r="A6" s="79" t="s">
        <v>167</v>
      </c>
      <c r="B6" s="79" t="s">
        <v>92</v>
      </c>
      <c r="C6" s="79"/>
      <c r="D6" s="79"/>
      <c r="E6" s="79"/>
      <c r="F6" s="85"/>
      <c r="G6" s="86">
        <v>365.0</v>
      </c>
      <c r="H6" s="79" t="s">
        <v>95</v>
      </c>
      <c r="I6" s="79"/>
      <c r="J6" s="94" t="s">
        <v>168</v>
      </c>
      <c r="K6" s="94" t="s">
        <v>169</v>
      </c>
      <c r="L6" s="186">
        <v>45761.0</v>
      </c>
      <c r="M6" s="186">
        <v>45911.0</v>
      </c>
      <c r="N6" s="187" t="s">
        <v>170</v>
      </c>
      <c r="O6" s="186">
        <v>45921.0</v>
      </c>
      <c r="P6" s="94" t="s">
        <v>171</v>
      </c>
      <c r="Q6" s="79"/>
      <c r="R6" s="188"/>
      <c r="S6" s="79"/>
      <c r="T6" s="79"/>
      <c r="U6" s="79"/>
      <c r="V6" s="79"/>
      <c r="W6" s="79"/>
      <c r="X6" s="79"/>
      <c r="Y6" s="79"/>
      <c r="Z6" s="79" t="s">
        <v>172</v>
      </c>
      <c r="AA6" s="85">
        <v>4.8325635E7</v>
      </c>
      <c r="AB6" s="189" t="s">
        <v>173</v>
      </c>
      <c r="AC6" s="190"/>
      <c r="AD6" s="191" t="s">
        <v>174</v>
      </c>
      <c r="AE6" s="108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</row>
    <row r="7">
      <c r="A7" s="79" t="s">
        <v>175</v>
      </c>
      <c r="B7" s="79" t="s">
        <v>92</v>
      </c>
      <c r="C7" s="79"/>
      <c r="D7" s="79"/>
      <c r="E7" s="79">
        <v>180421.0</v>
      </c>
      <c r="F7" s="85"/>
      <c r="G7" s="86">
        <v>2.0</v>
      </c>
      <c r="H7" s="79" t="s">
        <v>176</v>
      </c>
      <c r="I7" s="79" t="s">
        <v>177</v>
      </c>
      <c r="J7" s="94" t="s">
        <v>178</v>
      </c>
      <c r="K7" s="94" t="s">
        <v>179</v>
      </c>
      <c r="L7" s="192">
        <v>45817.0</v>
      </c>
      <c r="M7" s="192">
        <v>45967.0</v>
      </c>
      <c r="N7" s="193" t="s">
        <v>180</v>
      </c>
      <c r="O7" s="193" t="s">
        <v>180</v>
      </c>
      <c r="P7" s="94" t="s">
        <v>171</v>
      </c>
      <c r="Q7" s="79" t="s">
        <v>181</v>
      </c>
      <c r="R7" s="188" t="s">
        <v>182</v>
      </c>
      <c r="S7" s="79"/>
      <c r="T7" s="79"/>
      <c r="U7" s="79"/>
      <c r="V7" s="79">
        <v>1.50010001E8</v>
      </c>
      <c r="W7" s="79"/>
      <c r="X7" s="79"/>
      <c r="Y7" s="79"/>
      <c r="Z7" s="79" t="s">
        <v>172</v>
      </c>
      <c r="AA7" s="85">
        <v>264798.0</v>
      </c>
      <c r="AB7" s="194" t="s">
        <v>183</v>
      </c>
      <c r="AC7" s="195"/>
      <c r="AD7" s="196" t="s">
        <v>184</v>
      </c>
      <c r="AE7" s="11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</row>
    <row r="8">
      <c r="A8" s="79" t="s">
        <v>185</v>
      </c>
      <c r="B8" s="79" t="s">
        <v>92</v>
      </c>
      <c r="C8" s="79"/>
      <c r="D8" s="79"/>
      <c r="E8" s="79">
        <v>180421.0</v>
      </c>
      <c r="F8" s="85"/>
      <c r="G8" s="86">
        <v>1.0</v>
      </c>
      <c r="H8" s="79" t="s">
        <v>176</v>
      </c>
      <c r="I8" s="79" t="s">
        <v>186</v>
      </c>
      <c r="J8" s="94" t="s">
        <v>187</v>
      </c>
      <c r="K8" s="94" t="s">
        <v>188</v>
      </c>
      <c r="L8" s="192">
        <v>45870.0</v>
      </c>
      <c r="M8" s="192">
        <v>46020.0</v>
      </c>
      <c r="N8" s="193" t="s">
        <v>180</v>
      </c>
      <c r="O8" s="193" t="s">
        <v>180</v>
      </c>
      <c r="P8" s="197">
        <v>46034.0</v>
      </c>
      <c r="Q8" s="79" t="s">
        <v>189</v>
      </c>
      <c r="R8" s="188"/>
      <c r="S8" s="79">
        <v>91663.0</v>
      </c>
      <c r="T8" s="79"/>
      <c r="U8" s="79"/>
      <c r="V8" s="79">
        <v>1.50010001E8</v>
      </c>
      <c r="W8" s="79"/>
      <c r="X8" s="79"/>
      <c r="Y8" s="79"/>
      <c r="Z8" s="79" t="s">
        <v>172</v>
      </c>
      <c r="AA8" s="85">
        <v>132399.0</v>
      </c>
      <c r="AB8" s="194" t="s">
        <v>190</v>
      </c>
      <c r="AC8" s="195"/>
      <c r="AD8" s="196" t="s">
        <v>180</v>
      </c>
      <c r="AE8" s="108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</row>
    <row r="9">
      <c r="A9" s="79" t="s">
        <v>185</v>
      </c>
      <c r="B9" s="79" t="s">
        <v>92</v>
      </c>
      <c r="C9" s="79"/>
      <c r="D9" s="79"/>
      <c r="E9" s="79">
        <v>180430.0</v>
      </c>
      <c r="F9" s="85"/>
      <c r="G9" s="86">
        <v>644.0</v>
      </c>
      <c r="H9" s="79" t="s">
        <v>130</v>
      </c>
      <c r="I9" s="79" t="s">
        <v>191</v>
      </c>
      <c r="J9" s="94" t="s">
        <v>192</v>
      </c>
      <c r="K9" s="94" t="s">
        <v>193</v>
      </c>
      <c r="L9" s="186">
        <v>45876.0</v>
      </c>
      <c r="M9" s="186">
        <v>46026.0</v>
      </c>
      <c r="N9" s="187" t="s">
        <v>194</v>
      </c>
      <c r="O9" s="186">
        <v>46038.0</v>
      </c>
      <c r="P9" s="94" t="s">
        <v>171</v>
      </c>
      <c r="Q9" s="79"/>
      <c r="R9" s="188"/>
      <c r="S9" s="79"/>
      <c r="T9" s="79"/>
      <c r="U9" s="79"/>
      <c r="V9" s="79">
        <v>2.75510001E8</v>
      </c>
      <c r="W9" s="79"/>
      <c r="X9" s="79"/>
      <c r="Y9" s="79"/>
      <c r="Z9" s="79" t="s">
        <v>172</v>
      </c>
      <c r="AA9" s="85">
        <v>8.5264956E7</v>
      </c>
      <c r="AB9" s="194" t="s">
        <v>195</v>
      </c>
      <c r="AC9" s="195"/>
      <c r="AD9" s="191" t="s">
        <v>196</v>
      </c>
      <c r="AE9" s="108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</row>
    <row r="10">
      <c r="A10" s="79" t="s">
        <v>197</v>
      </c>
      <c r="B10" s="79" t="s">
        <v>92</v>
      </c>
      <c r="C10" s="79"/>
      <c r="D10" s="79"/>
      <c r="E10" s="79">
        <v>180421.0</v>
      </c>
      <c r="F10" s="85"/>
      <c r="G10" s="86">
        <v>1.0</v>
      </c>
      <c r="H10" s="79" t="s">
        <v>130</v>
      </c>
      <c r="I10" s="79" t="s">
        <v>198</v>
      </c>
      <c r="J10" s="94" t="s">
        <v>199</v>
      </c>
      <c r="K10" s="94" t="s">
        <v>200</v>
      </c>
      <c r="L10" s="192">
        <v>45882.0</v>
      </c>
      <c r="M10" s="192">
        <v>46032.0</v>
      </c>
      <c r="N10" s="193" t="s">
        <v>180</v>
      </c>
      <c r="O10" s="193" t="s">
        <v>180</v>
      </c>
      <c r="P10" s="197">
        <v>46034.0</v>
      </c>
      <c r="Q10" s="79" t="s">
        <v>201</v>
      </c>
      <c r="R10" s="188"/>
      <c r="S10" s="79">
        <v>91964.0</v>
      </c>
      <c r="T10" s="79"/>
      <c r="U10" s="79"/>
      <c r="V10" s="79">
        <v>1.50010001E8</v>
      </c>
      <c r="W10" s="79"/>
      <c r="X10" s="79"/>
      <c r="Y10" s="79"/>
      <c r="Z10" s="79" t="s">
        <v>172</v>
      </c>
      <c r="AA10" s="85">
        <v>132399.0</v>
      </c>
      <c r="AB10" s="194" t="s">
        <v>202</v>
      </c>
      <c r="AC10" s="195"/>
      <c r="AD10" s="196" t="s">
        <v>180</v>
      </c>
      <c r="AE10" s="108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</row>
    <row r="11">
      <c r="A11" s="79" t="s">
        <v>197</v>
      </c>
      <c r="B11" s="79" t="s">
        <v>92</v>
      </c>
      <c r="C11" s="79"/>
      <c r="D11" s="79"/>
      <c r="E11" s="79">
        <v>180421.0</v>
      </c>
      <c r="F11" s="85"/>
      <c r="G11" s="86">
        <v>1.0</v>
      </c>
      <c r="H11" s="79" t="s">
        <v>130</v>
      </c>
      <c r="I11" s="79" t="s">
        <v>203</v>
      </c>
      <c r="J11" s="94" t="s">
        <v>204</v>
      </c>
      <c r="K11" s="94" t="s">
        <v>205</v>
      </c>
      <c r="L11" s="192">
        <v>45882.0</v>
      </c>
      <c r="M11" s="192">
        <v>46032.0</v>
      </c>
      <c r="N11" s="193" t="s">
        <v>180</v>
      </c>
      <c r="O11" s="193" t="s">
        <v>180</v>
      </c>
      <c r="P11" s="197">
        <v>46035.0</v>
      </c>
      <c r="Q11" s="79" t="s">
        <v>206</v>
      </c>
      <c r="R11" s="188" t="s">
        <v>207</v>
      </c>
      <c r="S11" s="79">
        <v>91365.0</v>
      </c>
      <c r="T11" s="79"/>
      <c r="U11" s="79"/>
      <c r="V11" s="79">
        <v>1.50010001E8</v>
      </c>
      <c r="W11" s="79"/>
      <c r="X11" s="79"/>
      <c r="Y11" s="79"/>
      <c r="Z11" s="79" t="s">
        <v>172</v>
      </c>
      <c r="AA11" s="85">
        <v>132399.0</v>
      </c>
      <c r="AB11" s="198" t="s">
        <v>208</v>
      </c>
      <c r="AC11" s="195"/>
      <c r="AD11" s="196" t="s">
        <v>180</v>
      </c>
      <c r="AE11" s="108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</row>
    <row r="12">
      <c r="A12" s="79" t="s">
        <v>197</v>
      </c>
      <c r="B12" s="79" t="s">
        <v>92</v>
      </c>
      <c r="C12" s="79"/>
      <c r="D12" s="79"/>
      <c r="E12" s="79">
        <v>180430.0</v>
      </c>
      <c r="F12" s="85"/>
      <c r="G12" s="86">
        <v>1.0</v>
      </c>
      <c r="H12" s="79" t="s">
        <v>130</v>
      </c>
      <c r="I12" s="79" t="s">
        <v>209</v>
      </c>
      <c r="J12" s="94" t="s">
        <v>210</v>
      </c>
      <c r="K12" s="94" t="s">
        <v>211</v>
      </c>
      <c r="L12" s="192">
        <v>45889.0</v>
      </c>
      <c r="M12" s="192">
        <v>46039.0</v>
      </c>
      <c r="N12" s="193" t="s">
        <v>180</v>
      </c>
      <c r="O12" s="193" t="s">
        <v>180</v>
      </c>
      <c r="P12" s="197">
        <v>46034.0</v>
      </c>
      <c r="Q12" s="79"/>
      <c r="R12" s="188" t="s">
        <v>212</v>
      </c>
      <c r="S12" s="79">
        <v>74979.0</v>
      </c>
      <c r="T12" s="79"/>
      <c r="U12" s="79"/>
      <c r="V12" s="79">
        <v>1.50010001E8</v>
      </c>
      <c r="W12" s="79"/>
      <c r="X12" s="79"/>
      <c r="Y12" s="79"/>
      <c r="Z12" s="79" t="s">
        <v>172</v>
      </c>
      <c r="AA12" s="85">
        <v>132399.0</v>
      </c>
      <c r="AB12" s="194" t="s">
        <v>213</v>
      </c>
      <c r="AC12" s="195"/>
      <c r="AD12" s="196" t="s">
        <v>180</v>
      </c>
      <c r="AE12" s="108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</row>
    <row r="13">
      <c r="A13" s="79" t="s">
        <v>214</v>
      </c>
      <c r="B13" s="79" t="s">
        <v>92</v>
      </c>
      <c r="C13" s="79"/>
      <c r="D13" s="79"/>
      <c r="E13" s="79">
        <v>180430.0</v>
      </c>
      <c r="F13" s="85"/>
      <c r="G13" s="86">
        <v>1.0</v>
      </c>
      <c r="H13" s="79" t="s">
        <v>130</v>
      </c>
      <c r="I13" s="79" t="s">
        <v>215</v>
      </c>
      <c r="J13" s="94" t="s">
        <v>216</v>
      </c>
      <c r="K13" s="94" t="s">
        <v>217</v>
      </c>
      <c r="L13" s="192">
        <v>45915.0</v>
      </c>
      <c r="M13" s="192">
        <v>46065.0</v>
      </c>
      <c r="N13" s="193" t="s">
        <v>170</v>
      </c>
      <c r="O13" s="192">
        <v>46075.0</v>
      </c>
      <c r="P13" s="197">
        <v>46076.0</v>
      </c>
      <c r="Q13" s="79"/>
      <c r="R13" s="188" t="s">
        <v>218</v>
      </c>
      <c r="S13" s="79">
        <v>94099.0</v>
      </c>
      <c r="T13" s="79"/>
      <c r="U13" s="79"/>
      <c r="V13" s="79">
        <v>2.75510001E8</v>
      </c>
      <c r="W13" s="79"/>
      <c r="X13" s="79"/>
      <c r="Y13" s="79"/>
      <c r="Z13" s="79" t="s">
        <v>172</v>
      </c>
      <c r="AA13" s="85">
        <v>132399.0</v>
      </c>
      <c r="AB13" s="198" t="s">
        <v>219</v>
      </c>
      <c r="AC13" s="195"/>
      <c r="AD13" s="196" t="s">
        <v>180</v>
      </c>
      <c r="AE13" s="108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</row>
    <row r="14">
      <c r="A14" s="79" t="s">
        <v>220</v>
      </c>
      <c r="B14" s="79" t="s">
        <v>92</v>
      </c>
      <c r="C14" s="79"/>
      <c r="D14" s="79"/>
      <c r="E14" s="79">
        <v>180430.0</v>
      </c>
      <c r="F14" s="85"/>
      <c r="G14" s="86">
        <v>1.0</v>
      </c>
      <c r="H14" s="79" t="s">
        <v>176</v>
      </c>
      <c r="I14" s="79" t="s">
        <v>221</v>
      </c>
      <c r="J14" s="94" t="s">
        <v>222</v>
      </c>
      <c r="K14" s="94" t="s">
        <v>223</v>
      </c>
      <c r="L14" s="192">
        <v>45922.0</v>
      </c>
      <c r="M14" s="192">
        <v>46072.0</v>
      </c>
      <c r="N14" s="193" t="s">
        <v>170</v>
      </c>
      <c r="O14" s="192">
        <v>46082.0</v>
      </c>
      <c r="P14" s="197">
        <v>46076.0</v>
      </c>
      <c r="Q14" s="79"/>
      <c r="R14" s="188"/>
      <c r="S14" s="79"/>
      <c r="T14" s="79"/>
      <c r="U14" s="79"/>
      <c r="V14" s="79">
        <v>2.7066001E7</v>
      </c>
      <c r="W14" s="79"/>
      <c r="X14" s="79"/>
      <c r="Y14" s="79"/>
      <c r="Z14" s="79" t="s">
        <v>172</v>
      </c>
      <c r="AA14" s="85">
        <v>132399.0</v>
      </c>
      <c r="AB14" s="194" t="s">
        <v>224</v>
      </c>
      <c r="AC14" s="195"/>
      <c r="AD14" s="196" t="s">
        <v>180</v>
      </c>
      <c r="AE14" s="108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</row>
    <row r="15">
      <c r="A15" s="79" t="s">
        <v>220</v>
      </c>
      <c r="B15" s="79" t="s">
        <v>92</v>
      </c>
      <c r="C15" s="79"/>
      <c r="D15" s="79"/>
      <c r="E15" s="79">
        <v>180430.0</v>
      </c>
      <c r="F15" s="85"/>
      <c r="G15" s="86">
        <v>1.0</v>
      </c>
      <c r="H15" s="79" t="s">
        <v>130</v>
      </c>
      <c r="I15" s="79" t="s">
        <v>225</v>
      </c>
      <c r="J15" s="94" t="s">
        <v>226</v>
      </c>
      <c r="K15" s="94" t="s">
        <v>227</v>
      </c>
      <c r="L15" s="192">
        <v>45919.0</v>
      </c>
      <c r="M15" s="192">
        <v>46069.0</v>
      </c>
      <c r="N15" s="193" t="s">
        <v>170</v>
      </c>
      <c r="O15" s="192">
        <v>46079.0</v>
      </c>
      <c r="P15" s="197">
        <v>46076.0</v>
      </c>
      <c r="Q15" s="79"/>
      <c r="R15" s="188" t="s">
        <v>228</v>
      </c>
      <c r="S15" s="79">
        <v>94098.0</v>
      </c>
      <c r="T15" s="79"/>
      <c r="U15" s="79"/>
      <c r="V15" s="79">
        <v>1.50010001E8</v>
      </c>
      <c r="W15" s="79"/>
      <c r="X15" s="79"/>
      <c r="Y15" s="79"/>
      <c r="Z15" s="79" t="s">
        <v>172</v>
      </c>
      <c r="AA15" s="85">
        <v>132399.0</v>
      </c>
      <c r="AB15" s="194" t="s">
        <v>229</v>
      </c>
      <c r="AC15" s="195"/>
      <c r="AD15" s="196" t="s">
        <v>180</v>
      </c>
      <c r="AE15" s="108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</row>
    <row r="16">
      <c r="A16" s="79" t="s">
        <v>230</v>
      </c>
      <c r="B16" s="79" t="s">
        <v>92</v>
      </c>
      <c r="C16" s="79"/>
      <c r="D16" s="79"/>
      <c r="E16" s="79">
        <v>180430.0</v>
      </c>
      <c r="F16" s="85"/>
      <c r="G16" s="86">
        <v>3.0</v>
      </c>
      <c r="H16" s="79" t="s">
        <v>176</v>
      </c>
      <c r="I16" s="79" t="s">
        <v>231</v>
      </c>
      <c r="J16" s="94" t="s">
        <v>232</v>
      </c>
      <c r="K16" s="94" t="s">
        <v>233</v>
      </c>
      <c r="L16" s="192">
        <v>45924.0</v>
      </c>
      <c r="M16" s="192">
        <v>46074.0</v>
      </c>
      <c r="N16" s="193" t="s">
        <v>234</v>
      </c>
      <c r="O16" s="192">
        <v>46080.0</v>
      </c>
      <c r="P16" s="197">
        <v>46086.0</v>
      </c>
      <c r="Q16" s="79" t="s">
        <v>235</v>
      </c>
      <c r="R16" s="188" t="s">
        <v>236</v>
      </c>
      <c r="S16" s="79">
        <v>94912.0</v>
      </c>
      <c r="T16" s="79"/>
      <c r="U16" s="79"/>
      <c r="V16" s="79">
        <v>2.75510001E8</v>
      </c>
      <c r="W16" s="79"/>
      <c r="X16" s="79"/>
      <c r="Y16" s="79"/>
      <c r="Z16" s="79" t="s">
        <v>172</v>
      </c>
      <c r="AA16" s="85">
        <v>397197.0</v>
      </c>
      <c r="AB16" s="194" t="s">
        <v>237</v>
      </c>
      <c r="AC16" s="195"/>
      <c r="AD16" s="196" t="s">
        <v>180</v>
      </c>
      <c r="AE16" s="108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</row>
    <row r="17">
      <c r="A17" s="79" t="s">
        <v>238</v>
      </c>
      <c r="B17" s="79" t="s">
        <v>92</v>
      </c>
      <c r="C17" s="79"/>
      <c r="D17" s="79"/>
      <c r="E17" s="79">
        <v>180430.0</v>
      </c>
      <c r="F17" s="85"/>
      <c r="G17" s="86">
        <v>3.0</v>
      </c>
      <c r="H17" s="79" t="s">
        <v>176</v>
      </c>
      <c r="I17" s="79" t="s">
        <v>239</v>
      </c>
      <c r="J17" s="94" t="s">
        <v>240</v>
      </c>
      <c r="K17" s="94" t="s">
        <v>241</v>
      </c>
      <c r="L17" s="192">
        <v>45924.0</v>
      </c>
      <c r="M17" s="192">
        <v>46074.0</v>
      </c>
      <c r="N17" s="193" t="s">
        <v>242</v>
      </c>
      <c r="O17" s="199">
        <v>46139.0</v>
      </c>
      <c r="P17" s="197">
        <v>46154.0</v>
      </c>
      <c r="Q17" s="79" t="s">
        <v>235</v>
      </c>
      <c r="R17" s="188" t="s">
        <v>243</v>
      </c>
      <c r="S17" s="79">
        <v>94913.0</v>
      </c>
      <c r="T17" s="79"/>
      <c r="U17" s="79"/>
      <c r="V17" s="79">
        <v>2.75510001E8</v>
      </c>
      <c r="W17" s="79"/>
      <c r="X17" s="79"/>
      <c r="Y17" s="79"/>
      <c r="Z17" s="79" t="s">
        <v>100</v>
      </c>
      <c r="AA17" s="85">
        <v>397197.0</v>
      </c>
      <c r="AB17" s="194" t="s">
        <v>244</v>
      </c>
      <c r="AC17" s="195"/>
      <c r="AD17" s="196" t="s">
        <v>180</v>
      </c>
      <c r="AE17" s="108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</row>
    <row r="18">
      <c r="A18" s="79" t="s">
        <v>238</v>
      </c>
      <c r="B18" s="79" t="s">
        <v>92</v>
      </c>
      <c r="C18" s="79"/>
      <c r="D18" s="79"/>
      <c r="E18" s="79">
        <v>180430.0</v>
      </c>
      <c r="F18" s="85"/>
      <c r="G18" s="86">
        <v>1.0</v>
      </c>
      <c r="H18" s="79" t="s">
        <v>176</v>
      </c>
      <c r="I18" s="79" t="s">
        <v>117</v>
      </c>
      <c r="J18" s="94" t="s">
        <v>245</v>
      </c>
      <c r="K18" s="94" t="s">
        <v>246</v>
      </c>
      <c r="L18" s="192">
        <v>45924.0</v>
      </c>
      <c r="M18" s="192">
        <v>46074.0</v>
      </c>
      <c r="N18" s="193" t="s">
        <v>242</v>
      </c>
      <c r="O18" s="199">
        <v>46139.0</v>
      </c>
      <c r="P18" s="197">
        <v>46154.0</v>
      </c>
      <c r="Q18" s="79" t="s">
        <v>247</v>
      </c>
      <c r="R18" s="188" t="s">
        <v>248</v>
      </c>
      <c r="S18" s="79">
        <v>94911.0</v>
      </c>
      <c r="T18" s="79"/>
      <c r="U18" s="79"/>
      <c r="V18" s="79">
        <v>2.75510001E8</v>
      </c>
      <c r="W18" s="79"/>
      <c r="X18" s="79"/>
      <c r="Y18" s="79"/>
      <c r="Z18" s="79" t="s">
        <v>100</v>
      </c>
      <c r="AA18" s="85">
        <v>132399.0</v>
      </c>
      <c r="AB18" s="194" t="s">
        <v>249</v>
      </c>
      <c r="AC18" s="195"/>
      <c r="AD18" s="196" t="s">
        <v>180</v>
      </c>
      <c r="AE18" s="108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</row>
    <row r="19">
      <c r="A19" s="79" t="s">
        <v>250</v>
      </c>
      <c r="B19" s="79" t="s">
        <v>92</v>
      </c>
      <c r="C19" s="79"/>
      <c r="D19" s="79"/>
      <c r="E19" s="79">
        <v>180430.0</v>
      </c>
      <c r="F19" s="85"/>
      <c r="G19" s="86">
        <v>1.0</v>
      </c>
      <c r="H19" s="79" t="s">
        <v>130</v>
      </c>
      <c r="I19" s="79" t="s">
        <v>251</v>
      </c>
      <c r="J19" s="94" t="s">
        <v>252</v>
      </c>
      <c r="K19" s="94" t="s">
        <v>253</v>
      </c>
      <c r="L19" s="192">
        <v>45924.0</v>
      </c>
      <c r="M19" s="192">
        <v>46074.0</v>
      </c>
      <c r="N19" s="193" t="s">
        <v>242</v>
      </c>
      <c r="O19" s="199">
        <v>46139.0</v>
      </c>
      <c r="P19" s="197">
        <v>46153.0</v>
      </c>
      <c r="Q19" s="79"/>
      <c r="R19" s="188"/>
      <c r="S19" s="79"/>
      <c r="T19" s="79"/>
      <c r="U19" s="79"/>
      <c r="V19" s="79">
        <v>2.75510001E8</v>
      </c>
      <c r="W19" s="79"/>
      <c r="X19" s="79"/>
      <c r="Y19" s="79"/>
      <c r="Z19" s="79" t="s">
        <v>100</v>
      </c>
      <c r="AA19" s="85">
        <v>132399.0</v>
      </c>
      <c r="AB19" s="194" t="s">
        <v>254</v>
      </c>
      <c r="AC19" s="195"/>
      <c r="AD19" s="196" t="s">
        <v>180</v>
      </c>
      <c r="AE19" s="200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</row>
    <row r="20">
      <c r="A20" s="79" t="s">
        <v>250</v>
      </c>
      <c r="B20" s="79" t="s">
        <v>92</v>
      </c>
      <c r="C20" s="79"/>
      <c r="D20" s="79"/>
      <c r="E20" s="79">
        <v>180402.0</v>
      </c>
      <c r="F20" s="85"/>
      <c r="G20" s="86">
        <v>2.0</v>
      </c>
      <c r="H20" s="79" t="s">
        <v>255</v>
      </c>
      <c r="I20" s="79" t="s">
        <v>256</v>
      </c>
      <c r="J20" s="94" t="s">
        <v>257</v>
      </c>
      <c r="K20" s="94" t="s">
        <v>258</v>
      </c>
      <c r="L20" s="201">
        <v>11621.0</v>
      </c>
      <c r="M20" s="192">
        <v>46111.0</v>
      </c>
      <c r="N20" s="193" t="s">
        <v>180</v>
      </c>
      <c r="O20" s="193" t="s">
        <v>180</v>
      </c>
      <c r="P20" s="197">
        <v>46146.0</v>
      </c>
      <c r="Q20" s="79"/>
      <c r="R20" s="188"/>
      <c r="S20" s="79"/>
      <c r="T20" s="79"/>
      <c r="U20" s="79"/>
      <c r="V20" s="202">
        <v>2.75930039E8</v>
      </c>
      <c r="W20" s="79"/>
      <c r="X20" s="79"/>
      <c r="Y20" s="79"/>
      <c r="Z20" s="79" t="s">
        <v>100</v>
      </c>
      <c r="AA20" s="85">
        <v>264798.0</v>
      </c>
      <c r="AB20" s="194" t="s">
        <v>259</v>
      </c>
      <c r="AC20" s="195"/>
      <c r="AD20" s="196" t="s">
        <v>180</v>
      </c>
      <c r="AE20" s="108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</row>
    <row r="21">
      <c r="A21" s="79" t="s">
        <v>260</v>
      </c>
      <c r="B21" s="79" t="s">
        <v>106</v>
      </c>
      <c r="C21" s="79"/>
      <c r="D21" s="79"/>
      <c r="E21" s="79">
        <v>180430.0</v>
      </c>
      <c r="F21" s="85"/>
      <c r="G21" s="86">
        <v>1.0</v>
      </c>
      <c r="H21" s="79" t="s">
        <v>261</v>
      </c>
      <c r="I21" s="79"/>
      <c r="J21" s="94" t="s">
        <v>262</v>
      </c>
      <c r="K21" s="94" t="s">
        <v>263</v>
      </c>
      <c r="L21" s="203">
        <v>45961.0</v>
      </c>
      <c r="M21" s="204">
        <v>46144.0</v>
      </c>
      <c r="N21" s="94" t="s">
        <v>264</v>
      </c>
      <c r="O21" s="204">
        <v>46295.0</v>
      </c>
      <c r="P21" s="204"/>
      <c r="Q21" s="79" t="s">
        <v>265</v>
      </c>
      <c r="R21" s="188" t="s">
        <v>266</v>
      </c>
      <c r="S21" s="79">
        <v>81473.0</v>
      </c>
      <c r="T21" s="79"/>
      <c r="U21" s="79"/>
      <c r="V21" s="79">
        <v>2.75510001E8</v>
      </c>
      <c r="W21" s="79"/>
      <c r="X21" s="79"/>
      <c r="Y21" s="79"/>
      <c r="Z21" s="79" t="s">
        <v>100</v>
      </c>
      <c r="AA21" s="85">
        <v>132399.0</v>
      </c>
      <c r="AB21" s="205" t="s">
        <v>267</v>
      </c>
      <c r="AC21" s="195"/>
      <c r="AD21" s="206"/>
      <c r="AE21" s="108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</row>
    <row r="22">
      <c r="A22" s="79" t="s">
        <v>268</v>
      </c>
      <c r="B22" s="79" t="s">
        <v>92</v>
      </c>
      <c r="C22" s="79"/>
      <c r="D22" s="79"/>
      <c r="E22" s="79"/>
      <c r="F22" s="85"/>
      <c r="G22" s="86">
        <v>7.0</v>
      </c>
      <c r="H22" s="79"/>
      <c r="I22" s="79"/>
      <c r="J22" s="94" t="s">
        <v>269</v>
      </c>
      <c r="K22" s="94" t="s">
        <v>270</v>
      </c>
      <c r="L22" s="207">
        <v>38712.0</v>
      </c>
      <c r="M22" s="208">
        <v>38133.0</v>
      </c>
      <c r="N22" s="193" t="s">
        <v>180</v>
      </c>
      <c r="O22" s="193" t="s">
        <v>180</v>
      </c>
      <c r="P22" s="209">
        <v>46153.0</v>
      </c>
      <c r="Q22" s="79"/>
      <c r="R22" s="188"/>
      <c r="S22" s="79"/>
      <c r="T22" s="79"/>
      <c r="U22" s="79"/>
      <c r="V22" s="79"/>
      <c r="W22" s="79"/>
      <c r="X22" s="79"/>
      <c r="Y22" s="79"/>
      <c r="Z22" s="79" t="s">
        <v>100</v>
      </c>
      <c r="AA22" s="85">
        <v>926793.0</v>
      </c>
      <c r="AB22" s="194" t="s">
        <v>271</v>
      </c>
      <c r="AC22" s="195"/>
      <c r="AD22" s="196" t="s">
        <v>180</v>
      </c>
      <c r="AE22" s="108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</row>
    <row r="23">
      <c r="A23" s="79" t="s">
        <v>272</v>
      </c>
      <c r="B23" s="79" t="s">
        <v>106</v>
      </c>
      <c r="C23" s="79"/>
      <c r="D23" s="79"/>
      <c r="E23" s="79">
        <v>180430.0</v>
      </c>
      <c r="F23" s="85"/>
      <c r="G23" s="86">
        <v>1.0</v>
      </c>
      <c r="H23" s="79" t="s">
        <v>116</v>
      </c>
      <c r="I23" s="79"/>
      <c r="J23" s="94" t="s">
        <v>273</v>
      </c>
      <c r="K23" s="94" t="s">
        <v>274</v>
      </c>
      <c r="L23" s="210">
        <v>46010.0</v>
      </c>
      <c r="M23" s="210">
        <v>46160.0</v>
      </c>
      <c r="N23" s="94" t="s">
        <v>264</v>
      </c>
      <c r="O23" s="211">
        <v>11227.0</v>
      </c>
      <c r="P23" s="211"/>
      <c r="Q23" s="79"/>
      <c r="R23" s="188" t="s">
        <v>275</v>
      </c>
      <c r="S23" s="79"/>
      <c r="T23" s="79"/>
      <c r="U23" s="79"/>
      <c r="V23" s="79">
        <v>1.70650014E8</v>
      </c>
      <c r="W23" s="79"/>
      <c r="X23" s="79"/>
      <c r="Y23" s="79"/>
      <c r="Z23" s="79" t="s">
        <v>100</v>
      </c>
      <c r="AA23" s="85">
        <v>132399.0</v>
      </c>
      <c r="AB23" s="205" t="s">
        <v>276</v>
      </c>
      <c r="AC23" s="195"/>
      <c r="AD23" s="206"/>
      <c r="AE23" s="108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</row>
    <row r="24">
      <c r="A24" s="79" t="s">
        <v>277</v>
      </c>
      <c r="B24" s="79" t="s">
        <v>106</v>
      </c>
      <c r="C24" s="79"/>
      <c r="D24" s="79"/>
      <c r="E24" s="79">
        <v>180430.0</v>
      </c>
      <c r="F24" s="85"/>
      <c r="G24" s="86">
        <v>1.0</v>
      </c>
      <c r="H24" s="79" t="s">
        <v>116</v>
      </c>
      <c r="I24" s="79"/>
      <c r="J24" s="94" t="s">
        <v>278</v>
      </c>
      <c r="K24" s="94" t="s">
        <v>279</v>
      </c>
      <c r="L24" s="210">
        <v>46010.0</v>
      </c>
      <c r="M24" s="210">
        <v>46160.0</v>
      </c>
      <c r="N24" s="94" t="s">
        <v>264</v>
      </c>
      <c r="O24" s="211">
        <v>11227.0</v>
      </c>
      <c r="P24" s="211"/>
      <c r="Q24" s="79"/>
      <c r="R24" s="188" t="s">
        <v>280</v>
      </c>
      <c r="S24" s="79"/>
      <c r="T24" s="79"/>
      <c r="U24" s="79"/>
      <c r="V24" s="79"/>
      <c r="W24" s="79"/>
      <c r="X24" s="79"/>
      <c r="Y24" s="79"/>
      <c r="Z24" s="79" t="s">
        <v>100</v>
      </c>
      <c r="AA24" s="85">
        <v>132399.0</v>
      </c>
      <c r="AB24" s="205" t="s">
        <v>281</v>
      </c>
      <c r="AC24" s="195"/>
      <c r="AD24" s="206"/>
      <c r="AE24" s="108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</row>
    <row r="25">
      <c r="A25" s="79" t="s">
        <v>282</v>
      </c>
      <c r="B25" s="79" t="s">
        <v>106</v>
      </c>
      <c r="C25" s="79"/>
      <c r="D25" s="79"/>
      <c r="E25" s="79">
        <v>180430.0</v>
      </c>
      <c r="F25" s="85"/>
      <c r="G25" s="86">
        <v>14.0</v>
      </c>
      <c r="H25" s="79" t="s">
        <v>116</v>
      </c>
      <c r="I25" s="79"/>
      <c r="J25" s="94" t="s">
        <v>283</v>
      </c>
      <c r="K25" s="94" t="s">
        <v>284</v>
      </c>
      <c r="L25" s="210">
        <v>46024.0</v>
      </c>
      <c r="M25" s="210">
        <v>46174.0</v>
      </c>
      <c r="N25" s="94" t="s">
        <v>264</v>
      </c>
      <c r="O25" s="211">
        <v>11227.0</v>
      </c>
      <c r="P25" s="211"/>
      <c r="Q25" s="79"/>
      <c r="R25" s="188" t="s">
        <v>285</v>
      </c>
      <c r="S25" s="79"/>
      <c r="T25" s="79"/>
      <c r="U25" s="79"/>
      <c r="V25" s="79"/>
      <c r="W25" s="79"/>
      <c r="X25" s="79"/>
      <c r="Y25" s="79"/>
      <c r="Z25" s="79" t="s">
        <v>100</v>
      </c>
      <c r="AA25" s="85">
        <v>1853586.0</v>
      </c>
      <c r="AB25" s="205" t="s">
        <v>286</v>
      </c>
      <c r="AC25" s="195"/>
      <c r="AD25" s="206"/>
      <c r="AE25" s="108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</row>
    <row r="26">
      <c r="A26" s="212" t="s">
        <v>287</v>
      </c>
      <c r="B26" s="79" t="s">
        <v>106</v>
      </c>
      <c r="C26" s="79"/>
      <c r="D26" s="79"/>
      <c r="E26" s="79">
        <v>180430.0</v>
      </c>
      <c r="F26" s="85"/>
      <c r="G26" s="86">
        <v>1.0</v>
      </c>
      <c r="H26" s="79" t="s">
        <v>116</v>
      </c>
      <c r="I26" s="79"/>
      <c r="J26" s="188" t="s">
        <v>288</v>
      </c>
      <c r="K26" s="94" t="s">
        <v>289</v>
      </c>
      <c r="L26" s="210">
        <v>46038.0</v>
      </c>
      <c r="M26" s="210">
        <v>46188.0</v>
      </c>
      <c r="N26" s="94" t="s">
        <v>264</v>
      </c>
      <c r="O26" s="211">
        <v>11227.0</v>
      </c>
      <c r="P26" s="211"/>
      <c r="Q26" s="79"/>
      <c r="R26" s="188" t="s">
        <v>290</v>
      </c>
      <c r="S26" s="79"/>
      <c r="T26" s="79"/>
      <c r="U26" s="79"/>
      <c r="V26" s="79">
        <v>2.70660001E8</v>
      </c>
      <c r="W26" s="79"/>
      <c r="X26" s="79"/>
      <c r="Y26" s="79"/>
      <c r="Z26" s="79" t="s">
        <v>100</v>
      </c>
      <c r="AA26" s="85">
        <v>132399.0</v>
      </c>
      <c r="AB26" s="205" t="s">
        <v>291</v>
      </c>
      <c r="AC26" s="195"/>
      <c r="AD26" s="206"/>
      <c r="AE26" s="108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</row>
    <row r="27">
      <c r="A27" s="213" t="s">
        <v>292</v>
      </c>
      <c r="B27" s="213" t="s">
        <v>293</v>
      </c>
      <c r="C27" s="213" t="s">
        <v>294</v>
      </c>
      <c r="D27" s="213"/>
      <c r="E27" s="213"/>
      <c r="F27" s="213" t="s">
        <v>295</v>
      </c>
      <c r="G27" s="213" t="s">
        <v>296</v>
      </c>
      <c r="H27" s="213" t="s">
        <v>255</v>
      </c>
      <c r="I27" s="213" t="s">
        <v>297</v>
      </c>
      <c r="J27" s="213" t="s">
        <v>297</v>
      </c>
      <c r="K27" s="213" t="s">
        <v>297</v>
      </c>
      <c r="L27" s="213"/>
      <c r="M27" s="213"/>
      <c r="N27" s="213"/>
      <c r="O27" s="213"/>
      <c r="P27" s="213"/>
      <c r="Q27" s="213" t="s">
        <v>295</v>
      </c>
      <c r="R27" s="214" t="s">
        <v>295</v>
      </c>
      <c r="S27" s="213" t="s">
        <v>295</v>
      </c>
      <c r="T27" s="213" t="s">
        <v>295</v>
      </c>
      <c r="U27" s="213" t="s">
        <v>297</v>
      </c>
      <c r="V27" s="213" t="s">
        <v>297</v>
      </c>
      <c r="W27" s="213" t="s">
        <v>297</v>
      </c>
      <c r="X27" s="213" t="s">
        <v>297</v>
      </c>
      <c r="Y27" s="213" t="s">
        <v>297</v>
      </c>
      <c r="Z27" s="213" t="s">
        <v>297</v>
      </c>
      <c r="AA27" s="213" t="s">
        <v>297</v>
      </c>
      <c r="AB27" s="215" t="s">
        <v>298</v>
      </c>
      <c r="AC27" s="195"/>
      <c r="AD27" s="216"/>
      <c r="AE27" s="108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</row>
    <row r="28">
      <c r="A28" s="217" t="s">
        <v>299</v>
      </c>
      <c r="B28" s="217" t="s">
        <v>106</v>
      </c>
      <c r="C28" s="217" t="s">
        <v>300</v>
      </c>
      <c r="D28" s="217"/>
      <c r="E28" s="217"/>
      <c r="F28" s="217" t="s">
        <v>301</v>
      </c>
      <c r="G28" s="217">
        <v>100.0</v>
      </c>
      <c r="H28" s="218" t="s">
        <v>255</v>
      </c>
      <c r="I28" s="217" t="s">
        <v>131</v>
      </c>
      <c r="J28" s="217" t="s">
        <v>302</v>
      </c>
      <c r="K28" s="217" t="s">
        <v>303</v>
      </c>
      <c r="L28" s="219">
        <v>42547.0</v>
      </c>
      <c r="M28" s="220">
        <v>41604.0</v>
      </c>
      <c r="N28" s="221" t="s">
        <v>180</v>
      </c>
      <c r="O28" s="221" t="s">
        <v>180</v>
      </c>
      <c r="P28" s="221"/>
      <c r="Q28" s="217"/>
      <c r="R28" s="222" t="s">
        <v>304</v>
      </c>
      <c r="S28" s="217" t="s">
        <v>295</v>
      </c>
      <c r="T28" s="217" t="s">
        <v>295</v>
      </c>
      <c r="U28" s="217" t="s">
        <v>297</v>
      </c>
      <c r="V28" s="217"/>
      <c r="W28" s="217" t="s">
        <v>305</v>
      </c>
      <c r="X28" s="217"/>
      <c r="Y28" s="217"/>
      <c r="Z28" s="217" t="s">
        <v>100</v>
      </c>
      <c r="AA28" s="223">
        <f t="shared" ref="AA28:AA29" si="1">G28*$I$2</f>
        <v>13804495</v>
      </c>
      <c r="AB28" s="224" t="s">
        <v>306</v>
      </c>
      <c r="AC28" s="195"/>
      <c r="AD28" s="216"/>
      <c r="AE28" s="108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</row>
    <row r="29">
      <c r="A29" s="218" t="s">
        <v>307</v>
      </c>
      <c r="B29" s="218" t="s">
        <v>106</v>
      </c>
      <c r="C29" s="217" t="s">
        <v>308</v>
      </c>
      <c r="D29" s="217"/>
      <c r="E29" s="217"/>
      <c r="F29" s="223" t="s">
        <v>309</v>
      </c>
      <c r="G29" s="217">
        <v>2.0</v>
      </c>
      <c r="H29" s="36"/>
      <c r="I29" s="217" t="s">
        <v>131</v>
      </c>
      <c r="J29" s="217" t="s">
        <v>310</v>
      </c>
      <c r="K29" s="217" t="s">
        <v>311</v>
      </c>
      <c r="L29" s="219">
        <v>42547.0</v>
      </c>
      <c r="M29" s="220">
        <v>41604.0</v>
      </c>
      <c r="N29" s="221" t="s">
        <v>180</v>
      </c>
      <c r="O29" s="221" t="s">
        <v>180</v>
      </c>
      <c r="P29" s="221"/>
      <c r="Q29" s="217"/>
      <c r="R29" s="222" t="s">
        <v>304</v>
      </c>
      <c r="S29" s="217" t="s">
        <v>295</v>
      </c>
      <c r="T29" s="217" t="s">
        <v>295</v>
      </c>
      <c r="U29" s="217" t="s">
        <v>297</v>
      </c>
      <c r="V29" s="217"/>
      <c r="W29" s="217" t="s">
        <v>305</v>
      </c>
      <c r="X29" s="217"/>
      <c r="Y29" s="217"/>
      <c r="Z29" s="217" t="s">
        <v>100</v>
      </c>
      <c r="AA29" s="223">
        <f t="shared" si="1"/>
        <v>276089.9</v>
      </c>
      <c r="AB29" s="224" t="s">
        <v>312</v>
      </c>
      <c r="AC29" s="195"/>
      <c r="AD29" s="216"/>
      <c r="AE29" s="108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</row>
    <row r="30">
      <c r="A30" s="43"/>
      <c r="B30" s="43"/>
      <c r="C30" s="217" t="s">
        <v>313</v>
      </c>
      <c r="D30" s="217"/>
      <c r="E30" s="217"/>
      <c r="F30" s="223" t="s">
        <v>314</v>
      </c>
      <c r="G30" s="217"/>
      <c r="H30" s="43"/>
      <c r="I30" s="217"/>
      <c r="J30" s="217"/>
      <c r="K30" s="217"/>
      <c r="L30" s="217"/>
      <c r="M30" s="217"/>
      <c r="N30" s="217"/>
      <c r="O30" s="217"/>
      <c r="P30" s="217"/>
      <c r="Q30" s="217"/>
      <c r="R30" s="222"/>
      <c r="S30" s="217"/>
      <c r="T30" s="217"/>
      <c r="U30" s="217"/>
      <c r="V30" s="217"/>
      <c r="W30" s="217" t="s">
        <v>305</v>
      </c>
      <c r="X30" s="217"/>
      <c r="Y30" s="217"/>
      <c r="Z30" s="217"/>
      <c r="AA30" s="223"/>
      <c r="AB30" s="217"/>
      <c r="AC30" s="217"/>
      <c r="AD30" s="216"/>
      <c r="AE30" s="108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</row>
    <row r="31" ht="31.5" customHeight="1">
      <c r="A31" s="225" t="s">
        <v>315</v>
      </c>
      <c r="B31" s="226" t="s">
        <v>106</v>
      </c>
      <c r="C31" s="79" t="s">
        <v>316</v>
      </c>
      <c r="D31" s="79"/>
      <c r="E31" s="79"/>
      <c r="F31" s="85">
        <v>1490.15</v>
      </c>
      <c r="G31" s="79">
        <v>3.0</v>
      </c>
      <c r="H31" s="227" t="s">
        <v>255</v>
      </c>
      <c r="I31" s="79" t="s">
        <v>131</v>
      </c>
      <c r="J31" s="79" t="s">
        <v>317</v>
      </c>
      <c r="K31" s="79" t="s">
        <v>318</v>
      </c>
      <c r="L31" s="228">
        <v>47264.0</v>
      </c>
      <c r="M31" s="229">
        <v>46321.0</v>
      </c>
      <c r="N31" s="230" t="s">
        <v>180</v>
      </c>
      <c r="O31" s="230" t="s">
        <v>180</v>
      </c>
      <c r="P31" s="230"/>
      <c r="Q31" s="79"/>
      <c r="R31" s="84" t="s">
        <v>319</v>
      </c>
      <c r="S31" s="79" t="s">
        <v>295</v>
      </c>
      <c r="T31" s="79" t="s">
        <v>295</v>
      </c>
      <c r="U31" s="79" t="s">
        <v>295</v>
      </c>
      <c r="V31" s="79">
        <v>1.75950003E8</v>
      </c>
      <c r="W31" s="227" t="s">
        <v>320</v>
      </c>
      <c r="X31" s="227" t="s">
        <v>321</v>
      </c>
      <c r="Y31" s="227" t="s">
        <v>322</v>
      </c>
      <c r="Z31" s="79" t="s">
        <v>100</v>
      </c>
      <c r="AA31" s="231">
        <f>G31*$I$2</f>
        <v>414134.85</v>
      </c>
      <c r="AB31" s="232" t="s">
        <v>323</v>
      </c>
      <c r="AC31" s="195"/>
      <c r="AD31" s="216"/>
      <c r="AE31" s="108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</row>
    <row r="32" ht="31.5" customHeight="1">
      <c r="B32" s="226" t="s">
        <v>106</v>
      </c>
      <c r="C32" s="79" t="s">
        <v>324</v>
      </c>
      <c r="D32" s="79"/>
      <c r="E32" s="79"/>
      <c r="F32" s="85">
        <v>412644.7</v>
      </c>
      <c r="G32" s="79">
        <v>0.0</v>
      </c>
      <c r="H32" s="43"/>
      <c r="I32" s="79" t="s">
        <v>131</v>
      </c>
      <c r="J32" s="79" t="s">
        <v>325</v>
      </c>
      <c r="K32" s="79" t="s">
        <v>318</v>
      </c>
      <c r="L32" s="228">
        <v>47264.0</v>
      </c>
      <c r="M32" s="229">
        <v>46321.0</v>
      </c>
      <c r="N32" s="230" t="s">
        <v>180</v>
      </c>
      <c r="O32" s="230" t="s">
        <v>180</v>
      </c>
      <c r="P32" s="230"/>
      <c r="Q32" s="79"/>
      <c r="R32" s="84" t="s">
        <v>319</v>
      </c>
      <c r="S32" s="79" t="s">
        <v>295</v>
      </c>
      <c r="T32" s="79" t="s">
        <v>295</v>
      </c>
      <c r="U32" s="79" t="s">
        <v>295</v>
      </c>
      <c r="V32" s="79">
        <v>2.75950003E8</v>
      </c>
      <c r="W32" s="43"/>
      <c r="X32" s="43"/>
      <c r="Y32" s="43"/>
      <c r="Z32" s="79" t="s">
        <v>100</v>
      </c>
      <c r="AA32" s="43"/>
      <c r="AB32" s="233"/>
      <c r="AC32" s="233"/>
      <c r="AD32" s="216"/>
      <c r="AE32" s="108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</row>
    <row r="33">
      <c r="A33" s="234" t="s">
        <v>326</v>
      </c>
      <c r="B33" s="235" t="s">
        <v>106</v>
      </c>
      <c r="C33" s="235" t="s">
        <v>327</v>
      </c>
      <c r="D33" s="235" t="s">
        <v>328</v>
      </c>
      <c r="E33" s="235"/>
      <c r="F33" s="236">
        <v>138044.95</v>
      </c>
      <c r="G33" s="235">
        <v>1.0</v>
      </c>
      <c r="H33" s="235" t="s">
        <v>176</v>
      </c>
      <c r="I33" s="235" t="s">
        <v>329</v>
      </c>
      <c r="J33" s="235" t="s">
        <v>330</v>
      </c>
      <c r="K33" s="235" t="s">
        <v>331</v>
      </c>
      <c r="L33" s="228">
        <v>37068.0</v>
      </c>
      <c r="M33" s="229">
        <v>47417.0</v>
      </c>
      <c r="N33" s="230" t="s">
        <v>180</v>
      </c>
      <c r="O33" s="230" t="s">
        <v>180</v>
      </c>
      <c r="P33" s="230"/>
      <c r="Q33" s="235" t="s">
        <v>265</v>
      </c>
      <c r="R33" s="237">
        <v>2.02605977709E11</v>
      </c>
      <c r="S33" s="235">
        <v>101644.0</v>
      </c>
      <c r="T33" s="235">
        <v>2.0260370744E10</v>
      </c>
      <c r="U33" s="235"/>
      <c r="V33" s="235">
        <v>1.50010001E8</v>
      </c>
      <c r="W33" s="235"/>
      <c r="X33" s="235"/>
      <c r="Y33" s="235"/>
      <c r="Z33" s="235" t="s">
        <v>100</v>
      </c>
      <c r="AA33" s="236">
        <f t="shared" ref="AA33:AA39" si="2">G33*$I$2</f>
        <v>138044.95</v>
      </c>
      <c r="AB33" s="238"/>
      <c r="AC33" s="195"/>
      <c r="AD33" s="216"/>
      <c r="AE33" s="108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</row>
    <row r="34">
      <c r="A34" s="235" t="s">
        <v>332</v>
      </c>
      <c r="B34" s="235" t="s">
        <v>106</v>
      </c>
      <c r="C34" s="235" t="s">
        <v>333</v>
      </c>
      <c r="D34" s="235" t="s">
        <v>334</v>
      </c>
      <c r="E34" s="235"/>
      <c r="F34" s="236">
        <v>138044.95</v>
      </c>
      <c r="G34" s="235">
        <v>1.0</v>
      </c>
      <c r="H34" s="235" t="s">
        <v>176</v>
      </c>
      <c r="I34" s="235" t="s">
        <v>177</v>
      </c>
      <c r="J34" s="235" t="s">
        <v>335</v>
      </c>
      <c r="K34" s="235" t="s">
        <v>336</v>
      </c>
      <c r="L34" s="228">
        <v>45103.0</v>
      </c>
      <c r="M34" s="229">
        <v>44161.0</v>
      </c>
      <c r="N34" s="239" t="s">
        <v>180</v>
      </c>
      <c r="O34" s="239" t="s">
        <v>180</v>
      </c>
      <c r="P34" s="239"/>
      <c r="Q34" s="235" t="s">
        <v>337</v>
      </c>
      <c r="R34" s="237">
        <v>2.0260307832E11</v>
      </c>
      <c r="S34" s="235">
        <v>101669.0</v>
      </c>
      <c r="T34" s="235">
        <v>2.0260370753E10</v>
      </c>
      <c r="U34" s="235"/>
      <c r="V34" s="235">
        <v>1.50010001E8</v>
      </c>
      <c r="W34" s="235"/>
      <c r="X34" s="235"/>
      <c r="Y34" s="235"/>
      <c r="Z34" s="235" t="s">
        <v>100</v>
      </c>
      <c r="AA34" s="236">
        <f t="shared" si="2"/>
        <v>138044.95</v>
      </c>
      <c r="AB34" s="238"/>
      <c r="AC34" s="195"/>
      <c r="AD34" s="216"/>
      <c r="AE34" s="108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</row>
    <row r="35">
      <c r="A35" s="235" t="s">
        <v>338</v>
      </c>
      <c r="B35" s="235" t="s">
        <v>106</v>
      </c>
      <c r="C35" s="235" t="s">
        <v>339</v>
      </c>
      <c r="D35" s="235" t="s">
        <v>340</v>
      </c>
      <c r="E35" s="235"/>
      <c r="F35" s="236">
        <v>138044.95</v>
      </c>
      <c r="G35" s="237">
        <v>1.0</v>
      </c>
      <c r="H35" s="235" t="s">
        <v>176</v>
      </c>
      <c r="I35" s="235" t="s">
        <v>177</v>
      </c>
      <c r="J35" s="235" t="s">
        <v>341</v>
      </c>
      <c r="K35" s="235" t="s">
        <v>342</v>
      </c>
      <c r="L35" s="228">
        <v>42181.0</v>
      </c>
      <c r="M35" s="229">
        <v>41239.0</v>
      </c>
      <c r="N35" s="239" t="s">
        <v>180</v>
      </c>
      <c r="O35" s="239" t="s">
        <v>180</v>
      </c>
      <c r="P35" s="239"/>
      <c r="Q35" s="235" t="s">
        <v>337</v>
      </c>
      <c r="R35" s="237">
        <v>2.02603078322E11</v>
      </c>
      <c r="S35" s="235">
        <v>101670.0</v>
      </c>
      <c r="T35" s="235">
        <v>2.0260370762E10</v>
      </c>
      <c r="U35" s="235"/>
      <c r="V35" s="235">
        <v>1.50010001E8</v>
      </c>
      <c r="W35" s="235"/>
      <c r="X35" s="235"/>
      <c r="Y35" s="235"/>
      <c r="Z35" s="235" t="s">
        <v>100</v>
      </c>
      <c r="AA35" s="236">
        <f t="shared" si="2"/>
        <v>138044.95</v>
      </c>
      <c r="AB35" s="238"/>
      <c r="AC35" s="195"/>
      <c r="AD35" s="216"/>
      <c r="AE35" s="108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</row>
    <row r="36">
      <c r="A36" s="235" t="s">
        <v>343</v>
      </c>
      <c r="B36" s="235" t="s">
        <v>106</v>
      </c>
      <c r="C36" s="235" t="s">
        <v>344</v>
      </c>
      <c r="D36" s="235" t="s">
        <v>345</v>
      </c>
      <c r="E36" s="235"/>
      <c r="F36" s="236">
        <v>276089.9</v>
      </c>
      <c r="G36" s="237">
        <v>2.0</v>
      </c>
      <c r="H36" s="235" t="s">
        <v>176</v>
      </c>
      <c r="I36" s="235" t="s">
        <v>346</v>
      </c>
      <c r="J36" s="235" t="s">
        <v>347</v>
      </c>
      <c r="K36" s="235" t="s">
        <v>348</v>
      </c>
      <c r="L36" s="228">
        <v>43277.0</v>
      </c>
      <c r="M36" s="229">
        <v>42334.0</v>
      </c>
      <c r="N36" s="239" t="s">
        <v>180</v>
      </c>
      <c r="O36" s="239" t="s">
        <v>180</v>
      </c>
      <c r="P36" s="239"/>
      <c r="Q36" s="235" t="s">
        <v>349</v>
      </c>
      <c r="R36" s="237">
        <v>2.0262628008E11</v>
      </c>
      <c r="S36" s="235">
        <v>102382.0</v>
      </c>
      <c r="T36" s="235">
        <v>2.0260370904E10</v>
      </c>
      <c r="U36" s="235"/>
      <c r="V36" s="235">
        <v>1.50010001E8</v>
      </c>
      <c r="W36" s="235"/>
      <c r="X36" s="235"/>
      <c r="Y36" s="235"/>
      <c r="Z36" s="235" t="s">
        <v>100</v>
      </c>
      <c r="AA36" s="236">
        <f t="shared" si="2"/>
        <v>276089.9</v>
      </c>
      <c r="AB36" s="238"/>
      <c r="AC36" s="195"/>
      <c r="AD36" s="216"/>
      <c r="AE36" s="108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</row>
    <row r="37" ht="34.5" customHeight="1">
      <c r="A37" s="235" t="s">
        <v>350</v>
      </c>
      <c r="B37" s="235" t="s">
        <v>106</v>
      </c>
      <c r="C37" s="235" t="s">
        <v>351</v>
      </c>
      <c r="D37" s="235" t="s">
        <v>352</v>
      </c>
      <c r="E37" s="235"/>
      <c r="F37" s="236">
        <v>276089.9</v>
      </c>
      <c r="G37" s="237">
        <v>2.0</v>
      </c>
      <c r="H37" s="235" t="s">
        <v>176</v>
      </c>
      <c r="I37" s="235" t="s">
        <v>353</v>
      </c>
      <c r="J37" s="235" t="s">
        <v>354</v>
      </c>
      <c r="K37" s="235" t="s">
        <v>355</v>
      </c>
      <c r="L37" s="228">
        <v>43277.0</v>
      </c>
      <c r="M37" s="229">
        <v>42334.0</v>
      </c>
      <c r="N37" s="239" t="s">
        <v>180</v>
      </c>
      <c r="O37" s="239" t="s">
        <v>180</v>
      </c>
      <c r="P37" s="239"/>
      <c r="Q37" s="235" t="s">
        <v>356</v>
      </c>
      <c r="R37" s="237">
        <v>2.02604682418E11</v>
      </c>
      <c r="S37" s="235">
        <v>102152.0</v>
      </c>
      <c r="T37" s="235">
        <v>2.0260370922E10</v>
      </c>
      <c r="U37" s="235"/>
      <c r="V37" s="235">
        <v>1.50010001E8</v>
      </c>
      <c r="W37" s="235"/>
      <c r="X37" s="235"/>
      <c r="Y37" s="235"/>
      <c r="Z37" s="235" t="s">
        <v>100</v>
      </c>
      <c r="AA37" s="236">
        <f t="shared" si="2"/>
        <v>276089.9</v>
      </c>
      <c r="AB37" s="238"/>
      <c r="AC37" s="195"/>
      <c r="AD37" s="216"/>
      <c r="AE37" s="108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</row>
    <row r="38" ht="31.5" customHeight="1">
      <c r="A38" s="235" t="s">
        <v>357</v>
      </c>
      <c r="B38" s="235" t="s">
        <v>106</v>
      </c>
      <c r="C38" s="235" t="s">
        <v>358</v>
      </c>
      <c r="D38" s="235" t="s">
        <v>359</v>
      </c>
      <c r="E38" s="235"/>
      <c r="F38" s="236">
        <v>138044.95</v>
      </c>
      <c r="G38" s="237">
        <v>1.0</v>
      </c>
      <c r="H38" s="235" t="s">
        <v>176</v>
      </c>
      <c r="I38" s="235" t="s">
        <v>225</v>
      </c>
      <c r="J38" s="235" t="s">
        <v>360</v>
      </c>
      <c r="K38" s="235" t="s">
        <v>361</v>
      </c>
      <c r="L38" s="228">
        <v>43277.0</v>
      </c>
      <c r="M38" s="229">
        <v>42334.0</v>
      </c>
      <c r="N38" s="239" t="s">
        <v>180</v>
      </c>
      <c r="O38" s="239" t="s">
        <v>180</v>
      </c>
      <c r="P38" s="239"/>
      <c r="Q38" s="235" t="s">
        <v>362</v>
      </c>
      <c r="R38" s="237">
        <v>2.02605383428E11</v>
      </c>
      <c r="S38" s="235">
        <v>102292.0</v>
      </c>
      <c r="T38" s="235">
        <v>2.0260370978E10</v>
      </c>
      <c r="U38" s="235"/>
      <c r="V38" s="235">
        <v>1.50010001E8</v>
      </c>
      <c r="W38" s="235"/>
      <c r="X38" s="235"/>
      <c r="Y38" s="235"/>
      <c r="Z38" s="235" t="s">
        <v>100</v>
      </c>
      <c r="AA38" s="236">
        <f t="shared" si="2"/>
        <v>138044.95</v>
      </c>
      <c r="AB38" s="238"/>
      <c r="AC38" s="195"/>
      <c r="AD38" s="216"/>
      <c r="AE38" s="108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</row>
    <row r="39" ht="33.75" customHeight="1">
      <c r="A39" s="235" t="s">
        <v>363</v>
      </c>
      <c r="B39" s="235" t="s">
        <v>106</v>
      </c>
      <c r="C39" s="235" t="s">
        <v>364</v>
      </c>
      <c r="D39" s="235" t="s">
        <v>365</v>
      </c>
      <c r="E39" s="235"/>
      <c r="F39" s="236">
        <v>276089.9</v>
      </c>
      <c r="G39" s="237">
        <v>2.0</v>
      </c>
      <c r="H39" s="235" t="s">
        <v>176</v>
      </c>
      <c r="I39" s="235" t="s">
        <v>225</v>
      </c>
      <c r="J39" s="235" t="s">
        <v>366</v>
      </c>
      <c r="K39" s="235" t="s">
        <v>367</v>
      </c>
      <c r="L39" s="228">
        <v>43277.0</v>
      </c>
      <c r="M39" s="229">
        <v>42334.0</v>
      </c>
      <c r="N39" s="239" t="s">
        <v>180</v>
      </c>
      <c r="O39" s="239" t="s">
        <v>180</v>
      </c>
      <c r="P39" s="239"/>
      <c r="Q39" s="235" t="s">
        <v>368</v>
      </c>
      <c r="R39" s="237">
        <v>2.02633280516E11</v>
      </c>
      <c r="S39" s="235">
        <v>102118.0</v>
      </c>
      <c r="T39" s="235">
        <v>2.0260371008E10</v>
      </c>
      <c r="U39" s="235"/>
      <c r="V39" s="235">
        <v>1.50010001E8</v>
      </c>
      <c r="W39" s="235"/>
      <c r="X39" s="235"/>
      <c r="Y39" s="235"/>
      <c r="Z39" s="235" t="s">
        <v>100</v>
      </c>
      <c r="AA39" s="236">
        <f t="shared" si="2"/>
        <v>276089.9</v>
      </c>
      <c r="AB39" s="238"/>
      <c r="AC39" s="195"/>
      <c r="AD39" s="216"/>
      <c r="AE39" s="108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</row>
    <row r="40">
      <c r="A40" s="233" t="s">
        <v>369</v>
      </c>
      <c r="B40" s="233" t="s">
        <v>106</v>
      </c>
      <c r="C40" s="233" t="s">
        <v>370</v>
      </c>
      <c r="D40" s="233" t="s">
        <v>371</v>
      </c>
      <c r="E40" s="233">
        <v>180430.0</v>
      </c>
      <c r="F40" s="240">
        <v>2484809.1</v>
      </c>
      <c r="G40" s="241">
        <v>18.0</v>
      </c>
      <c r="H40" s="233" t="s">
        <v>130</v>
      </c>
      <c r="I40" s="233" t="s">
        <v>131</v>
      </c>
      <c r="J40" s="233" t="s">
        <v>372</v>
      </c>
      <c r="K40" s="233" t="s">
        <v>373</v>
      </c>
      <c r="L40" s="242">
        <v>46153.0</v>
      </c>
      <c r="M40" s="242">
        <v>46303.0</v>
      </c>
      <c r="N40" s="243" t="s">
        <v>180</v>
      </c>
      <c r="O40" s="243" t="s">
        <v>180</v>
      </c>
      <c r="P40" s="243"/>
      <c r="Q40" s="233" t="s">
        <v>295</v>
      </c>
      <c r="R40" s="241" t="s">
        <v>374</v>
      </c>
      <c r="S40" s="233" t="s">
        <v>374</v>
      </c>
      <c r="T40" s="233" t="s">
        <v>374</v>
      </c>
      <c r="U40" s="233" t="s">
        <v>374</v>
      </c>
      <c r="V40" s="233">
        <v>1.50010001E8</v>
      </c>
      <c r="W40" s="233" t="s">
        <v>374</v>
      </c>
      <c r="X40" s="233" t="s">
        <v>374</v>
      </c>
      <c r="Y40" s="233" t="s">
        <v>374</v>
      </c>
      <c r="Z40" s="233" t="s">
        <v>100</v>
      </c>
      <c r="AA40" s="240">
        <v>2484809.1</v>
      </c>
      <c r="AB40" s="232"/>
      <c r="AC40" s="195"/>
      <c r="AD40" s="216"/>
      <c r="AE40" s="108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</row>
    <row r="41" ht="15.75" customHeight="1">
      <c r="A41" s="244" t="s">
        <v>375</v>
      </c>
      <c r="B41" s="244" t="s">
        <v>106</v>
      </c>
      <c r="C41" s="244" t="s">
        <v>376</v>
      </c>
      <c r="D41" s="244" t="s">
        <v>377</v>
      </c>
      <c r="E41" s="244">
        <v>180430.0</v>
      </c>
      <c r="F41" s="245">
        <v>138044.95</v>
      </c>
      <c r="G41" s="246">
        <v>1.0</v>
      </c>
      <c r="H41" s="244" t="s">
        <v>261</v>
      </c>
      <c r="I41" s="244" t="s">
        <v>378</v>
      </c>
      <c r="J41" s="233" t="s">
        <v>379</v>
      </c>
      <c r="K41" s="244" t="s">
        <v>380</v>
      </c>
      <c r="L41" s="247">
        <v>38924.0</v>
      </c>
      <c r="M41" s="248">
        <v>37981.0</v>
      </c>
      <c r="N41" s="239" t="s">
        <v>180</v>
      </c>
      <c r="O41" s="239" t="s">
        <v>180</v>
      </c>
      <c r="P41" s="239"/>
      <c r="Q41" s="244" t="s">
        <v>381</v>
      </c>
      <c r="R41" s="246">
        <v>2.02525675136E11</v>
      </c>
      <c r="S41" s="244">
        <v>98808.0</v>
      </c>
      <c r="T41" s="244">
        <v>2.0260421913E10</v>
      </c>
      <c r="U41" s="244" t="s">
        <v>374</v>
      </c>
      <c r="V41" s="249"/>
      <c r="W41" s="244" t="s">
        <v>374</v>
      </c>
      <c r="X41" s="244" t="s">
        <v>374</v>
      </c>
      <c r="Y41" s="244" t="s">
        <v>374</v>
      </c>
      <c r="Z41" s="235" t="s">
        <v>100</v>
      </c>
      <c r="AA41" s="250">
        <f>G41*I2</f>
        <v>138044.95</v>
      </c>
      <c r="AB41" s="244" t="s">
        <v>382</v>
      </c>
      <c r="AC41" s="249"/>
      <c r="AD41" s="216"/>
      <c r="AE41" s="108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</row>
    <row r="42" ht="15.75" customHeight="1">
      <c r="A42" s="251" t="s">
        <v>383</v>
      </c>
      <c r="B42" s="251" t="s">
        <v>106</v>
      </c>
      <c r="C42" s="251" t="s">
        <v>384</v>
      </c>
      <c r="D42" s="251" t="s">
        <v>385</v>
      </c>
      <c r="E42" s="251">
        <v>180430.0</v>
      </c>
      <c r="F42" s="253">
        <v>414134.85</v>
      </c>
      <c r="G42" s="254">
        <v>3.0</v>
      </c>
      <c r="H42" s="251" t="s">
        <v>261</v>
      </c>
      <c r="I42" s="251" t="s">
        <v>131</v>
      </c>
      <c r="J42" s="251" t="s">
        <v>386</v>
      </c>
      <c r="K42" s="251" t="s">
        <v>387</v>
      </c>
      <c r="L42" s="247">
        <v>38924.0</v>
      </c>
      <c r="M42" s="248">
        <v>37981.0</v>
      </c>
      <c r="N42" s="239" t="s">
        <v>180</v>
      </c>
      <c r="O42" s="239" t="s">
        <v>180</v>
      </c>
      <c r="P42" s="239"/>
      <c r="Q42" s="251" t="s">
        <v>388</v>
      </c>
      <c r="R42" s="255">
        <v>2.02527775092E11</v>
      </c>
      <c r="S42" s="256">
        <v>98803.0</v>
      </c>
      <c r="T42" s="233">
        <v>2.0260418516E10</v>
      </c>
      <c r="U42" s="251" t="s">
        <v>374</v>
      </c>
      <c r="V42" s="257"/>
      <c r="W42" s="251" t="s">
        <v>374</v>
      </c>
      <c r="X42" s="251" t="s">
        <v>374</v>
      </c>
      <c r="Y42" s="251" t="s">
        <v>374</v>
      </c>
      <c r="Z42" s="235" t="s">
        <v>100</v>
      </c>
      <c r="AA42" s="258">
        <f t="shared" ref="AA42:AA44" si="3">G42*$I$2</f>
        <v>414134.85</v>
      </c>
      <c r="AB42" s="244" t="s">
        <v>382</v>
      </c>
      <c r="AC42" s="257"/>
      <c r="AD42" s="216"/>
      <c r="AE42" s="108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09"/>
      <c r="AX42" s="109"/>
      <c r="AY42" s="109"/>
    </row>
    <row r="43" ht="15.75" customHeight="1">
      <c r="A43" s="235" t="s">
        <v>389</v>
      </c>
      <c r="B43" s="244" t="s">
        <v>106</v>
      </c>
      <c r="C43" s="244" t="s">
        <v>390</v>
      </c>
      <c r="D43" s="244"/>
      <c r="E43" s="244">
        <v>180430.0</v>
      </c>
      <c r="F43" s="245">
        <v>2565969.1</v>
      </c>
      <c r="G43" s="246">
        <v>18.0</v>
      </c>
      <c r="H43" s="244" t="s">
        <v>261</v>
      </c>
      <c r="I43" s="244" t="s">
        <v>131</v>
      </c>
      <c r="J43" s="244" t="s">
        <v>391</v>
      </c>
      <c r="K43" s="244" t="s">
        <v>392</v>
      </c>
      <c r="L43" s="228">
        <v>38924.0</v>
      </c>
      <c r="M43" s="229">
        <v>37981.0</v>
      </c>
      <c r="N43" s="239" t="s">
        <v>180</v>
      </c>
      <c r="O43" s="239" t="s">
        <v>180</v>
      </c>
      <c r="P43" s="239"/>
      <c r="Q43" s="244" t="s">
        <v>393</v>
      </c>
      <c r="R43" s="259">
        <v>2.02528869552E11</v>
      </c>
      <c r="S43" s="260">
        <v>91735.0</v>
      </c>
      <c r="T43" s="261">
        <v>2.0260418267E10</v>
      </c>
      <c r="U43" s="244" t="s">
        <v>374</v>
      </c>
      <c r="V43" s="249"/>
      <c r="W43" s="244" t="s">
        <v>374</v>
      </c>
      <c r="X43" s="244" t="s">
        <v>374</v>
      </c>
      <c r="Y43" s="244" t="s">
        <v>374</v>
      </c>
      <c r="Z43" s="235" t="s">
        <v>100</v>
      </c>
      <c r="AA43" s="250">
        <f t="shared" si="3"/>
        <v>2484809.1</v>
      </c>
      <c r="AB43" s="244" t="s">
        <v>382</v>
      </c>
      <c r="AC43" s="249"/>
      <c r="AD43" s="216"/>
      <c r="AE43" s="108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09"/>
      <c r="AX43" s="109"/>
      <c r="AY43" s="109"/>
    </row>
    <row r="44" ht="15.75" customHeight="1">
      <c r="A44" s="251" t="s">
        <v>394</v>
      </c>
      <c r="B44" s="251" t="s">
        <v>106</v>
      </c>
      <c r="C44" s="251" t="s">
        <v>395</v>
      </c>
      <c r="D44" s="251" t="s">
        <v>396</v>
      </c>
      <c r="E44" s="251"/>
      <c r="F44" s="253">
        <v>276089.9</v>
      </c>
      <c r="G44" s="254">
        <v>2.0</v>
      </c>
      <c r="H44" s="225" t="s">
        <v>261</v>
      </c>
      <c r="I44" s="251" t="s">
        <v>397</v>
      </c>
      <c r="J44" s="251" t="s">
        <v>398</v>
      </c>
      <c r="K44" s="251" t="s">
        <v>399</v>
      </c>
      <c r="L44" s="262">
        <v>38924.0</v>
      </c>
      <c r="M44" s="263">
        <v>37981.0</v>
      </c>
      <c r="N44" s="239" t="s">
        <v>180</v>
      </c>
      <c r="O44" s="239" t="s">
        <v>180</v>
      </c>
      <c r="P44" s="264"/>
      <c r="Q44" s="225" t="s">
        <v>400</v>
      </c>
      <c r="R44" s="265">
        <v>2.02502578529E11</v>
      </c>
      <c r="S44" s="266">
        <v>100003.0</v>
      </c>
      <c r="T44" s="267">
        <v>2.0260418548E10</v>
      </c>
      <c r="U44" s="251" t="s">
        <v>374</v>
      </c>
      <c r="V44" s="225"/>
      <c r="W44" s="251" t="s">
        <v>374</v>
      </c>
      <c r="X44" s="251" t="s">
        <v>374</v>
      </c>
      <c r="Y44" s="251" t="s">
        <v>374</v>
      </c>
      <c r="Z44" s="235" t="s">
        <v>100</v>
      </c>
      <c r="AA44" s="258">
        <f t="shared" si="3"/>
        <v>276089.9</v>
      </c>
      <c r="AB44" s="244" t="s">
        <v>382</v>
      </c>
      <c r="AC44" s="268"/>
      <c r="AD44" s="216"/>
      <c r="AE44" s="108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09"/>
      <c r="AX44" s="109"/>
      <c r="AY44" s="109"/>
    </row>
    <row r="45" ht="15.75" customHeight="1">
      <c r="A45" s="235" t="s">
        <v>401</v>
      </c>
      <c r="B45" s="244" t="s">
        <v>106</v>
      </c>
      <c r="C45" s="244" t="s">
        <v>402</v>
      </c>
      <c r="D45" s="244" t="s">
        <v>403</v>
      </c>
      <c r="E45" s="244">
        <v>180421.0</v>
      </c>
      <c r="F45" s="245">
        <v>138044.95</v>
      </c>
      <c r="G45" s="246">
        <v>1.0</v>
      </c>
      <c r="H45" s="244" t="s">
        <v>176</v>
      </c>
      <c r="I45" s="244" t="s">
        <v>131</v>
      </c>
      <c r="J45" s="244" t="s">
        <v>404</v>
      </c>
      <c r="K45" s="244" t="s">
        <v>405</v>
      </c>
      <c r="L45" s="242">
        <v>46229.0</v>
      </c>
      <c r="M45" s="248">
        <v>37981.0</v>
      </c>
      <c r="N45" s="239" t="s">
        <v>180</v>
      </c>
      <c r="O45" s="239" t="s">
        <v>180</v>
      </c>
      <c r="P45" s="239"/>
      <c r="Q45" s="244" t="s">
        <v>406</v>
      </c>
      <c r="R45" s="269">
        <v>2.02617587738E11</v>
      </c>
      <c r="S45" s="261">
        <v>120571.0</v>
      </c>
      <c r="T45" s="261">
        <v>2.0260425085E10</v>
      </c>
      <c r="U45" s="244" t="s">
        <v>374</v>
      </c>
      <c r="V45" s="249"/>
      <c r="W45" s="244" t="s">
        <v>374</v>
      </c>
      <c r="X45" s="244" t="s">
        <v>374</v>
      </c>
      <c r="Y45" s="244" t="s">
        <v>374</v>
      </c>
      <c r="Z45" s="235" t="s">
        <v>100</v>
      </c>
      <c r="AA45" s="250">
        <f>G45*I2</f>
        <v>138044.95</v>
      </c>
      <c r="AB45" s="244" t="s">
        <v>407</v>
      </c>
      <c r="AC45" s="250"/>
      <c r="AD45" s="270" t="s">
        <v>403</v>
      </c>
      <c r="AE45" s="271"/>
      <c r="AF45" s="272"/>
      <c r="AG45" s="272"/>
      <c r="AH45" s="272"/>
      <c r="AI45" s="272"/>
      <c r="AJ45" s="272"/>
      <c r="AK45" s="272"/>
      <c r="AL45" s="272"/>
      <c r="AM45" s="272"/>
      <c r="AN45" s="272"/>
      <c r="AO45" s="272"/>
      <c r="AP45" s="272"/>
      <c r="AQ45" s="272"/>
      <c r="AR45" s="272"/>
      <c r="AS45" s="272"/>
      <c r="AT45" s="272"/>
      <c r="AU45" s="272"/>
      <c r="AV45" s="272"/>
      <c r="AW45" s="272"/>
      <c r="AX45" s="272"/>
      <c r="AY45" s="272"/>
    </row>
    <row r="46" ht="15.75" customHeight="1">
      <c r="A46" s="79" t="s">
        <v>408</v>
      </c>
      <c r="B46" s="79" t="s">
        <v>106</v>
      </c>
      <c r="C46" s="79" t="s">
        <v>409</v>
      </c>
      <c r="D46" s="273"/>
      <c r="E46" s="79">
        <v>180430.0</v>
      </c>
      <c r="F46" s="79" t="s">
        <v>410</v>
      </c>
      <c r="G46" s="79">
        <v>27.0</v>
      </c>
      <c r="H46" s="79" t="s">
        <v>130</v>
      </c>
      <c r="I46" s="79" t="s">
        <v>131</v>
      </c>
      <c r="J46" s="79" t="s">
        <v>411</v>
      </c>
      <c r="K46" s="79" t="s">
        <v>412</v>
      </c>
      <c r="L46" s="242">
        <v>46197.0</v>
      </c>
      <c r="M46" s="242">
        <v>46347.0</v>
      </c>
      <c r="N46" s="239" t="s">
        <v>180</v>
      </c>
      <c r="O46" s="239" t="s">
        <v>180</v>
      </c>
      <c r="P46" s="239"/>
      <c r="Q46" s="79"/>
      <c r="R46" s="79" t="s">
        <v>413</v>
      </c>
      <c r="S46" s="79" t="s">
        <v>413</v>
      </c>
      <c r="T46" s="79" t="s">
        <v>413</v>
      </c>
      <c r="U46" s="79" t="s">
        <v>413</v>
      </c>
      <c r="V46" s="79">
        <v>1.50010001E8</v>
      </c>
      <c r="W46" s="79" t="s">
        <v>413</v>
      </c>
      <c r="X46" s="79" t="s">
        <v>413</v>
      </c>
      <c r="Y46" s="79" t="s">
        <v>413</v>
      </c>
      <c r="Z46" s="235" t="s">
        <v>100</v>
      </c>
      <c r="AA46" s="79"/>
      <c r="AB46" s="79"/>
      <c r="AC46" s="79"/>
      <c r="AD46" s="274"/>
      <c r="AE46" s="275"/>
      <c r="AF46" s="276"/>
      <c r="AG46" s="276"/>
      <c r="AH46" s="276"/>
      <c r="AI46" s="276"/>
      <c r="AJ46" s="276"/>
      <c r="AK46" s="276"/>
      <c r="AL46" s="276"/>
      <c r="AM46" s="276"/>
      <c r="AN46" s="276"/>
      <c r="AO46" s="276"/>
      <c r="AP46" s="276"/>
      <c r="AQ46" s="276"/>
      <c r="AR46" s="276"/>
      <c r="AS46" s="276"/>
      <c r="AT46" s="276"/>
      <c r="AU46" s="276"/>
      <c r="AV46" s="276"/>
      <c r="AW46" s="276"/>
      <c r="AX46" s="276"/>
      <c r="AY46" s="276"/>
    </row>
    <row r="47" ht="15.75" customHeight="1">
      <c r="A47" s="277" t="s">
        <v>414</v>
      </c>
      <c r="B47" s="277" t="s">
        <v>415</v>
      </c>
      <c r="C47" s="277" t="s">
        <v>416</v>
      </c>
      <c r="D47" s="277" t="s">
        <v>417</v>
      </c>
      <c r="E47" s="277"/>
      <c r="F47" s="278">
        <v>138044.95</v>
      </c>
      <c r="G47" s="279">
        <v>1.0</v>
      </c>
      <c r="H47" s="277" t="s">
        <v>261</v>
      </c>
      <c r="I47" s="277" t="s">
        <v>239</v>
      </c>
      <c r="J47" s="277" t="s">
        <v>418</v>
      </c>
      <c r="K47" s="277" t="s">
        <v>419</v>
      </c>
      <c r="L47" s="280"/>
      <c r="M47" s="280"/>
      <c r="N47" s="280"/>
      <c r="O47" s="280"/>
      <c r="P47" s="280"/>
      <c r="Q47" s="277" t="s">
        <v>420</v>
      </c>
      <c r="R47" s="279">
        <v>2.02606587952E11</v>
      </c>
      <c r="S47" s="277">
        <v>120395.0</v>
      </c>
      <c r="T47" s="277">
        <v>2.0260435374E10</v>
      </c>
      <c r="U47" s="280"/>
      <c r="V47" s="280"/>
      <c r="W47" s="280"/>
      <c r="X47" s="280"/>
      <c r="Y47" s="280"/>
      <c r="Z47" s="280"/>
      <c r="AA47" s="281"/>
      <c r="AB47" s="281"/>
      <c r="AC47" s="281"/>
      <c r="AD47" s="83"/>
      <c r="AE47" s="20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</row>
    <row r="48" ht="15.75" customHeight="1">
      <c r="A48" s="277" t="s">
        <v>421</v>
      </c>
      <c r="B48" s="277" t="s">
        <v>415</v>
      </c>
      <c r="C48" s="277" t="s">
        <v>422</v>
      </c>
      <c r="D48" s="277" t="s">
        <v>423</v>
      </c>
      <c r="E48" s="280"/>
      <c r="F48" s="278">
        <v>138044.95</v>
      </c>
      <c r="G48" s="279">
        <v>1.0</v>
      </c>
      <c r="H48" s="277" t="s">
        <v>261</v>
      </c>
      <c r="I48" s="277" t="s">
        <v>424</v>
      </c>
      <c r="J48" s="277" t="s">
        <v>425</v>
      </c>
      <c r="K48" s="277" t="s">
        <v>426</v>
      </c>
      <c r="L48" s="280"/>
      <c r="M48" s="280"/>
      <c r="N48" s="280"/>
      <c r="O48" s="280"/>
      <c r="P48" s="280"/>
      <c r="Q48" s="277" t="s">
        <v>427</v>
      </c>
      <c r="R48" s="279">
        <v>2.02627888395E11</v>
      </c>
      <c r="S48" s="277">
        <v>123559.0</v>
      </c>
      <c r="T48" s="277">
        <v>2.0260435481E10</v>
      </c>
      <c r="U48" s="280"/>
      <c r="V48" s="280"/>
      <c r="W48" s="280"/>
      <c r="X48" s="280"/>
      <c r="Y48" s="280"/>
      <c r="Z48" s="277" t="s">
        <v>428</v>
      </c>
      <c r="AA48" s="281"/>
      <c r="AB48" s="281"/>
      <c r="AC48" s="281"/>
      <c r="AD48" s="83"/>
      <c r="AE48" s="20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</row>
    <row r="49" ht="15.75" customHeight="1">
      <c r="A49" s="282" t="s">
        <v>429</v>
      </c>
      <c r="B49" s="282" t="s">
        <v>415</v>
      </c>
      <c r="C49" s="282" t="s">
        <v>430</v>
      </c>
      <c r="D49" s="282" t="s">
        <v>431</v>
      </c>
      <c r="E49" s="283"/>
      <c r="F49" s="278">
        <v>138044.95</v>
      </c>
      <c r="G49" s="284">
        <v>1.0</v>
      </c>
      <c r="H49" s="282" t="s">
        <v>261</v>
      </c>
      <c r="I49" s="282" t="s">
        <v>432</v>
      </c>
      <c r="J49" s="285" t="s">
        <v>433</v>
      </c>
      <c r="K49" s="277" t="s">
        <v>434</v>
      </c>
      <c r="L49" s="283"/>
      <c r="M49" s="283"/>
      <c r="N49" s="283"/>
      <c r="O49" s="283"/>
      <c r="P49" s="283"/>
      <c r="Q49" s="282" t="s">
        <v>265</v>
      </c>
      <c r="R49" s="284">
        <v>2.02605985052E11</v>
      </c>
      <c r="S49" s="282">
        <v>107509.0</v>
      </c>
      <c r="T49" s="282">
        <v>2.0260435287E10</v>
      </c>
      <c r="U49" s="283"/>
      <c r="V49" s="283"/>
      <c r="W49" s="283"/>
      <c r="X49" s="283"/>
      <c r="Y49" s="283"/>
      <c r="Z49" s="283"/>
      <c r="AA49" s="286"/>
      <c r="AB49" s="286"/>
      <c r="AC49" s="286"/>
      <c r="AD49" s="158"/>
      <c r="AE49" s="143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  <c r="AY49" s="144"/>
    </row>
    <row r="50" ht="15.75" customHeight="1">
      <c r="A50" s="282" t="s">
        <v>435</v>
      </c>
      <c r="B50" s="282" t="s">
        <v>106</v>
      </c>
      <c r="C50" s="282" t="s">
        <v>436</v>
      </c>
      <c r="D50" s="282" t="s">
        <v>437</v>
      </c>
      <c r="E50" s="282">
        <v>180430.0</v>
      </c>
      <c r="F50" s="287">
        <v>1932629.3</v>
      </c>
      <c r="G50" s="284">
        <v>14.0</v>
      </c>
      <c r="H50" s="282" t="s">
        <v>130</v>
      </c>
      <c r="I50" s="282" t="s">
        <v>131</v>
      </c>
      <c r="J50" s="282" t="s">
        <v>438</v>
      </c>
      <c r="K50" s="282" t="s">
        <v>439</v>
      </c>
      <c r="L50" s="282"/>
      <c r="M50" s="282"/>
      <c r="N50" s="282"/>
      <c r="O50" s="282"/>
      <c r="P50" s="282"/>
      <c r="Q50" s="283"/>
      <c r="R50" s="284">
        <v>2.026044172E10</v>
      </c>
      <c r="S50" s="283"/>
      <c r="T50" s="283"/>
      <c r="U50" s="283"/>
      <c r="V50" s="283"/>
      <c r="W50" s="283"/>
      <c r="X50" s="283"/>
      <c r="Y50" s="283"/>
      <c r="Z50" s="283"/>
      <c r="AA50" s="286"/>
      <c r="AB50" s="286"/>
      <c r="AC50" s="286"/>
      <c r="AD50" s="158"/>
      <c r="AE50" s="143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</row>
    <row r="51" ht="15.75" customHeight="1">
      <c r="A51" s="282" t="s">
        <v>435</v>
      </c>
      <c r="B51" s="282" t="s">
        <v>106</v>
      </c>
      <c r="C51" s="282" t="s">
        <v>440</v>
      </c>
      <c r="D51" s="282" t="s">
        <v>437</v>
      </c>
      <c r="E51" s="282">
        <v>180430.0</v>
      </c>
      <c r="F51" s="287">
        <v>138044.95</v>
      </c>
      <c r="G51" s="284">
        <v>1.0</v>
      </c>
      <c r="H51" s="282" t="s">
        <v>130</v>
      </c>
      <c r="I51" s="282" t="s">
        <v>131</v>
      </c>
      <c r="J51" s="282" t="s">
        <v>438</v>
      </c>
      <c r="K51" s="282" t="s">
        <v>439</v>
      </c>
      <c r="L51" s="228">
        <v>44768.0</v>
      </c>
      <c r="M51" s="228">
        <v>43825.0</v>
      </c>
      <c r="N51" s="239" t="s">
        <v>180</v>
      </c>
      <c r="O51" s="239" t="s">
        <v>180</v>
      </c>
      <c r="P51" s="239"/>
      <c r="Q51" s="283"/>
      <c r="R51" s="284">
        <v>2.026044172E10</v>
      </c>
      <c r="S51" s="283"/>
      <c r="T51" s="283"/>
      <c r="U51" s="283"/>
      <c r="V51" s="283"/>
      <c r="W51" s="283"/>
      <c r="X51" s="283"/>
      <c r="Y51" s="283"/>
      <c r="Z51" s="283"/>
      <c r="AA51" s="286"/>
      <c r="AB51" s="287" t="s">
        <v>441</v>
      </c>
      <c r="AC51" s="286"/>
      <c r="AD51" s="158"/>
      <c r="AE51" s="143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</row>
    <row r="52" ht="15.75" customHeight="1">
      <c r="A52" s="143"/>
      <c r="B52" s="143"/>
      <c r="C52" s="143"/>
      <c r="D52" s="143"/>
      <c r="E52" s="143"/>
      <c r="F52" s="288"/>
      <c r="G52" s="289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289"/>
      <c r="S52" s="143"/>
      <c r="T52" s="143"/>
      <c r="U52" s="143"/>
      <c r="V52" s="143"/>
      <c r="W52" s="143"/>
      <c r="X52" s="143"/>
      <c r="Y52" s="143"/>
      <c r="Z52" s="143"/>
      <c r="AA52" s="288"/>
      <c r="AB52" s="288"/>
      <c r="AC52" s="288"/>
      <c r="AD52" s="158"/>
      <c r="AE52" s="143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</row>
    <row r="53" ht="15.75" customHeight="1">
      <c r="A53" s="143"/>
      <c r="B53" s="143"/>
      <c r="C53" s="143"/>
      <c r="D53" s="143"/>
      <c r="E53" s="143"/>
      <c r="F53" s="288"/>
      <c r="G53" s="289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289"/>
      <c r="S53" s="143"/>
      <c r="T53" s="143"/>
      <c r="U53" s="143"/>
      <c r="V53" s="143"/>
      <c r="W53" s="143"/>
      <c r="X53" s="143"/>
      <c r="Y53" s="143"/>
      <c r="Z53" s="143"/>
      <c r="AA53" s="288"/>
      <c r="AB53" s="288"/>
      <c r="AC53" s="288"/>
      <c r="AD53" s="158"/>
      <c r="AE53" s="143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</row>
    <row r="54" ht="15.75" customHeight="1">
      <c r="A54" s="143"/>
      <c r="B54" s="143"/>
      <c r="C54" s="143"/>
      <c r="D54" s="143"/>
      <c r="E54" s="143"/>
      <c r="F54" s="288"/>
      <c r="G54" s="289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289"/>
      <c r="S54" s="143"/>
      <c r="T54" s="143"/>
      <c r="U54" s="143"/>
      <c r="V54" s="143"/>
      <c r="W54" s="143"/>
      <c r="X54" s="143"/>
      <c r="Y54" s="143"/>
      <c r="Z54" s="143"/>
      <c r="AA54" s="288"/>
      <c r="AB54" s="288"/>
      <c r="AC54" s="288"/>
      <c r="AD54" s="158"/>
      <c r="AE54" s="143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</row>
    <row r="55" ht="15.75" customHeight="1">
      <c r="A55" s="143"/>
      <c r="B55" s="54"/>
      <c r="C55" s="143"/>
      <c r="D55" s="143"/>
      <c r="E55" s="143"/>
      <c r="F55" s="288"/>
      <c r="G55" s="289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289"/>
      <c r="S55" s="143"/>
      <c r="T55" s="143"/>
      <c r="U55" s="143"/>
      <c r="V55" s="143"/>
      <c r="W55" s="143"/>
      <c r="X55" s="143"/>
      <c r="Y55" s="143"/>
      <c r="Z55" s="143"/>
      <c r="AA55" s="288"/>
      <c r="AB55" s="288"/>
      <c r="AC55" s="288"/>
      <c r="AD55" s="158"/>
      <c r="AE55" s="143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</row>
    <row r="56" ht="15.75" customHeight="1">
      <c r="A56" s="143"/>
      <c r="B56" s="143"/>
      <c r="C56" s="143"/>
      <c r="D56" s="143"/>
      <c r="E56" s="143"/>
      <c r="F56" s="288"/>
      <c r="G56" s="289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289"/>
      <c r="S56" s="143"/>
      <c r="T56" s="143"/>
      <c r="U56" s="143"/>
      <c r="V56" s="143"/>
      <c r="W56" s="143"/>
      <c r="X56" s="143"/>
      <c r="Y56" s="143"/>
      <c r="Z56" s="143"/>
      <c r="AA56" s="288"/>
      <c r="AB56" s="288"/>
      <c r="AC56" s="288"/>
      <c r="AD56" s="158"/>
      <c r="AE56" s="143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</row>
    <row r="57" ht="15.75" customHeight="1">
      <c r="A57" s="143"/>
      <c r="B57" s="143"/>
      <c r="C57" s="143"/>
      <c r="D57" s="143"/>
      <c r="E57" s="143"/>
      <c r="F57" s="288"/>
      <c r="G57" s="289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289"/>
      <c r="S57" s="143"/>
      <c r="T57" s="143"/>
      <c r="U57" s="143"/>
      <c r="V57" s="143"/>
      <c r="W57" s="143"/>
      <c r="X57" s="143"/>
      <c r="Y57" s="143"/>
      <c r="Z57" s="143"/>
      <c r="AA57" s="288"/>
      <c r="AB57" s="288"/>
      <c r="AC57" s="288"/>
      <c r="AD57" s="158"/>
      <c r="AE57" s="143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</row>
    <row r="58" ht="15.75" customHeight="1">
      <c r="A58" s="143"/>
      <c r="B58" s="143"/>
      <c r="C58" s="143"/>
      <c r="D58" s="143"/>
      <c r="E58" s="143"/>
      <c r="F58" s="288"/>
      <c r="G58" s="289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289"/>
      <c r="S58" s="143"/>
      <c r="T58" s="143"/>
      <c r="U58" s="143"/>
      <c r="V58" s="143"/>
      <c r="W58" s="143"/>
      <c r="X58" s="143"/>
      <c r="Y58" s="143"/>
      <c r="Z58" s="143"/>
      <c r="AA58" s="288"/>
      <c r="AB58" s="288"/>
      <c r="AC58" s="288"/>
      <c r="AD58" s="158"/>
      <c r="AE58" s="143"/>
      <c r="AF58" s="144"/>
      <c r="AG58" s="144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</row>
    <row r="59" ht="15.75" customHeight="1">
      <c r="A59" s="143"/>
      <c r="B59" s="143"/>
      <c r="C59" s="143"/>
      <c r="D59" s="143"/>
      <c r="E59" s="143"/>
      <c r="F59" s="288"/>
      <c r="G59" s="289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289"/>
      <c r="S59" s="143"/>
      <c r="T59" s="143"/>
      <c r="U59" s="143"/>
      <c r="V59" s="143"/>
      <c r="W59" s="143"/>
      <c r="X59" s="143"/>
      <c r="Y59" s="143"/>
      <c r="Z59" s="143"/>
      <c r="AA59" s="288"/>
      <c r="AB59" s="288"/>
      <c r="AC59" s="288"/>
      <c r="AD59" s="158"/>
      <c r="AE59" s="143"/>
      <c r="AF59" s="144"/>
      <c r="AG59" s="144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  <c r="AY59" s="144"/>
    </row>
    <row r="60" ht="15.75" customHeight="1">
      <c r="A60" s="143"/>
      <c r="B60" s="143"/>
      <c r="C60" s="143"/>
      <c r="D60" s="143"/>
      <c r="E60" s="143"/>
      <c r="F60" s="288"/>
      <c r="G60" s="289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289"/>
      <c r="S60" s="143"/>
      <c r="T60" s="143"/>
      <c r="U60" s="143"/>
      <c r="V60" s="143"/>
      <c r="W60" s="143"/>
      <c r="X60" s="143"/>
      <c r="Y60" s="143"/>
      <c r="Z60" s="143"/>
      <c r="AA60" s="288"/>
      <c r="AB60" s="288"/>
      <c r="AC60" s="288"/>
      <c r="AD60" s="158"/>
      <c r="AE60" s="143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</row>
    <row r="61" ht="15.75" customHeight="1">
      <c r="A61" s="143"/>
      <c r="B61" s="143"/>
      <c r="C61" s="143"/>
      <c r="D61" s="143"/>
      <c r="E61" s="143"/>
      <c r="F61" s="288"/>
      <c r="G61" s="289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289"/>
      <c r="S61" s="143"/>
      <c r="T61" s="143"/>
      <c r="U61" s="143"/>
      <c r="V61" s="143"/>
      <c r="W61" s="143"/>
      <c r="X61" s="143"/>
      <c r="Y61" s="143"/>
      <c r="Z61" s="143"/>
      <c r="AA61" s="288"/>
      <c r="AB61" s="288"/>
      <c r="AC61" s="288"/>
      <c r="AD61" s="158"/>
      <c r="AE61" s="143"/>
      <c r="AF61" s="144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  <c r="AY61" s="144"/>
    </row>
    <row r="62" ht="15.75" customHeight="1">
      <c r="A62" s="143"/>
      <c r="B62" s="143"/>
      <c r="C62" s="143"/>
      <c r="D62" s="143"/>
      <c r="E62" s="143"/>
      <c r="F62" s="288"/>
      <c r="G62" s="289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289"/>
      <c r="S62" s="143"/>
      <c r="T62" s="143"/>
      <c r="U62" s="143"/>
      <c r="V62" s="143"/>
      <c r="W62" s="143"/>
      <c r="X62" s="143"/>
      <c r="Y62" s="143"/>
      <c r="Z62" s="143"/>
      <c r="AA62" s="288"/>
      <c r="AB62" s="288"/>
      <c r="AC62" s="288"/>
      <c r="AD62" s="158"/>
      <c r="AE62" s="143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</row>
    <row r="63" ht="15.75" customHeight="1">
      <c r="A63" s="143"/>
      <c r="B63" s="143"/>
      <c r="C63" s="143"/>
      <c r="D63" s="143"/>
      <c r="E63" s="143"/>
      <c r="F63" s="288"/>
      <c r="G63" s="289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289"/>
      <c r="S63" s="143"/>
      <c r="T63" s="143"/>
      <c r="U63" s="143"/>
      <c r="V63" s="143"/>
      <c r="W63" s="143"/>
      <c r="X63" s="143"/>
      <c r="Y63" s="143"/>
      <c r="Z63" s="143"/>
      <c r="AA63" s="288"/>
      <c r="AB63" s="288"/>
      <c r="AC63" s="288"/>
      <c r="AD63" s="158"/>
      <c r="AE63" s="143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</row>
    <row r="64" ht="15.75" customHeight="1">
      <c r="A64" s="143"/>
      <c r="B64" s="143"/>
      <c r="C64" s="143"/>
      <c r="D64" s="143"/>
      <c r="E64" s="143"/>
      <c r="F64" s="288"/>
      <c r="G64" s="289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289"/>
      <c r="S64" s="143"/>
      <c r="T64" s="143"/>
      <c r="U64" s="143"/>
      <c r="V64" s="143"/>
      <c r="W64" s="143"/>
      <c r="X64" s="143"/>
      <c r="Y64" s="143"/>
      <c r="Z64" s="143"/>
      <c r="AA64" s="288"/>
      <c r="AB64" s="288"/>
      <c r="AC64" s="288"/>
      <c r="AD64" s="158"/>
      <c r="AE64" s="143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</row>
    <row r="65" ht="15.75" customHeight="1">
      <c r="A65" s="143"/>
      <c r="B65" s="143"/>
      <c r="C65" s="143"/>
      <c r="D65" s="143"/>
      <c r="E65" s="143"/>
      <c r="F65" s="288"/>
      <c r="G65" s="289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289"/>
      <c r="S65" s="143"/>
      <c r="T65" s="143"/>
      <c r="U65" s="143"/>
      <c r="V65" s="143"/>
      <c r="W65" s="290"/>
      <c r="X65" s="291"/>
      <c r="Y65" s="292"/>
      <c r="Z65" s="292"/>
      <c r="AA65" s="292"/>
      <c r="AB65" s="292"/>
      <c r="AC65" s="293"/>
      <c r="AD65" s="294"/>
      <c r="AE65" s="290"/>
      <c r="AF65" s="295"/>
      <c r="AG65" s="290"/>
      <c r="AH65" s="290"/>
      <c r="AI65" s="290"/>
      <c r="AJ65" s="290"/>
      <c r="AK65" s="290"/>
      <c r="AL65" s="290"/>
      <c r="AM65" s="290"/>
      <c r="AN65" s="296"/>
      <c r="AO65" s="297"/>
      <c r="AP65" s="298"/>
      <c r="AQ65" s="182"/>
      <c r="AR65" s="144"/>
      <c r="AS65" s="144"/>
      <c r="AT65" s="144"/>
      <c r="AU65" s="144"/>
      <c r="AV65" s="144"/>
      <c r="AW65" s="144"/>
      <c r="AX65" s="144"/>
      <c r="AY65" s="144"/>
    </row>
    <row r="66" ht="15.75" customHeight="1">
      <c r="A66" s="143"/>
      <c r="B66" s="143"/>
      <c r="C66" s="143"/>
      <c r="D66" s="143"/>
      <c r="E66" s="143"/>
      <c r="F66" s="288"/>
      <c r="G66" s="289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289"/>
      <c r="S66" s="143"/>
      <c r="T66" s="143"/>
      <c r="U66" s="143"/>
      <c r="V66" s="143"/>
      <c r="W66" s="133"/>
      <c r="X66" s="133"/>
      <c r="Y66" s="133"/>
      <c r="Z66" s="133"/>
      <c r="AA66" s="133"/>
      <c r="AB66" s="133"/>
      <c r="AC66" s="135"/>
      <c r="AD66" s="139"/>
      <c r="AE66" s="133"/>
      <c r="AF66" s="134"/>
      <c r="AG66" s="133"/>
      <c r="AH66" s="133"/>
      <c r="AI66" s="133"/>
      <c r="AJ66" s="133"/>
      <c r="AK66" s="133"/>
      <c r="AL66" s="133"/>
      <c r="AM66" s="133"/>
      <c r="AN66" s="123"/>
      <c r="AO66" s="141"/>
      <c r="AP66" s="299"/>
      <c r="AQ66" s="190"/>
      <c r="AR66" s="144"/>
      <c r="AS66" s="144"/>
      <c r="AT66" s="144"/>
      <c r="AU66" s="144"/>
      <c r="AV66" s="144"/>
      <c r="AW66" s="144"/>
      <c r="AX66" s="144"/>
      <c r="AY66" s="144"/>
    </row>
    <row r="67" ht="15.75" customHeight="1">
      <c r="A67" s="143"/>
      <c r="B67" s="143"/>
      <c r="C67" s="143"/>
      <c r="D67" s="143"/>
      <c r="E67" s="143"/>
      <c r="F67" s="288"/>
      <c r="G67" s="289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289"/>
      <c r="S67" s="143"/>
      <c r="T67" s="143"/>
      <c r="U67" s="143"/>
      <c r="V67" s="143"/>
      <c r="W67" s="133"/>
      <c r="X67" s="133"/>
      <c r="Y67" s="133"/>
      <c r="Z67" s="133"/>
      <c r="AA67" s="133"/>
      <c r="AB67" s="133"/>
      <c r="AC67" s="135"/>
      <c r="AD67" s="139"/>
      <c r="AE67" s="133"/>
      <c r="AF67" s="134"/>
      <c r="AG67" s="133"/>
      <c r="AH67" s="133"/>
      <c r="AI67" s="133"/>
      <c r="AJ67" s="133"/>
      <c r="AK67" s="133"/>
      <c r="AL67" s="133"/>
      <c r="AM67" s="133"/>
      <c r="AN67" s="123"/>
      <c r="AO67" s="141"/>
      <c r="AP67" s="300"/>
      <c r="AQ67" s="195"/>
      <c r="AR67" s="144"/>
      <c r="AS67" s="144"/>
      <c r="AT67" s="144"/>
      <c r="AU67" s="144"/>
      <c r="AV67" s="144"/>
      <c r="AW67" s="144"/>
      <c r="AX67" s="144"/>
      <c r="AY67" s="144"/>
    </row>
    <row r="68" ht="15.75" customHeight="1">
      <c r="A68" s="143"/>
      <c r="B68" s="54"/>
      <c r="C68" s="143"/>
      <c r="D68" s="143"/>
      <c r="E68" s="143"/>
      <c r="F68" s="288"/>
      <c r="G68" s="289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289"/>
      <c r="S68" s="143"/>
      <c r="T68" s="143"/>
      <c r="U68" s="143"/>
      <c r="V68" s="143"/>
      <c r="W68" s="133"/>
      <c r="X68" s="133"/>
      <c r="Y68" s="133"/>
      <c r="Z68" s="133"/>
      <c r="AA68" s="133"/>
      <c r="AB68" s="133"/>
      <c r="AC68" s="135"/>
      <c r="AD68" s="139"/>
      <c r="AE68" s="133"/>
      <c r="AF68" s="134"/>
      <c r="AG68" s="133"/>
      <c r="AH68" s="133"/>
      <c r="AI68" s="133"/>
      <c r="AJ68" s="133"/>
      <c r="AK68" s="133"/>
      <c r="AL68" s="133"/>
      <c r="AM68" s="133"/>
      <c r="AN68" s="123"/>
      <c r="AO68" s="141"/>
      <c r="AP68" s="300"/>
      <c r="AQ68" s="195"/>
      <c r="AR68" s="144"/>
      <c r="AS68" s="144"/>
      <c r="AT68" s="144"/>
      <c r="AU68" s="144"/>
      <c r="AV68" s="144"/>
      <c r="AW68" s="144"/>
      <c r="AX68" s="144"/>
      <c r="AY68" s="144"/>
    </row>
    <row r="69" ht="15.75" customHeight="1">
      <c r="A69" s="143"/>
      <c r="B69" s="143"/>
      <c r="C69" s="143"/>
      <c r="D69" s="143"/>
      <c r="E69" s="143"/>
      <c r="F69" s="288"/>
      <c r="G69" s="289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289"/>
      <c r="S69" s="143"/>
      <c r="T69" s="143"/>
      <c r="U69" s="143"/>
      <c r="V69" s="143"/>
      <c r="W69" s="133"/>
      <c r="X69" s="133"/>
      <c r="Y69" s="133"/>
      <c r="Z69" s="133"/>
      <c r="AA69" s="133"/>
      <c r="AB69" s="133"/>
      <c r="AC69" s="135"/>
      <c r="AD69" s="139"/>
      <c r="AE69" s="133"/>
      <c r="AF69" s="134"/>
      <c r="AG69" s="133"/>
      <c r="AH69" s="133"/>
      <c r="AI69" s="133"/>
      <c r="AJ69" s="133"/>
      <c r="AK69" s="133"/>
      <c r="AL69" s="133"/>
      <c r="AM69" s="133"/>
      <c r="AN69" s="123"/>
      <c r="AO69" s="141"/>
      <c r="AP69" s="300"/>
      <c r="AQ69" s="195"/>
      <c r="AR69" s="144"/>
      <c r="AS69" s="144"/>
      <c r="AT69" s="144"/>
      <c r="AU69" s="144"/>
      <c r="AV69" s="144"/>
      <c r="AW69" s="144"/>
      <c r="AX69" s="144"/>
      <c r="AY69" s="144"/>
    </row>
    <row r="70" ht="15.75" customHeight="1">
      <c r="A70" s="143"/>
      <c r="B70" s="143"/>
      <c r="C70" s="143"/>
      <c r="D70" s="143"/>
      <c r="E70" s="143"/>
      <c r="F70" s="288"/>
      <c r="G70" s="289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289"/>
      <c r="S70" s="143"/>
      <c r="T70" s="143"/>
      <c r="U70" s="143"/>
      <c r="V70" s="143"/>
      <c r="W70" s="133"/>
      <c r="X70" s="133"/>
      <c r="Y70" s="133"/>
      <c r="Z70" s="133"/>
      <c r="AA70" s="133"/>
      <c r="AB70" s="133"/>
      <c r="AC70" s="135"/>
      <c r="AD70" s="139"/>
      <c r="AE70" s="133"/>
      <c r="AF70" s="134"/>
      <c r="AG70" s="133"/>
      <c r="AH70" s="133"/>
      <c r="AI70" s="133"/>
      <c r="AJ70" s="133"/>
      <c r="AK70" s="133"/>
      <c r="AL70" s="133"/>
      <c r="AM70" s="133"/>
      <c r="AN70" s="123"/>
      <c r="AO70" s="141"/>
      <c r="AP70" s="300"/>
      <c r="AQ70" s="195"/>
      <c r="AR70" s="144"/>
      <c r="AS70" s="144"/>
      <c r="AT70" s="144"/>
      <c r="AU70" s="144"/>
      <c r="AV70" s="144"/>
      <c r="AW70" s="144"/>
      <c r="AX70" s="144"/>
      <c r="AY70" s="144"/>
    </row>
    <row r="71" ht="15.75" customHeight="1">
      <c r="A71" s="143"/>
      <c r="B71" s="143"/>
      <c r="C71" s="143"/>
      <c r="D71" s="143"/>
      <c r="E71" s="143"/>
      <c r="F71" s="288"/>
      <c r="G71" s="289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289"/>
      <c r="S71" s="143"/>
      <c r="T71" s="143"/>
      <c r="U71" s="143"/>
      <c r="V71" s="143"/>
      <c r="W71" s="133"/>
      <c r="X71" s="133"/>
      <c r="Y71" s="133"/>
      <c r="Z71" s="133"/>
      <c r="AA71" s="133"/>
      <c r="AB71" s="133"/>
      <c r="AC71" s="135"/>
      <c r="AD71" s="139"/>
      <c r="AE71" s="133"/>
      <c r="AF71" s="134"/>
      <c r="AG71" s="133"/>
      <c r="AH71" s="133"/>
      <c r="AI71" s="133"/>
      <c r="AJ71" s="133"/>
      <c r="AK71" s="133"/>
      <c r="AL71" s="133"/>
      <c r="AM71" s="133"/>
      <c r="AN71" s="123"/>
      <c r="AO71" s="141"/>
      <c r="AP71" s="300"/>
      <c r="AQ71" s="195"/>
      <c r="AR71" s="144"/>
      <c r="AS71" s="144"/>
      <c r="AT71" s="144"/>
      <c r="AU71" s="144"/>
      <c r="AV71" s="144"/>
      <c r="AW71" s="144"/>
      <c r="AX71" s="144"/>
      <c r="AY71" s="144"/>
    </row>
    <row r="72" ht="15.75" customHeight="1">
      <c r="A72" s="143"/>
      <c r="B72" s="143"/>
      <c r="C72" s="143"/>
      <c r="D72" s="143"/>
      <c r="E72" s="143"/>
      <c r="F72" s="288"/>
      <c r="G72" s="289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289"/>
      <c r="S72" s="143"/>
      <c r="T72" s="143"/>
      <c r="U72" s="143"/>
      <c r="V72" s="143"/>
      <c r="W72" s="133"/>
      <c r="X72" s="133"/>
      <c r="Y72" s="133"/>
      <c r="Z72" s="133"/>
      <c r="AA72" s="133"/>
      <c r="AB72" s="133"/>
      <c r="AC72" s="135"/>
      <c r="AD72" s="139"/>
      <c r="AE72" s="133"/>
      <c r="AF72" s="134"/>
      <c r="AG72" s="133"/>
      <c r="AH72" s="133"/>
      <c r="AI72" s="133"/>
      <c r="AJ72" s="133"/>
      <c r="AK72" s="133"/>
      <c r="AL72" s="133"/>
      <c r="AM72" s="133"/>
      <c r="AN72" s="123"/>
      <c r="AO72" s="141"/>
      <c r="AP72" s="300"/>
      <c r="AQ72" s="195"/>
      <c r="AR72" s="144"/>
      <c r="AS72" s="144"/>
      <c r="AT72" s="144"/>
      <c r="AU72" s="144"/>
      <c r="AV72" s="144"/>
      <c r="AW72" s="144"/>
      <c r="AX72" s="144"/>
      <c r="AY72" s="144"/>
    </row>
    <row r="73" ht="15.75" customHeight="1">
      <c r="A73" s="143"/>
      <c r="B73" s="143"/>
      <c r="C73" s="143"/>
      <c r="D73" s="143"/>
      <c r="E73" s="143"/>
      <c r="F73" s="288"/>
      <c r="G73" s="289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289"/>
      <c r="S73" s="143"/>
      <c r="T73" s="143"/>
      <c r="U73" s="143"/>
      <c r="V73" s="143"/>
      <c r="W73" s="133"/>
      <c r="X73" s="133"/>
      <c r="Y73" s="133"/>
      <c r="Z73" s="133"/>
      <c r="AA73" s="133"/>
      <c r="AB73" s="133"/>
      <c r="AC73" s="135"/>
      <c r="AD73" s="139"/>
      <c r="AE73" s="133"/>
      <c r="AF73" s="134"/>
      <c r="AG73" s="133"/>
      <c r="AH73" s="133"/>
      <c r="AI73" s="133"/>
      <c r="AJ73" s="133"/>
      <c r="AK73" s="133"/>
      <c r="AL73" s="133"/>
      <c r="AM73" s="133"/>
      <c r="AN73" s="123"/>
      <c r="AO73" s="141"/>
      <c r="AP73" s="300"/>
      <c r="AQ73" s="195"/>
      <c r="AR73" s="144"/>
      <c r="AS73" s="144"/>
      <c r="AT73" s="144"/>
      <c r="AU73" s="144"/>
      <c r="AV73" s="144"/>
      <c r="AW73" s="144"/>
      <c r="AX73" s="144"/>
      <c r="AY73" s="144"/>
    </row>
    <row r="74" ht="15.75" customHeight="1">
      <c r="A74" s="143"/>
      <c r="B74" s="143"/>
      <c r="C74" s="143"/>
      <c r="D74" s="143"/>
      <c r="E74" s="143"/>
      <c r="F74" s="288"/>
      <c r="G74" s="289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289"/>
      <c r="S74" s="143"/>
      <c r="T74" s="143"/>
      <c r="U74" s="143"/>
      <c r="V74" s="143"/>
      <c r="W74" s="133"/>
      <c r="X74" s="133"/>
      <c r="Y74" s="133"/>
      <c r="Z74" s="133"/>
      <c r="AA74" s="133"/>
      <c r="AB74" s="133"/>
      <c r="AC74" s="135"/>
      <c r="AD74" s="139"/>
      <c r="AE74" s="133"/>
      <c r="AF74" s="134"/>
      <c r="AG74" s="133"/>
      <c r="AH74" s="133"/>
      <c r="AI74" s="133"/>
      <c r="AJ74" s="133"/>
      <c r="AK74" s="133"/>
      <c r="AL74" s="133"/>
      <c r="AM74" s="133"/>
      <c r="AN74" s="123"/>
      <c r="AO74" s="141"/>
      <c r="AP74" s="300"/>
      <c r="AQ74" s="195"/>
      <c r="AR74" s="144"/>
      <c r="AS74" s="144"/>
      <c r="AT74" s="144"/>
      <c r="AU74" s="144"/>
      <c r="AV74" s="144"/>
      <c r="AW74" s="144"/>
      <c r="AX74" s="144"/>
      <c r="AY74" s="144"/>
    </row>
    <row r="75" ht="15.75" customHeight="1">
      <c r="A75" s="143"/>
      <c r="B75" s="143"/>
      <c r="C75" s="143"/>
      <c r="D75" s="143"/>
      <c r="E75" s="143"/>
      <c r="F75" s="288"/>
      <c r="G75" s="289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289"/>
      <c r="S75" s="143"/>
      <c r="T75" s="143"/>
      <c r="U75" s="143"/>
      <c r="V75" s="143"/>
      <c r="W75" s="133"/>
      <c r="X75" s="133"/>
      <c r="Y75" s="133"/>
      <c r="Z75" s="133"/>
      <c r="AA75" s="133"/>
      <c r="AB75" s="133"/>
      <c r="AC75" s="135"/>
      <c r="AD75" s="139"/>
      <c r="AE75" s="133"/>
      <c r="AF75" s="134"/>
      <c r="AG75" s="133"/>
      <c r="AH75" s="133"/>
      <c r="AI75" s="133"/>
      <c r="AJ75" s="133"/>
      <c r="AK75" s="133"/>
      <c r="AL75" s="133"/>
      <c r="AM75" s="133"/>
      <c r="AN75" s="123"/>
      <c r="AO75" s="141"/>
      <c r="AP75" s="300"/>
      <c r="AQ75" s="195"/>
      <c r="AR75" s="144"/>
      <c r="AS75" s="144"/>
      <c r="AT75" s="144"/>
      <c r="AU75" s="144"/>
      <c r="AV75" s="144"/>
      <c r="AW75" s="144"/>
      <c r="AX75" s="144"/>
      <c r="AY75" s="144"/>
    </row>
    <row r="76" ht="15.75" customHeight="1">
      <c r="A76" s="143"/>
      <c r="B76" s="143"/>
      <c r="C76" s="143"/>
      <c r="D76" s="143"/>
      <c r="E76" s="143"/>
      <c r="F76" s="288"/>
      <c r="G76" s="289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289"/>
      <c r="S76" s="143"/>
      <c r="T76" s="143"/>
      <c r="U76" s="143"/>
      <c r="V76" s="143"/>
      <c r="W76" s="133"/>
      <c r="X76" s="133"/>
      <c r="Y76" s="133"/>
      <c r="Z76" s="133"/>
      <c r="AA76" s="133"/>
      <c r="AB76" s="133"/>
      <c r="AC76" s="135"/>
      <c r="AD76" s="139"/>
      <c r="AE76" s="133"/>
      <c r="AF76" s="134"/>
      <c r="AG76" s="133"/>
      <c r="AH76" s="133"/>
      <c r="AI76" s="133"/>
      <c r="AJ76" s="133"/>
      <c r="AK76" s="133"/>
      <c r="AL76" s="133"/>
      <c r="AM76" s="133"/>
      <c r="AN76" s="123"/>
      <c r="AO76" s="141"/>
      <c r="AP76" s="300"/>
      <c r="AQ76" s="195"/>
      <c r="AR76" s="144"/>
      <c r="AS76" s="144"/>
      <c r="AT76" s="144"/>
      <c r="AU76" s="144"/>
      <c r="AV76" s="144"/>
      <c r="AW76" s="144"/>
      <c r="AX76" s="144"/>
      <c r="AY76" s="144"/>
    </row>
    <row r="77" ht="15.75" customHeight="1">
      <c r="A77" s="143"/>
      <c r="B77" s="143"/>
      <c r="C77" s="143"/>
      <c r="D77" s="143"/>
      <c r="E77" s="143"/>
      <c r="F77" s="288"/>
      <c r="G77" s="289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289"/>
      <c r="S77" s="143"/>
      <c r="T77" s="143"/>
      <c r="U77" s="143"/>
      <c r="V77" s="143"/>
      <c r="W77" s="133"/>
      <c r="X77" s="145"/>
      <c r="Y77" s="145"/>
      <c r="Z77" s="145"/>
      <c r="AA77" s="145"/>
      <c r="AB77" s="145"/>
      <c r="AC77" s="135"/>
      <c r="AD77" s="139"/>
      <c r="AE77" s="145"/>
      <c r="AF77" s="146"/>
      <c r="AG77" s="145"/>
      <c r="AH77" s="145"/>
      <c r="AI77" s="145"/>
      <c r="AJ77" s="145"/>
      <c r="AK77" s="145"/>
      <c r="AL77" s="145"/>
      <c r="AM77" s="145"/>
      <c r="AN77" s="145"/>
      <c r="AO77" s="141"/>
      <c r="AP77" s="301"/>
      <c r="AQ77" s="195"/>
      <c r="AR77" s="144"/>
      <c r="AS77" s="144"/>
      <c r="AT77" s="144"/>
      <c r="AU77" s="144"/>
      <c r="AV77" s="144"/>
      <c r="AW77" s="144"/>
      <c r="AX77" s="144"/>
      <c r="AY77" s="144"/>
    </row>
    <row r="78" ht="15.75" customHeight="1">
      <c r="A78" s="143"/>
      <c r="B78" s="143"/>
      <c r="C78" s="143"/>
      <c r="D78" s="143"/>
      <c r="E78" s="143"/>
      <c r="F78" s="288"/>
      <c r="G78" s="289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289"/>
      <c r="S78" s="143"/>
      <c r="T78" s="143"/>
      <c r="U78" s="143"/>
      <c r="V78" s="143"/>
      <c r="W78" s="133"/>
      <c r="X78" s="145"/>
      <c r="Y78" s="145"/>
      <c r="Z78" s="145"/>
      <c r="AA78" s="145"/>
      <c r="AB78" s="145"/>
      <c r="AC78" s="135"/>
      <c r="AD78" s="139"/>
      <c r="AE78" s="145"/>
      <c r="AF78" s="146"/>
      <c r="AG78" s="145"/>
      <c r="AH78" s="145"/>
      <c r="AI78" s="145"/>
      <c r="AJ78" s="145"/>
      <c r="AK78" s="145"/>
      <c r="AL78" s="145"/>
      <c r="AM78" s="145"/>
      <c r="AN78" s="145"/>
      <c r="AO78" s="141"/>
      <c r="AP78" s="301"/>
      <c r="AQ78" s="195"/>
      <c r="AR78" s="144"/>
      <c r="AS78" s="144"/>
      <c r="AT78" s="144"/>
      <c r="AU78" s="144"/>
      <c r="AV78" s="144"/>
      <c r="AW78" s="144"/>
      <c r="AX78" s="144"/>
      <c r="AY78" s="144"/>
    </row>
    <row r="79" ht="15.75" customHeight="1">
      <c r="A79" s="143"/>
      <c r="B79" s="143"/>
      <c r="C79" s="143"/>
      <c r="D79" s="143"/>
      <c r="E79" s="143"/>
      <c r="F79" s="288"/>
      <c r="G79" s="289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289"/>
      <c r="S79" s="143"/>
      <c r="T79" s="143"/>
      <c r="U79" s="143"/>
      <c r="V79" s="143"/>
      <c r="W79" s="133"/>
      <c r="X79" s="145"/>
      <c r="Y79" s="145"/>
      <c r="Z79" s="145"/>
      <c r="AA79" s="145"/>
      <c r="AB79" s="145"/>
      <c r="AC79" s="135"/>
      <c r="AD79" s="139"/>
      <c r="AE79" s="145"/>
      <c r="AF79" s="146"/>
      <c r="AG79" s="145"/>
      <c r="AH79" s="145"/>
      <c r="AI79" s="145"/>
      <c r="AJ79" s="145"/>
      <c r="AK79" s="145"/>
      <c r="AL79" s="145"/>
      <c r="AM79" s="145"/>
      <c r="AN79" s="145"/>
      <c r="AO79" s="141"/>
      <c r="AP79" s="301"/>
      <c r="AQ79" s="195"/>
      <c r="AR79" s="144"/>
      <c r="AS79" s="144"/>
      <c r="AT79" s="144"/>
      <c r="AU79" s="144"/>
      <c r="AV79" s="144"/>
      <c r="AW79" s="144"/>
      <c r="AX79" s="144"/>
      <c r="AY79" s="144"/>
    </row>
    <row r="80" ht="15.75" customHeight="1">
      <c r="A80" s="143"/>
      <c r="B80" s="143"/>
      <c r="C80" s="143"/>
      <c r="D80" s="143"/>
      <c r="E80" s="143"/>
      <c r="F80" s="288"/>
      <c r="G80" s="289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289"/>
      <c r="S80" s="143"/>
      <c r="T80" s="143"/>
      <c r="U80" s="143"/>
      <c r="V80" s="143"/>
      <c r="W80" s="133"/>
      <c r="X80" s="145"/>
      <c r="Y80" s="145"/>
      <c r="Z80" s="145"/>
      <c r="AA80" s="145"/>
      <c r="AB80" s="145"/>
      <c r="AC80" s="135"/>
      <c r="AD80" s="139"/>
      <c r="AE80" s="145"/>
      <c r="AF80" s="146"/>
      <c r="AG80" s="145"/>
      <c r="AH80" s="145"/>
      <c r="AI80" s="145"/>
      <c r="AJ80" s="145"/>
      <c r="AK80" s="145"/>
      <c r="AL80" s="145"/>
      <c r="AM80" s="145"/>
      <c r="AN80" s="145"/>
      <c r="AO80" s="141"/>
      <c r="AP80" s="301"/>
      <c r="AQ80" s="195"/>
      <c r="AR80" s="144"/>
      <c r="AS80" s="144"/>
      <c r="AT80" s="144"/>
      <c r="AU80" s="144"/>
      <c r="AV80" s="144"/>
      <c r="AW80" s="144"/>
      <c r="AX80" s="144"/>
      <c r="AY80" s="144"/>
    </row>
    <row r="81" ht="15.75" customHeight="1">
      <c r="A81" s="143"/>
      <c r="B81" s="143"/>
      <c r="C81" s="143"/>
      <c r="D81" s="143"/>
      <c r="E81" s="143"/>
      <c r="F81" s="288"/>
      <c r="G81" s="289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289"/>
      <c r="S81" s="143"/>
      <c r="T81" s="143"/>
      <c r="U81" s="143"/>
      <c r="V81" s="143"/>
      <c r="W81" s="133"/>
      <c r="X81" s="145"/>
      <c r="Y81" s="145"/>
      <c r="Z81" s="145"/>
      <c r="AA81" s="145"/>
      <c r="AB81" s="145"/>
      <c r="AC81" s="135"/>
      <c r="AD81" s="139"/>
      <c r="AE81" s="145"/>
      <c r="AF81" s="146"/>
      <c r="AG81" s="145"/>
      <c r="AH81" s="145"/>
      <c r="AI81" s="145"/>
      <c r="AJ81" s="145"/>
      <c r="AK81" s="145"/>
      <c r="AL81" s="145"/>
      <c r="AM81" s="145"/>
      <c r="AN81" s="145"/>
      <c r="AO81" s="141"/>
      <c r="AP81" s="301"/>
      <c r="AQ81" s="195"/>
      <c r="AR81" s="144"/>
      <c r="AS81" s="144"/>
      <c r="AT81" s="144"/>
      <c r="AU81" s="144"/>
      <c r="AV81" s="144"/>
      <c r="AW81" s="144"/>
      <c r="AX81" s="144"/>
      <c r="AY81" s="144"/>
    </row>
    <row r="82" ht="15.75" customHeight="1">
      <c r="A82" s="143"/>
      <c r="B82" s="143"/>
      <c r="C82" s="143"/>
      <c r="D82" s="143"/>
      <c r="E82" s="143"/>
      <c r="F82" s="288"/>
      <c r="G82" s="289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289"/>
      <c r="S82" s="143"/>
      <c r="T82" s="143"/>
      <c r="U82" s="143"/>
      <c r="V82" s="143"/>
      <c r="W82" s="133"/>
      <c r="X82" s="145"/>
      <c r="Y82" s="145"/>
      <c r="Z82" s="145"/>
      <c r="AA82" s="145"/>
      <c r="AB82" s="145"/>
      <c r="AC82" s="135"/>
      <c r="AD82" s="139"/>
      <c r="AE82" s="145"/>
      <c r="AF82" s="146"/>
      <c r="AG82" s="145"/>
      <c r="AH82" s="145"/>
      <c r="AI82" s="145"/>
      <c r="AJ82" s="145"/>
      <c r="AK82" s="145"/>
      <c r="AL82" s="145"/>
      <c r="AM82" s="145"/>
      <c r="AN82" s="145"/>
      <c r="AO82" s="141"/>
      <c r="AP82" s="301"/>
      <c r="AQ82" s="195"/>
      <c r="AR82" s="144"/>
      <c r="AS82" s="144"/>
      <c r="AT82" s="144"/>
      <c r="AU82" s="144"/>
      <c r="AV82" s="144"/>
      <c r="AW82" s="144"/>
      <c r="AX82" s="144"/>
      <c r="AY82" s="144"/>
    </row>
    <row r="83" ht="15.75" customHeight="1">
      <c r="A83" s="143"/>
      <c r="B83" s="143"/>
      <c r="C83" s="143"/>
      <c r="D83" s="143"/>
      <c r="E83" s="143"/>
      <c r="F83" s="288"/>
      <c r="G83" s="289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289"/>
      <c r="S83" s="143"/>
      <c r="T83" s="143"/>
      <c r="U83" s="143"/>
      <c r="V83" s="143"/>
      <c r="W83" s="133"/>
      <c r="X83" s="145"/>
      <c r="Y83" s="145"/>
      <c r="Z83" s="145"/>
      <c r="AA83" s="145"/>
      <c r="AB83" s="145"/>
      <c r="AC83" s="135"/>
      <c r="AD83" s="139"/>
      <c r="AE83" s="145"/>
      <c r="AF83" s="146"/>
      <c r="AG83" s="145"/>
      <c r="AH83" s="145"/>
      <c r="AI83" s="145"/>
      <c r="AJ83" s="145"/>
      <c r="AK83" s="145"/>
      <c r="AL83" s="145"/>
      <c r="AM83" s="145"/>
      <c r="AN83" s="145"/>
      <c r="AO83" s="141"/>
      <c r="AP83" s="301"/>
      <c r="AQ83" s="195"/>
      <c r="AR83" s="144"/>
      <c r="AS83" s="144"/>
      <c r="AT83" s="144"/>
      <c r="AU83" s="144"/>
      <c r="AV83" s="144"/>
      <c r="AW83" s="144"/>
      <c r="AX83" s="144"/>
      <c r="AY83" s="144"/>
    </row>
    <row r="84" ht="15.75" customHeight="1">
      <c r="A84" s="143"/>
      <c r="B84" s="143"/>
      <c r="C84" s="143"/>
      <c r="D84" s="143"/>
      <c r="E84" s="143"/>
      <c r="F84" s="288"/>
      <c r="G84" s="289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289"/>
      <c r="S84" s="143"/>
      <c r="T84" s="143"/>
      <c r="U84" s="143"/>
      <c r="V84" s="143"/>
      <c r="W84" s="133"/>
      <c r="X84" s="145"/>
      <c r="Y84" s="145"/>
      <c r="Z84" s="145"/>
      <c r="AA84" s="145"/>
      <c r="AB84" s="145"/>
      <c r="AC84" s="135"/>
      <c r="AD84" s="139"/>
      <c r="AE84" s="145"/>
      <c r="AF84" s="146"/>
      <c r="AG84" s="145"/>
      <c r="AH84" s="145"/>
      <c r="AI84" s="145"/>
      <c r="AJ84" s="145"/>
      <c r="AK84" s="145"/>
      <c r="AL84" s="145"/>
      <c r="AM84" s="145"/>
      <c r="AN84" s="145"/>
      <c r="AO84" s="141"/>
      <c r="AP84" s="301"/>
      <c r="AQ84" s="195"/>
      <c r="AR84" s="144"/>
      <c r="AS84" s="144"/>
      <c r="AT84" s="144"/>
      <c r="AU84" s="144"/>
      <c r="AV84" s="144"/>
      <c r="AW84" s="144"/>
      <c r="AX84" s="144"/>
      <c r="AY84" s="144"/>
    </row>
    <row r="85" ht="15.75" customHeight="1">
      <c r="A85" s="143"/>
      <c r="B85" s="143"/>
      <c r="C85" s="143"/>
      <c r="D85" s="143"/>
      <c r="E85" s="143"/>
      <c r="F85" s="288"/>
      <c r="G85" s="289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289"/>
      <c r="S85" s="143"/>
      <c r="T85" s="143"/>
      <c r="U85" s="143"/>
      <c r="V85" s="143"/>
      <c r="W85" s="133"/>
      <c r="X85" s="145"/>
      <c r="Y85" s="145"/>
      <c r="Z85" s="145"/>
      <c r="AA85" s="145"/>
      <c r="AB85" s="145"/>
      <c r="AC85" s="135"/>
      <c r="AD85" s="139"/>
      <c r="AE85" s="145"/>
      <c r="AF85" s="146"/>
      <c r="AG85" s="145"/>
      <c r="AH85" s="145"/>
      <c r="AI85" s="145"/>
      <c r="AJ85" s="145"/>
      <c r="AK85" s="145"/>
      <c r="AL85" s="145"/>
      <c r="AM85" s="145"/>
      <c r="AN85" s="145"/>
      <c r="AO85" s="141"/>
      <c r="AP85" s="301"/>
      <c r="AQ85" s="195"/>
      <c r="AR85" s="144"/>
      <c r="AS85" s="144"/>
      <c r="AT85" s="144"/>
      <c r="AU85" s="144"/>
      <c r="AV85" s="144"/>
      <c r="AW85" s="144"/>
      <c r="AX85" s="144"/>
      <c r="AY85" s="144"/>
    </row>
    <row r="86" ht="15.75" customHeight="1">
      <c r="A86" s="143"/>
      <c r="B86" s="143"/>
      <c r="C86" s="143"/>
      <c r="D86" s="143"/>
      <c r="E86" s="143"/>
      <c r="F86" s="288"/>
      <c r="G86" s="289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289"/>
      <c r="S86" s="143"/>
      <c r="T86" s="143"/>
      <c r="U86" s="143"/>
      <c r="V86" s="143"/>
      <c r="W86" s="133"/>
      <c r="X86" s="145"/>
      <c r="Y86" s="145"/>
      <c r="Z86" s="145"/>
      <c r="AA86" s="145"/>
      <c r="AB86" s="145"/>
      <c r="AC86" s="135"/>
      <c r="AD86" s="139"/>
      <c r="AE86" s="145"/>
      <c r="AF86" s="146"/>
      <c r="AG86" s="145"/>
      <c r="AH86" s="145"/>
      <c r="AI86" s="145"/>
      <c r="AJ86" s="145"/>
      <c r="AK86" s="145"/>
      <c r="AL86" s="145"/>
      <c r="AM86" s="145"/>
      <c r="AN86" s="145"/>
      <c r="AO86" s="141"/>
      <c r="AP86" s="301"/>
      <c r="AQ86" s="195"/>
      <c r="AR86" s="144"/>
      <c r="AS86" s="144"/>
      <c r="AT86" s="144"/>
      <c r="AU86" s="144"/>
      <c r="AV86" s="144"/>
      <c r="AW86" s="144"/>
      <c r="AX86" s="144"/>
      <c r="AY86" s="144"/>
    </row>
    <row r="87" ht="15.75" customHeight="1">
      <c r="A87" s="143"/>
      <c r="B87" s="143"/>
      <c r="C87" s="143"/>
      <c r="D87" s="143"/>
      <c r="E87" s="143"/>
      <c r="F87" s="288"/>
      <c r="G87" s="289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289"/>
      <c r="S87" s="143"/>
      <c r="T87" s="143"/>
      <c r="U87" s="143"/>
      <c r="V87" s="143"/>
      <c r="W87" s="123"/>
      <c r="X87" s="133"/>
      <c r="Y87" s="133"/>
      <c r="Z87" s="133"/>
      <c r="AA87" s="133"/>
      <c r="AB87" s="133"/>
      <c r="AC87" s="133"/>
      <c r="AD87" s="133"/>
      <c r="AE87" s="133"/>
      <c r="AF87" s="134"/>
      <c r="AG87" s="133"/>
      <c r="AH87" s="133"/>
      <c r="AI87" s="133"/>
      <c r="AJ87" s="133"/>
      <c r="AK87" s="133"/>
      <c r="AL87" s="133"/>
      <c r="AM87" s="133"/>
      <c r="AN87" s="133"/>
      <c r="AO87" s="133"/>
      <c r="AP87" s="302"/>
      <c r="AQ87" s="195"/>
      <c r="AR87" s="144"/>
      <c r="AS87" s="144"/>
      <c r="AT87" s="144"/>
      <c r="AU87" s="144"/>
      <c r="AV87" s="144"/>
      <c r="AW87" s="144"/>
      <c r="AX87" s="144"/>
      <c r="AY87" s="144"/>
    </row>
    <row r="88" ht="15.75" customHeight="1">
      <c r="A88" s="143"/>
      <c r="B88" s="143"/>
      <c r="C88" s="143"/>
      <c r="D88" s="143"/>
      <c r="E88" s="143"/>
      <c r="F88" s="288"/>
      <c r="G88" s="289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289"/>
      <c r="S88" s="143"/>
      <c r="T88" s="143"/>
      <c r="U88" s="143"/>
      <c r="V88" s="143"/>
      <c r="W88" s="123"/>
      <c r="X88" s="123"/>
      <c r="Y88" s="123"/>
      <c r="Z88" s="123"/>
      <c r="AA88" s="123"/>
      <c r="AB88" s="123"/>
      <c r="AC88" s="123"/>
      <c r="AD88" s="163"/>
      <c r="AE88" s="123"/>
      <c r="AF88" s="124"/>
      <c r="AG88" s="123"/>
      <c r="AH88" s="123"/>
      <c r="AI88" s="123"/>
      <c r="AJ88" s="123"/>
      <c r="AK88" s="123"/>
      <c r="AL88" s="123"/>
      <c r="AM88" s="123"/>
      <c r="AN88" s="123"/>
      <c r="AO88" s="126"/>
      <c r="AP88" s="303"/>
      <c r="AQ88" s="195"/>
      <c r="AR88" s="144"/>
      <c r="AS88" s="144"/>
      <c r="AT88" s="144"/>
      <c r="AU88" s="144"/>
      <c r="AV88" s="144"/>
      <c r="AW88" s="144"/>
      <c r="AX88" s="144"/>
      <c r="AY88" s="144"/>
    </row>
    <row r="89" ht="15.75" customHeight="1">
      <c r="A89" s="143"/>
      <c r="B89" s="143"/>
      <c r="C89" s="143"/>
      <c r="D89" s="143"/>
      <c r="E89" s="143"/>
      <c r="F89" s="288"/>
      <c r="G89" s="289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289"/>
      <c r="S89" s="143"/>
      <c r="T89" s="143"/>
      <c r="U89" s="143"/>
      <c r="V89" s="143"/>
      <c r="W89" s="166"/>
      <c r="X89" s="166"/>
      <c r="Y89" s="123"/>
      <c r="Z89" s="123"/>
      <c r="AA89" s="123"/>
      <c r="AB89" s="126"/>
      <c r="AC89" s="123"/>
      <c r="AD89" s="163"/>
      <c r="AE89" s="123"/>
      <c r="AF89" s="124"/>
      <c r="AG89" s="123"/>
      <c r="AH89" s="123"/>
      <c r="AI89" s="123"/>
      <c r="AJ89" s="123"/>
      <c r="AK89" s="123"/>
      <c r="AL89" s="123"/>
      <c r="AM89" s="123"/>
      <c r="AN89" s="123"/>
      <c r="AO89" s="126"/>
      <c r="AP89" s="303"/>
      <c r="AQ89" s="195"/>
      <c r="AR89" s="144"/>
      <c r="AS89" s="144"/>
      <c r="AT89" s="144"/>
      <c r="AU89" s="144"/>
      <c r="AV89" s="144"/>
      <c r="AW89" s="144"/>
      <c r="AX89" s="144"/>
      <c r="AY89" s="144"/>
    </row>
    <row r="90" ht="15.75" customHeight="1">
      <c r="A90" s="143"/>
      <c r="B90" s="143"/>
      <c r="C90" s="143"/>
      <c r="D90" s="143"/>
      <c r="E90" s="143"/>
      <c r="F90" s="288"/>
      <c r="G90" s="289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289"/>
      <c r="S90" s="143"/>
      <c r="T90" s="143"/>
      <c r="U90" s="143"/>
      <c r="V90" s="143"/>
      <c r="W90" s="43"/>
      <c r="X90" s="43"/>
      <c r="Y90" s="123"/>
      <c r="Z90" s="123"/>
      <c r="AA90" s="123"/>
      <c r="AB90" s="126"/>
      <c r="AC90" s="123"/>
      <c r="AD90" s="133"/>
      <c r="AE90" s="133"/>
      <c r="AF90" s="134"/>
      <c r="AG90" s="133"/>
      <c r="AH90" s="133"/>
      <c r="AI90" s="133"/>
      <c r="AJ90" s="133"/>
      <c r="AK90" s="123"/>
      <c r="AL90" s="133"/>
      <c r="AM90" s="133"/>
      <c r="AN90" s="123"/>
      <c r="AO90" s="126"/>
      <c r="AP90" s="133"/>
      <c r="AQ90" s="133"/>
      <c r="AR90" s="144"/>
      <c r="AS90" s="144"/>
      <c r="AT90" s="144"/>
      <c r="AU90" s="144"/>
      <c r="AV90" s="144"/>
      <c r="AW90" s="144"/>
      <c r="AX90" s="144"/>
      <c r="AY90" s="144"/>
    </row>
    <row r="91" ht="15.75" customHeight="1">
      <c r="A91" s="143"/>
      <c r="B91" s="143"/>
      <c r="C91" s="143"/>
      <c r="D91" s="143"/>
      <c r="E91" s="143"/>
      <c r="F91" s="288"/>
      <c r="G91" s="289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289"/>
      <c r="S91" s="143"/>
      <c r="T91" s="143"/>
      <c r="U91" s="143"/>
      <c r="V91" s="143"/>
      <c r="W91" s="304"/>
      <c r="X91" s="305"/>
      <c r="Y91" s="123"/>
      <c r="Z91" s="123"/>
      <c r="AA91" s="123"/>
      <c r="AB91" s="126"/>
      <c r="AC91" s="123"/>
      <c r="AD91" s="165"/>
      <c r="AE91" s="123"/>
      <c r="AF91" s="124"/>
      <c r="AG91" s="123"/>
      <c r="AH91" s="123"/>
      <c r="AI91" s="123"/>
      <c r="AJ91" s="123"/>
      <c r="AK91" s="166"/>
      <c r="AL91" s="166"/>
      <c r="AM91" s="166"/>
      <c r="AN91" s="123"/>
      <c r="AO91" s="167"/>
      <c r="AP91" s="303"/>
      <c r="AQ91" s="195"/>
      <c r="AR91" s="144"/>
      <c r="AS91" s="144"/>
      <c r="AT91" s="144"/>
      <c r="AU91" s="144"/>
      <c r="AV91" s="144"/>
      <c r="AW91" s="144"/>
      <c r="AX91" s="144"/>
      <c r="AY91" s="144"/>
    </row>
    <row r="92" ht="15.75" customHeight="1">
      <c r="A92" s="143"/>
      <c r="B92" s="143"/>
      <c r="C92" s="143"/>
      <c r="D92" s="143"/>
      <c r="E92" s="143"/>
      <c r="F92" s="288"/>
      <c r="G92" s="289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289"/>
      <c r="S92" s="143"/>
      <c r="T92" s="143"/>
      <c r="U92" s="143"/>
      <c r="V92" s="143"/>
      <c r="X92" s="305"/>
      <c r="Y92" s="123"/>
      <c r="Z92" s="123"/>
      <c r="AA92" s="123"/>
      <c r="AB92" s="126"/>
      <c r="AC92" s="123"/>
      <c r="AD92" s="165"/>
      <c r="AE92" s="123"/>
      <c r="AF92" s="124"/>
      <c r="AG92" s="123"/>
      <c r="AH92" s="123"/>
      <c r="AI92" s="123"/>
      <c r="AJ92" s="123"/>
      <c r="AK92" s="43"/>
      <c r="AL92" s="43"/>
      <c r="AM92" s="43"/>
      <c r="AN92" s="123"/>
      <c r="AO92" s="43"/>
      <c r="AP92" s="123"/>
      <c r="AQ92" s="123"/>
      <c r="AR92" s="144"/>
      <c r="AS92" s="144"/>
      <c r="AT92" s="144"/>
      <c r="AU92" s="144"/>
      <c r="AV92" s="144"/>
      <c r="AW92" s="144"/>
      <c r="AX92" s="144"/>
      <c r="AY92" s="144"/>
    </row>
    <row r="93" ht="15.75" customHeight="1">
      <c r="A93" s="143"/>
      <c r="B93" s="143"/>
      <c r="C93" s="143"/>
      <c r="D93" s="143"/>
      <c r="E93" s="143"/>
      <c r="F93" s="288"/>
      <c r="G93" s="289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289"/>
      <c r="S93" s="143"/>
      <c r="T93" s="143"/>
      <c r="U93" s="143"/>
      <c r="V93" s="143"/>
      <c r="W93" s="133"/>
      <c r="X93" s="123"/>
      <c r="Y93" s="123"/>
      <c r="Z93" s="123"/>
      <c r="AA93" s="123"/>
      <c r="AB93" s="126"/>
      <c r="AC93" s="123"/>
      <c r="AD93" s="165"/>
      <c r="AE93" s="123"/>
      <c r="AF93" s="124"/>
      <c r="AG93" s="123"/>
      <c r="AH93" s="123"/>
      <c r="AI93" s="133"/>
      <c r="AJ93" s="123"/>
      <c r="AK93" s="133"/>
      <c r="AL93" s="133"/>
      <c r="AM93" s="133"/>
      <c r="AN93" s="123"/>
      <c r="AO93" s="126"/>
      <c r="AP93" s="306"/>
      <c r="AQ93" s="195"/>
      <c r="AR93" s="144"/>
      <c r="AS93" s="144"/>
      <c r="AT93" s="144"/>
      <c r="AU93" s="144"/>
      <c r="AV93" s="144"/>
      <c r="AW93" s="144"/>
      <c r="AX93" s="144"/>
      <c r="AY93" s="144"/>
    </row>
    <row r="94" ht="15.75" customHeight="1">
      <c r="A94" s="143"/>
      <c r="B94" s="143"/>
      <c r="C94" s="143"/>
      <c r="D94" s="143"/>
      <c r="E94" s="143"/>
      <c r="F94" s="288"/>
      <c r="G94" s="289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289"/>
      <c r="S94" s="143"/>
      <c r="T94" s="143"/>
      <c r="U94" s="143"/>
      <c r="V94" s="143"/>
      <c r="W94" s="123"/>
      <c r="X94" s="123"/>
      <c r="Y94" s="123"/>
      <c r="Z94" s="123"/>
      <c r="AA94" s="123"/>
      <c r="AB94" s="126"/>
      <c r="AC94" s="123"/>
      <c r="AD94" s="123"/>
      <c r="AE94" s="123"/>
      <c r="AF94" s="124"/>
      <c r="AG94" s="123"/>
      <c r="AH94" s="123"/>
      <c r="AI94" s="123"/>
      <c r="AJ94" s="123"/>
      <c r="AK94" s="123"/>
      <c r="AL94" s="123"/>
      <c r="AM94" s="123"/>
      <c r="AN94" s="123"/>
      <c r="AO94" s="126"/>
      <c r="AP94" s="306"/>
      <c r="AQ94" s="195"/>
      <c r="AR94" s="144"/>
      <c r="AS94" s="144"/>
      <c r="AT94" s="144"/>
      <c r="AU94" s="144"/>
      <c r="AV94" s="144"/>
      <c r="AW94" s="144"/>
      <c r="AX94" s="144"/>
      <c r="AY94" s="144"/>
    </row>
    <row r="95" ht="15.75" customHeight="1">
      <c r="A95" s="143"/>
      <c r="B95" s="143"/>
      <c r="C95" s="143"/>
      <c r="D95" s="143"/>
      <c r="E95" s="143"/>
      <c r="F95" s="288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289"/>
      <c r="S95" s="143"/>
      <c r="T95" s="143"/>
      <c r="U95" s="143"/>
      <c r="V95" s="143"/>
      <c r="W95" s="123"/>
      <c r="X95" s="123"/>
      <c r="Y95" s="123"/>
      <c r="Z95" s="123"/>
      <c r="AA95" s="123"/>
      <c r="AB95" s="126"/>
      <c r="AC95" s="124"/>
      <c r="AD95" s="123"/>
      <c r="AE95" s="123"/>
      <c r="AF95" s="124"/>
      <c r="AG95" s="123"/>
      <c r="AH95" s="123"/>
      <c r="AI95" s="123"/>
      <c r="AJ95" s="123"/>
      <c r="AK95" s="123"/>
      <c r="AL95" s="123"/>
      <c r="AM95" s="123"/>
      <c r="AN95" s="123"/>
      <c r="AO95" s="126"/>
      <c r="AP95" s="306"/>
      <c r="AQ95" s="195"/>
      <c r="AR95" s="144"/>
      <c r="AS95" s="144"/>
      <c r="AT95" s="144"/>
      <c r="AU95" s="144"/>
      <c r="AV95" s="144"/>
      <c r="AW95" s="144"/>
      <c r="AX95" s="144"/>
      <c r="AY95" s="144"/>
    </row>
    <row r="96" ht="15.75" customHeight="1">
      <c r="A96" s="143"/>
      <c r="B96" s="143"/>
      <c r="C96" s="143"/>
      <c r="D96" s="143"/>
      <c r="E96" s="143"/>
      <c r="F96" s="288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289"/>
      <c r="S96" s="143"/>
      <c r="T96" s="143"/>
      <c r="U96" s="143"/>
      <c r="V96" s="143"/>
      <c r="W96" s="123"/>
      <c r="X96" s="123"/>
      <c r="Y96" s="123"/>
      <c r="Z96" s="123"/>
      <c r="AA96" s="123"/>
      <c r="AB96" s="126"/>
      <c r="AC96" s="124"/>
      <c r="AD96" s="123"/>
      <c r="AE96" s="123"/>
      <c r="AF96" s="124"/>
      <c r="AG96" s="123"/>
      <c r="AH96" s="123"/>
      <c r="AI96" s="123"/>
      <c r="AJ96" s="123"/>
      <c r="AK96" s="123"/>
      <c r="AL96" s="123"/>
      <c r="AM96" s="123"/>
      <c r="AN96" s="123"/>
      <c r="AO96" s="126"/>
      <c r="AP96" s="306"/>
      <c r="AQ96" s="195"/>
      <c r="AR96" s="144"/>
      <c r="AS96" s="144"/>
      <c r="AT96" s="144"/>
      <c r="AU96" s="144"/>
      <c r="AV96" s="144"/>
      <c r="AW96" s="144"/>
      <c r="AX96" s="144"/>
      <c r="AY96" s="144"/>
    </row>
    <row r="97" ht="15.75" customHeight="1">
      <c r="A97" s="143"/>
      <c r="B97" s="143"/>
      <c r="C97" s="143"/>
      <c r="D97" s="143"/>
      <c r="E97" s="143"/>
      <c r="F97" s="288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289"/>
      <c r="S97" s="143"/>
      <c r="T97" s="143"/>
      <c r="U97" s="143"/>
      <c r="V97" s="143"/>
      <c r="W97" s="123"/>
      <c r="X97" s="123"/>
      <c r="Y97" s="123"/>
      <c r="Z97" s="123"/>
      <c r="AA97" s="123"/>
      <c r="AB97" s="126"/>
      <c r="AC97" s="124"/>
      <c r="AD97" s="123"/>
      <c r="AE97" s="123"/>
      <c r="AF97" s="124"/>
      <c r="AG97" s="123"/>
      <c r="AH97" s="123"/>
      <c r="AI97" s="123"/>
      <c r="AJ97" s="123"/>
      <c r="AK97" s="123"/>
      <c r="AL97" s="123"/>
      <c r="AM97" s="123"/>
      <c r="AN97" s="123"/>
      <c r="AO97" s="126"/>
      <c r="AP97" s="306"/>
      <c r="AQ97" s="195"/>
      <c r="AR97" s="144"/>
      <c r="AS97" s="144"/>
      <c r="AT97" s="144"/>
      <c r="AU97" s="144"/>
      <c r="AV97" s="144"/>
      <c r="AW97" s="144"/>
      <c r="AX97" s="144"/>
      <c r="AY97" s="144"/>
    </row>
    <row r="98" ht="15.75" customHeight="1">
      <c r="A98" s="143"/>
      <c r="B98" s="143"/>
      <c r="C98" s="143"/>
      <c r="D98" s="143"/>
      <c r="E98" s="143"/>
      <c r="F98" s="288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289"/>
      <c r="S98" s="143"/>
      <c r="T98" s="143"/>
      <c r="U98" s="143"/>
      <c r="V98" s="143"/>
      <c r="W98" s="123"/>
      <c r="X98" s="123"/>
      <c r="Y98" s="123"/>
      <c r="Z98" s="123"/>
      <c r="AA98" s="123"/>
      <c r="AB98" s="126"/>
      <c r="AC98" s="124"/>
      <c r="AD98" s="123"/>
      <c r="AE98" s="123"/>
      <c r="AF98" s="124"/>
      <c r="AG98" s="123"/>
      <c r="AH98" s="123"/>
      <c r="AI98" s="123"/>
      <c r="AJ98" s="123"/>
      <c r="AK98" s="123"/>
      <c r="AL98" s="123"/>
      <c r="AM98" s="123"/>
      <c r="AN98" s="123"/>
      <c r="AO98" s="126"/>
      <c r="AP98" s="306"/>
      <c r="AQ98" s="195"/>
      <c r="AR98" s="144"/>
      <c r="AS98" s="144"/>
      <c r="AT98" s="144"/>
      <c r="AU98" s="144"/>
      <c r="AV98" s="144"/>
      <c r="AW98" s="144"/>
      <c r="AX98" s="144"/>
      <c r="AY98" s="144"/>
    </row>
    <row r="99" ht="15.75" customHeight="1">
      <c r="A99" s="143"/>
      <c r="B99" s="143"/>
      <c r="C99" s="143"/>
      <c r="D99" s="143"/>
      <c r="E99" s="143"/>
      <c r="F99" s="288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289"/>
      <c r="S99" s="143"/>
      <c r="T99" s="143"/>
      <c r="U99" s="143"/>
      <c r="V99" s="143"/>
      <c r="W99" s="123"/>
      <c r="X99" s="123"/>
      <c r="Y99" s="123"/>
      <c r="Z99" s="123"/>
      <c r="AA99" s="123"/>
      <c r="AB99" s="126"/>
      <c r="AC99" s="124"/>
      <c r="AD99" s="123"/>
      <c r="AE99" s="123"/>
      <c r="AF99" s="124"/>
      <c r="AG99" s="123"/>
      <c r="AH99" s="123"/>
      <c r="AI99" s="123"/>
      <c r="AJ99" s="123"/>
      <c r="AK99" s="123"/>
      <c r="AL99" s="123"/>
      <c r="AM99" s="123"/>
      <c r="AN99" s="123"/>
      <c r="AO99" s="126"/>
      <c r="AP99" s="306"/>
      <c r="AQ99" s="195"/>
      <c r="AR99" s="144"/>
      <c r="AS99" s="144"/>
      <c r="AT99" s="144"/>
      <c r="AU99" s="144"/>
      <c r="AV99" s="144"/>
      <c r="AW99" s="144"/>
      <c r="AX99" s="144"/>
      <c r="AY99" s="144"/>
    </row>
    <row r="100" ht="15.75" customHeight="1">
      <c r="A100" s="143"/>
      <c r="B100" s="143"/>
      <c r="C100" s="143"/>
      <c r="D100" s="143"/>
      <c r="E100" s="143"/>
      <c r="F100" s="288"/>
      <c r="G100" s="143"/>
      <c r="H100" s="143"/>
      <c r="I100" s="158"/>
      <c r="J100" s="143"/>
      <c r="K100" s="158"/>
      <c r="L100" s="158"/>
      <c r="M100" s="158"/>
      <c r="N100" s="158"/>
      <c r="O100" s="158"/>
      <c r="P100" s="158"/>
      <c r="Q100" s="143"/>
      <c r="R100" s="289"/>
      <c r="S100" s="143"/>
      <c r="T100" s="143"/>
      <c r="U100" s="143"/>
      <c r="V100" s="143"/>
      <c r="W100" s="123"/>
      <c r="X100" s="123"/>
      <c r="Y100" s="123"/>
      <c r="Z100" s="123"/>
      <c r="AA100" s="123"/>
      <c r="AB100" s="126"/>
      <c r="AC100" s="124"/>
      <c r="AD100" s="123"/>
      <c r="AE100" s="123"/>
      <c r="AF100" s="124"/>
      <c r="AG100" s="123"/>
      <c r="AH100" s="123"/>
      <c r="AI100" s="123"/>
      <c r="AJ100" s="123"/>
      <c r="AK100" s="123"/>
      <c r="AL100" s="123"/>
      <c r="AM100" s="123"/>
      <c r="AN100" s="123"/>
      <c r="AO100" s="126"/>
      <c r="AP100" s="307"/>
      <c r="AQ100" s="195"/>
      <c r="AR100" s="144"/>
      <c r="AS100" s="144"/>
      <c r="AT100" s="144"/>
      <c r="AU100" s="144"/>
      <c r="AV100" s="144"/>
      <c r="AW100" s="144"/>
      <c r="AX100" s="144"/>
      <c r="AY100" s="144"/>
    </row>
    <row r="101" ht="15.75" customHeight="1">
      <c r="A101" s="143"/>
      <c r="B101" s="143"/>
      <c r="C101" s="143"/>
      <c r="D101" s="143"/>
      <c r="E101" s="143"/>
      <c r="F101" s="288"/>
      <c r="G101" s="143"/>
      <c r="H101" s="143"/>
      <c r="I101" s="158"/>
      <c r="J101" s="143"/>
      <c r="K101" s="158"/>
      <c r="L101" s="158"/>
      <c r="M101" s="158"/>
      <c r="N101" s="158"/>
      <c r="O101" s="158"/>
      <c r="P101" s="158"/>
      <c r="Q101" s="143"/>
      <c r="R101" s="289"/>
      <c r="S101" s="143"/>
      <c r="T101" s="143"/>
      <c r="U101" s="143"/>
      <c r="V101" s="143"/>
      <c r="W101" s="282"/>
      <c r="X101" s="282"/>
      <c r="Y101" s="282"/>
      <c r="Z101" s="282"/>
      <c r="AA101" s="282"/>
      <c r="AB101" s="287"/>
      <c r="AC101" s="284"/>
      <c r="AD101" s="283"/>
      <c r="AE101" s="282"/>
      <c r="AF101" s="284"/>
      <c r="AG101" s="282"/>
      <c r="AH101" s="282"/>
      <c r="AI101" s="282"/>
      <c r="AJ101" s="283"/>
      <c r="AK101" s="282"/>
      <c r="AL101" s="282"/>
      <c r="AM101" s="282"/>
      <c r="AN101" s="283"/>
      <c r="AO101" s="286"/>
      <c r="AP101" s="283"/>
      <c r="AQ101" s="283"/>
      <c r="AR101" s="144"/>
      <c r="AS101" s="144"/>
      <c r="AT101" s="144"/>
      <c r="AU101" s="144"/>
      <c r="AV101" s="144"/>
      <c r="AW101" s="144"/>
      <c r="AX101" s="144"/>
      <c r="AY101" s="144"/>
    </row>
    <row r="102" ht="15.75" customHeight="1">
      <c r="A102" s="143"/>
      <c r="B102" s="143"/>
      <c r="C102" s="143"/>
      <c r="D102" s="143"/>
      <c r="E102" s="143"/>
      <c r="F102" s="288"/>
      <c r="G102" s="143"/>
      <c r="H102" s="143"/>
      <c r="I102" s="158"/>
      <c r="J102" s="143"/>
      <c r="K102" s="158"/>
      <c r="L102" s="158"/>
      <c r="M102" s="158"/>
      <c r="N102" s="158"/>
      <c r="O102" s="158"/>
      <c r="P102" s="158"/>
      <c r="Q102" s="143"/>
      <c r="R102" s="289"/>
      <c r="S102" s="143"/>
      <c r="T102" s="143"/>
      <c r="U102" s="143"/>
      <c r="V102" s="143"/>
      <c r="W102" s="308"/>
      <c r="X102" s="282"/>
      <c r="Y102" s="282"/>
      <c r="Z102" s="282"/>
      <c r="AA102" s="282"/>
      <c r="AB102" s="287"/>
      <c r="AC102" s="284"/>
      <c r="AD102" s="283"/>
      <c r="AE102" s="282"/>
      <c r="AF102" s="309"/>
      <c r="AG102" s="310"/>
      <c r="AH102" s="311"/>
      <c r="AI102" s="282"/>
      <c r="AJ102" s="283"/>
      <c r="AK102" s="282"/>
      <c r="AL102" s="282"/>
      <c r="AM102" s="282"/>
      <c r="AN102" s="283"/>
      <c r="AO102" s="286"/>
      <c r="AP102" s="283"/>
      <c r="AQ102" s="283"/>
      <c r="AR102" s="144"/>
      <c r="AS102" s="144"/>
      <c r="AT102" s="144"/>
      <c r="AU102" s="144"/>
      <c r="AV102" s="144"/>
      <c r="AW102" s="144"/>
      <c r="AX102" s="144"/>
      <c r="AY102" s="144"/>
    </row>
    <row r="103" ht="15.75" customHeight="1">
      <c r="A103" s="143"/>
      <c r="B103" s="143"/>
      <c r="C103" s="143"/>
      <c r="D103" s="143"/>
      <c r="E103" s="143"/>
      <c r="F103" s="288"/>
      <c r="G103" s="143"/>
      <c r="H103" s="143"/>
      <c r="I103" s="158"/>
      <c r="J103" s="143"/>
      <c r="K103" s="158"/>
      <c r="L103" s="158"/>
      <c r="M103" s="158"/>
      <c r="N103" s="158"/>
      <c r="O103" s="158"/>
      <c r="P103" s="158"/>
      <c r="Q103" s="143"/>
      <c r="R103" s="289"/>
      <c r="S103" s="143"/>
      <c r="T103" s="143"/>
      <c r="U103" s="143"/>
      <c r="V103" s="143"/>
      <c r="W103" s="123"/>
      <c r="X103" s="282"/>
      <c r="Y103" s="282"/>
      <c r="Z103" s="282"/>
      <c r="AA103" s="282"/>
      <c r="AB103" s="287"/>
      <c r="AC103" s="284"/>
      <c r="AD103" s="283"/>
      <c r="AE103" s="282"/>
      <c r="AF103" s="312"/>
      <c r="AG103" s="313"/>
      <c r="AH103" s="314"/>
      <c r="AI103" s="282"/>
      <c r="AJ103" s="283"/>
      <c r="AK103" s="282"/>
      <c r="AL103" s="282"/>
      <c r="AM103" s="282"/>
      <c r="AN103" s="283"/>
      <c r="AO103" s="286"/>
      <c r="AP103" s="283"/>
      <c r="AQ103" s="283"/>
      <c r="AR103" s="144"/>
      <c r="AS103" s="144"/>
      <c r="AT103" s="144"/>
      <c r="AU103" s="144"/>
      <c r="AV103" s="144"/>
      <c r="AW103" s="144"/>
      <c r="AX103" s="144"/>
      <c r="AY103" s="144"/>
    </row>
    <row r="104" ht="15.75" customHeight="1">
      <c r="A104" s="143"/>
      <c r="B104" s="143"/>
      <c r="C104" s="143"/>
      <c r="D104" s="143"/>
      <c r="E104" s="143"/>
      <c r="F104" s="288"/>
      <c r="G104" s="143"/>
      <c r="H104" s="143"/>
      <c r="I104" s="158"/>
      <c r="J104" s="143"/>
      <c r="K104" s="158"/>
      <c r="L104" s="158"/>
      <c r="M104" s="158"/>
      <c r="N104" s="158"/>
      <c r="O104" s="158"/>
      <c r="P104" s="158"/>
      <c r="Q104" s="143"/>
      <c r="R104" s="289"/>
      <c r="S104" s="143"/>
      <c r="T104" s="143"/>
      <c r="U104" s="143"/>
      <c r="V104" s="143"/>
      <c r="W104" s="308"/>
      <c r="X104" s="282"/>
      <c r="Y104" s="282"/>
      <c r="Z104" s="282"/>
      <c r="AA104" s="282"/>
      <c r="AB104" s="287"/>
      <c r="AC104" s="284"/>
      <c r="AD104" s="283"/>
      <c r="AE104" s="54"/>
      <c r="AF104" s="315"/>
      <c r="AG104" s="316"/>
      <c r="AH104" s="317"/>
      <c r="AI104" s="282"/>
      <c r="AJ104" s="54"/>
      <c r="AK104" s="282"/>
      <c r="AL104" s="282"/>
      <c r="AM104" s="282"/>
      <c r="AN104" s="158"/>
      <c r="AO104" s="286"/>
      <c r="AP104" s="288"/>
      <c r="AQ104" s="288"/>
      <c r="AR104" s="144"/>
      <c r="AS104" s="144"/>
      <c r="AT104" s="144"/>
      <c r="AU104" s="144"/>
      <c r="AV104" s="144"/>
      <c r="AW104" s="144"/>
      <c r="AX104" s="144"/>
      <c r="AY104" s="144"/>
    </row>
    <row r="105" ht="15.75" customHeight="1">
      <c r="A105" s="143"/>
      <c r="B105" s="143"/>
      <c r="C105" s="143"/>
      <c r="D105" s="143"/>
      <c r="E105" s="143"/>
      <c r="F105" s="288"/>
      <c r="G105" s="143"/>
      <c r="H105" s="143"/>
      <c r="I105" s="158"/>
      <c r="J105" s="143"/>
      <c r="K105" s="158"/>
      <c r="L105" s="158"/>
      <c r="M105" s="158"/>
      <c r="N105" s="158"/>
      <c r="O105" s="158"/>
      <c r="P105" s="158"/>
      <c r="Q105" s="143"/>
      <c r="R105" s="289"/>
      <c r="S105" s="143"/>
      <c r="T105" s="143"/>
      <c r="U105" s="143"/>
      <c r="V105" s="143"/>
      <c r="W105" s="123"/>
      <c r="X105" s="282"/>
      <c r="Y105" s="282"/>
      <c r="Z105" s="282"/>
      <c r="AA105" s="282"/>
      <c r="AB105" s="287"/>
      <c r="AC105" s="284"/>
      <c r="AD105" s="283"/>
      <c r="AE105" s="282"/>
      <c r="AF105" s="318"/>
      <c r="AG105" s="314"/>
      <c r="AH105" s="314"/>
      <c r="AI105" s="282"/>
      <c r="AJ105" s="283"/>
      <c r="AK105" s="282"/>
      <c r="AL105" s="282"/>
      <c r="AM105" s="282"/>
      <c r="AN105" s="283"/>
      <c r="AO105" s="286"/>
      <c r="AP105" s="286"/>
      <c r="AQ105" s="286"/>
      <c r="AR105" s="144"/>
      <c r="AS105" s="144"/>
      <c r="AT105" s="144"/>
      <c r="AU105" s="144"/>
      <c r="AV105" s="144"/>
      <c r="AW105" s="144"/>
      <c r="AX105" s="144"/>
      <c r="AY105" s="144"/>
    </row>
    <row r="106" ht="15.75" customHeight="1">
      <c r="A106" s="143"/>
      <c r="B106" s="143"/>
      <c r="C106" s="143"/>
      <c r="D106" s="143"/>
      <c r="E106" s="143"/>
      <c r="F106" s="288"/>
      <c r="G106" s="143"/>
      <c r="H106" s="143"/>
      <c r="I106" s="158"/>
      <c r="J106" s="143"/>
      <c r="K106" s="158"/>
      <c r="L106" s="158"/>
      <c r="M106" s="158"/>
      <c r="N106" s="158"/>
      <c r="O106" s="158"/>
      <c r="P106" s="158"/>
      <c r="Q106" s="143"/>
      <c r="R106" s="289"/>
      <c r="S106" s="143"/>
      <c r="T106" s="143"/>
      <c r="U106" s="143"/>
      <c r="V106" s="143"/>
      <c r="W106" s="54"/>
      <c r="X106" s="143"/>
      <c r="Y106" s="143"/>
      <c r="Z106" s="143"/>
      <c r="AA106" s="143"/>
      <c r="AB106" s="288"/>
      <c r="AC106" s="289"/>
      <c r="AD106" s="143"/>
      <c r="AE106" s="143"/>
      <c r="AF106" s="289"/>
      <c r="AG106" s="143"/>
      <c r="AH106" s="143"/>
      <c r="AI106" s="143"/>
      <c r="AJ106" s="143"/>
      <c r="AK106" s="143"/>
      <c r="AL106" s="143"/>
      <c r="AM106" s="143"/>
      <c r="AN106" s="143"/>
      <c r="AO106" s="288"/>
      <c r="AP106" s="288"/>
      <c r="AQ106" s="288"/>
      <c r="AR106" s="144"/>
      <c r="AS106" s="144"/>
      <c r="AT106" s="144"/>
      <c r="AU106" s="144"/>
      <c r="AV106" s="144"/>
      <c r="AW106" s="144"/>
      <c r="AX106" s="144"/>
      <c r="AY106" s="144"/>
    </row>
    <row r="107" ht="15.75" customHeight="1">
      <c r="A107" s="143"/>
      <c r="B107" s="143"/>
      <c r="C107" s="143"/>
      <c r="D107" s="143"/>
      <c r="E107" s="143"/>
      <c r="F107" s="288"/>
      <c r="G107" s="158"/>
      <c r="H107" s="143"/>
      <c r="I107" s="158"/>
      <c r="J107" s="143"/>
      <c r="K107" s="158"/>
      <c r="L107" s="158"/>
      <c r="M107" s="158"/>
      <c r="N107" s="158"/>
      <c r="O107" s="158"/>
      <c r="P107" s="158"/>
      <c r="Q107" s="143"/>
      <c r="R107" s="289"/>
      <c r="S107" s="143"/>
      <c r="T107" s="143"/>
      <c r="U107" s="143"/>
      <c r="V107" s="143"/>
      <c r="W107" s="123"/>
      <c r="X107" s="123"/>
      <c r="Y107" s="123"/>
      <c r="Z107" s="123"/>
      <c r="AA107" s="123"/>
      <c r="AB107" s="123"/>
      <c r="AC107" s="123"/>
      <c r="AD107" s="133"/>
      <c r="AE107" s="123"/>
      <c r="AF107" s="123"/>
      <c r="AG107" s="123"/>
      <c r="AH107" s="123"/>
      <c r="AI107" s="123"/>
      <c r="AJ107" s="123"/>
      <c r="AK107" s="123"/>
      <c r="AL107" s="123"/>
      <c r="AM107" s="123"/>
      <c r="AN107" s="123"/>
      <c r="AO107" s="123"/>
      <c r="AP107" s="123"/>
      <c r="AQ107" s="123"/>
      <c r="AR107" s="144"/>
      <c r="AS107" s="144"/>
      <c r="AT107" s="144"/>
      <c r="AU107" s="144"/>
      <c r="AV107" s="144"/>
      <c r="AW107" s="144"/>
      <c r="AX107" s="144"/>
      <c r="AY107" s="144"/>
    </row>
    <row r="108" ht="15.75" customHeight="1">
      <c r="A108" s="143"/>
      <c r="B108" s="143"/>
      <c r="C108" s="143"/>
      <c r="D108" s="143"/>
      <c r="E108" s="143"/>
      <c r="F108" s="288"/>
      <c r="G108" s="158"/>
      <c r="H108" s="143"/>
      <c r="I108" s="158"/>
      <c r="J108" s="143"/>
      <c r="K108" s="158"/>
      <c r="L108" s="158"/>
      <c r="M108" s="158"/>
      <c r="N108" s="158"/>
      <c r="O108" s="158"/>
      <c r="P108" s="158"/>
      <c r="Q108" s="143"/>
      <c r="R108" s="289"/>
      <c r="S108" s="143"/>
      <c r="T108" s="143"/>
      <c r="U108" s="143"/>
      <c r="V108" s="143"/>
      <c r="W108" s="54"/>
      <c r="X108" s="143"/>
      <c r="Y108" s="54"/>
      <c r="Z108" s="54"/>
      <c r="AA108" s="54"/>
      <c r="AB108" s="319"/>
      <c r="AC108" s="320"/>
      <c r="AD108" s="143"/>
      <c r="AE108" s="54"/>
      <c r="AF108" s="320"/>
      <c r="AG108" s="143"/>
      <c r="AH108" s="143"/>
      <c r="AI108" s="143"/>
      <c r="AJ108" s="143"/>
      <c r="AK108" s="143"/>
      <c r="AL108" s="143"/>
      <c r="AM108" s="143"/>
      <c r="AN108" s="143"/>
      <c r="AO108" s="288"/>
      <c r="AP108" s="288"/>
      <c r="AQ108" s="288"/>
      <c r="AR108" s="144"/>
      <c r="AS108" s="144"/>
      <c r="AT108" s="144"/>
      <c r="AU108" s="144"/>
      <c r="AV108" s="144"/>
      <c r="AW108" s="144"/>
      <c r="AX108" s="144"/>
      <c r="AY108" s="144"/>
    </row>
    <row r="109" ht="15.75" customHeight="1">
      <c r="A109" s="143"/>
      <c r="B109" s="143"/>
      <c r="C109" s="143"/>
      <c r="D109" s="143"/>
      <c r="E109" s="143"/>
      <c r="F109" s="288"/>
      <c r="G109" s="158"/>
      <c r="H109" s="143"/>
      <c r="I109" s="158"/>
      <c r="J109" s="143"/>
      <c r="K109" s="158"/>
      <c r="L109" s="158"/>
      <c r="M109" s="158"/>
      <c r="N109" s="158"/>
      <c r="O109" s="158"/>
      <c r="P109" s="158"/>
      <c r="Q109" s="143"/>
      <c r="R109" s="289"/>
      <c r="S109" s="143"/>
      <c r="T109" s="143"/>
      <c r="U109" s="143"/>
      <c r="V109" s="143"/>
      <c r="W109" s="143"/>
      <c r="X109" s="143"/>
      <c r="Y109" s="143"/>
      <c r="Z109" s="143"/>
      <c r="AA109" s="143"/>
      <c r="AB109" s="288"/>
      <c r="AC109" s="289"/>
      <c r="AD109" s="143"/>
      <c r="AE109" s="143"/>
      <c r="AF109" s="289"/>
      <c r="AG109" s="143"/>
      <c r="AH109" s="143"/>
      <c r="AI109" s="143"/>
      <c r="AJ109" s="143"/>
      <c r="AK109" s="143"/>
      <c r="AL109" s="143"/>
      <c r="AM109" s="143"/>
      <c r="AN109" s="54"/>
      <c r="AO109" s="288"/>
      <c r="AP109" s="288"/>
      <c r="AQ109" s="288"/>
      <c r="AR109" s="144"/>
      <c r="AS109" s="144"/>
      <c r="AT109" s="144"/>
      <c r="AU109" s="144"/>
      <c r="AV109" s="144"/>
      <c r="AW109" s="144"/>
      <c r="AX109" s="144"/>
      <c r="AY109" s="144"/>
    </row>
    <row r="110" ht="15.75" customHeight="1">
      <c r="A110" s="143"/>
      <c r="B110" s="143"/>
      <c r="C110" s="143"/>
      <c r="D110" s="143"/>
      <c r="E110" s="143"/>
      <c r="F110" s="288"/>
      <c r="G110" s="158"/>
      <c r="H110" s="143"/>
      <c r="I110" s="158"/>
      <c r="J110" s="158"/>
      <c r="K110" s="158"/>
      <c r="L110" s="158"/>
      <c r="M110" s="158"/>
      <c r="N110" s="158"/>
      <c r="O110" s="158"/>
      <c r="P110" s="158"/>
      <c r="Q110" s="143"/>
      <c r="R110" s="289"/>
      <c r="S110" s="143"/>
      <c r="T110" s="143"/>
      <c r="U110" s="143"/>
      <c r="V110" s="143"/>
      <c r="W110" s="143"/>
      <c r="X110" s="143"/>
      <c r="Y110" s="143"/>
      <c r="Z110" s="143"/>
      <c r="AA110" s="143"/>
      <c r="AB110" s="288"/>
      <c r="AC110" s="289"/>
      <c r="AD110" s="143"/>
      <c r="AE110" s="143"/>
      <c r="AF110" s="289"/>
      <c r="AG110" s="143"/>
      <c r="AH110" s="143"/>
      <c r="AI110" s="143"/>
      <c r="AJ110" s="143"/>
      <c r="AK110" s="143"/>
      <c r="AL110" s="143"/>
      <c r="AM110" s="143"/>
      <c r="AN110" s="143"/>
      <c r="AO110" s="288"/>
      <c r="AP110" s="288"/>
      <c r="AQ110" s="288"/>
      <c r="AR110" s="144"/>
      <c r="AS110" s="144"/>
      <c r="AT110" s="144"/>
      <c r="AU110" s="144"/>
      <c r="AV110" s="144"/>
      <c r="AW110" s="144"/>
      <c r="AX110" s="144"/>
      <c r="AY110" s="144"/>
    </row>
    <row r="111" ht="15.75" customHeight="1">
      <c r="A111" s="143"/>
      <c r="B111" s="143"/>
      <c r="C111" s="143"/>
      <c r="D111" s="143"/>
      <c r="E111" s="143"/>
      <c r="F111" s="288"/>
      <c r="G111" s="158"/>
      <c r="H111" s="143"/>
      <c r="I111" s="158"/>
      <c r="J111" s="158"/>
      <c r="K111" s="158"/>
      <c r="L111" s="158"/>
      <c r="M111" s="158"/>
      <c r="N111" s="158"/>
      <c r="O111" s="158"/>
      <c r="P111" s="158"/>
      <c r="Q111" s="143"/>
      <c r="R111" s="289"/>
      <c r="S111" s="143"/>
      <c r="T111" s="143"/>
      <c r="U111" s="143"/>
      <c r="V111" s="143"/>
      <c r="W111" s="143"/>
      <c r="X111" s="143"/>
      <c r="Y111" s="143"/>
      <c r="Z111" s="143"/>
      <c r="AA111" s="143"/>
      <c r="AB111" s="288"/>
      <c r="AC111" s="289"/>
      <c r="AD111" s="143"/>
      <c r="AE111" s="143"/>
      <c r="AF111" s="289"/>
      <c r="AG111" s="143"/>
      <c r="AH111" s="143"/>
      <c r="AI111" s="143"/>
      <c r="AJ111" s="143"/>
      <c r="AK111" s="143"/>
      <c r="AL111" s="143"/>
      <c r="AM111" s="143"/>
      <c r="AN111" s="143"/>
      <c r="AO111" s="288"/>
      <c r="AP111" s="288"/>
      <c r="AQ111" s="288"/>
      <c r="AR111" s="144"/>
      <c r="AS111" s="144"/>
      <c r="AT111" s="144"/>
      <c r="AU111" s="144"/>
      <c r="AV111" s="144"/>
      <c r="AW111" s="144"/>
      <c r="AX111" s="144"/>
      <c r="AY111" s="144"/>
    </row>
    <row r="112" ht="15.75" customHeight="1">
      <c r="A112" s="143"/>
      <c r="B112" s="143"/>
      <c r="C112" s="143"/>
      <c r="D112" s="143"/>
      <c r="E112" s="143"/>
      <c r="F112" s="288"/>
      <c r="G112" s="158"/>
      <c r="H112" s="143"/>
      <c r="I112" s="158"/>
      <c r="J112" s="158"/>
      <c r="K112" s="158"/>
      <c r="L112" s="158"/>
      <c r="M112" s="158"/>
      <c r="N112" s="158"/>
      <c r="O112" s="158"/>
      <c r="P112" s="158"/>
      <c r="Q112" s="143"/>
      <c r="R112" s="289"/>
      <c r="S112" s="143"/>
      <c r="T112" s="143"/>
      <c r="U112" s="143"/>
      <c r="V112" s="143"/>
      <c r="W112" s="143"/>
      <c r="X112" s="143"/>
      <c r="Y112" s="143"/>
      <c r="Z112" s="143"/>
      <c r="AA112" s="143"/>
      <c r="AB112" s="288"/>
      <c r="AC112" s="289"/>
      <c r="AD112" s="143"/>
      <c r="AE112" s="143"/>
      <c r="AF112" s="289"/>
      <c r="AG112" s="143"/>
      <c r="AH112" s="143"/>
      <c r="AI112" s="143"/>
      <c r="AJ112" s="143"/>
      <c r="AK112" s="143"/>
      <c r="AL112" s="143"/>
      <c r="AM112" s="143"/>
      <c r="AN112" s="143"/>
      <c r="AO112" s="288"/>
      <c r="AP112" s="288"/>
      <c r="AQ112" s="288"/>
      <c r="AR112" s="144"/>
      <c r="AS112" s="144"/>
      <c r="AT112" s="144"/>
      <c r="AU112" s="144"/>
      <c r="AV112" s="144"/>
      <c r="AW112" s="144"/>
      <c r="AX112" s="144"/>
      <c r="AY112" s="144"/>
    </row>
    <row r="113" ht="15.75" customHeight="1">
      <c r="A113" s="143"/>
      <c r="B113" s="143"/>
      <c r="C113" s="143"/>
      <c r="D113" s="143"/>
      <c r="E113" s="143"/>
      <c r="F113" s="288"/>
      <c r="G113" s="158"/>
      <c r="H113" s="143"/>
      <c r="I113" s="158"/>
      <c r="J113" s="158"/>
      <c r="K113" s="158"/>
      <c r="L113" s="158"/>
      <c r="M113" s="158"/>
      <c r="N113" s="158"/>
      <c r="O113" s="158"/>
      <c r="P113" s="158"/>
      <c r="Q113" s="143"/>
      <c r="R113" s="289"/>
      <c r="S113" s="143"/>
      <c r="T113" s="143"/>
      <c r="U113" s="143"/>
      <c r="V113" s="143"/>
      <c r="W113" s="143"/>
      <c r="X113" s="143"/>
      <c r="Y113" s="143"/>
      <c r="Z113" s="143"/>
      <c r="AA113" s="143"/>
      <c r="AB113" s="288"/>
      <c r="AC113" s="289"/>
      <c r="AD113" s="143"/>
      <c r="AE113" s="143"/>
      <c r="AF113" s="289"/>
      <c r="AG113" s="143"/>
      <c r="AH113" s="143"/>
      <c r="AI113" s="143"/>
      <c r="AJ113" s="143"/>
      <c r="AK113" s="143"/>
      <c r="AL113" s="143"/>
      <c r="AM113" s="143"/>
      <c r="AN113" s="143"/>
      <c r="AO113" s="288"/>
      <c r="AP113" s="288"/>
      <c r="AQ113" s="288"/>
      <c r="AR113" s="144"/>
      <c r="AS113" s="144"/>
      <c r="AT113" s="144"/>
      <c r="AU113" s="144"/>
      <c r="AV113" s="144"/>
      <c r="AW113" s="144"/>
      <c r="AX113" s="144"/>
      <c r="AY113" s="144"/>
    </row>
    <row r="114" ht="15.75" customHeight="1">
      <c r="A114" s="143"/>
      <c r="B114" s="143"/>
      <c r="C114" s="143"/>
      <c r="D114" s="143"/>
      <c r="E114" s="143"/>
      <c r="F114" s="288"/>
      <c r="G114" s="158"/>
      <c r="H114" s="143"/>
      <c r="I114" s="158"/>
      <c r="J114" s="158"/>
      <c r="K114" s="158"/>
      <c r="L114" s="158"/>
      <c r="M114" s="158"/>
      <c r="N114" s="158"/>
      <c r="O114" s="158"/>
      <c r="P114" s="158"/>
      <c r="Q114" s="143"/>
      <c r="R114" s="289"/>
      <c r="S114" s="143"/>
      <c r="T114" s="143"/>
      <c r="U114" s="143"/>
      <c r="V114" s="143"/>
      <c r="W114" s="143"/>
      <c r="X114" s="143"/>
      <c r="Y114" s="143"/>
      <c r="Z114" s="143"/>
      <c r="AA114" s="143"/>
      <c r="AB114" s="288"/>
      <c r="AC114" s="289"/>
      <c r="AD114" s="143"/>
      <c r="AE114" s="143"/>
      <c r="AF114" s="289"/>
      <c r="AG114" s="143"/>
      <c r="AH114" s="143"/>
      <c r="AI114" s="143"/>
      <c r="AJ114" s="143"/>
      <c r="AK114" s="143"/>
      <c r="AL114" s="143"/>
      <c r="AM114" s="143"/>
      <c r="AN114" s="143"/>
      <c r="AO114" s="288"/>
      <c r="AP114" s="288"/>
      <c r="AQ114" s="288"/>
      <c r="AR114" s="144"/>
      <c r="AS114" s="144"/>
      <c r="AT114" s="144"/>
      <c r="AU114" s="144"/>
      <c r="AV114" s="144"/>
      <c r="AW114" s="144"/>
      <c r="AX114" s="144"/>
      <c r="AY114" s="144"/>
    </row>
    <row r="115" ht="15.75" customHeight="1">
      <c r="A115" s="143"/>
      <c r="B115" s="143"/>
      <c r="C115" s="143"/>
      <c r="D115" s="143"/>
      <c r="E115" s="143"/>
      <c r="F115" s="288"/>
      <c r="G115" s="158"/>
      <c r="H115" s="143"/>
      <c r="I115" s="158"/>
      <c r="J115" s="158"/>
      <c r="K115" s="158"/>
      <c r="L115" s="158"/>
      <c r="M115" s="158"/>
      <c r="N115" s="158"/>
      <c r="O115" s="158"/>
      <c r="P115" s="158"/>
      <c r="Q115" s="143"/>
      <c r="R115" s="289"/>
      <c r="S115" s="143"/>
      <c r="T115" s="143"/>
      <c r="U115" s="143"/>
      <c r="V115" s="143"/>
      <c r="W115" s="143"/>
      <c r="X115" s="143"/>
      <c r="Y115" s="143"/>
      <c r="Z115" s="143"/>
      <c r="AA115" s="143"/>
      <c r="AB115" s="288"/>
      <c r="AC115" s="289"/>
      <c r="AD115" s="143"/>
      <c r="AE115" s="143"/>
      <c r="AF115" s="289"/>
      <c r="AG115" s="143"/>
      <c r="AH115" s="143"/>
      <c r="AI115" s="143"/>
      <c r="AJ115" s="143"/>
      <c r="AK115" s="143"/>
      <c r="AL115" s="143"/>
      <c r="AM115" s="143"/>
      <c r="AN115" s="143"/>
      <c r="AO115" s="288"/>
      <c r="AP115" s="288"/>
      <c r="AQ115" s="288"/>
      <c r="AR115" s="144"/>
      <c r="AS115" s="144"/>
      <c r="AT115" s="144"/>
      <c r="AU115" s="144"/>
      <c r="AV115" s="144"/>
      <c r="AW115" s="144"/>
      <c r="AX115" s="144"/>
      <c r="AY115" s="144"/>
    </row>
    <row r="116" ht="15.75" customHeight="1">
      <c r="A116" s="143"/>
      <c r="B116" s="143"/>
      <c r="C116" s="143"/>
      <c r="D116" s="143"/>
      <c r="E116" s="143"/>
      <c r="F116" s="288"/>
      <c r="G116" s="158"/>
      <c r="H116" s="143"/>
      <c r="I116" s="158"/>
      <c r="J116" s="158"/>
      <c r="K116" s="158"/>
      <c r="L116" s="158"/>
      <c r="M116" s="158"/>
      <c r="N116" s="158"/>
      <c r="O116" s="158"/>
      <c r="P116" s="158"/>
      <c r="Q116" s="143"/>
      <c r="R116" s="289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288"/>
      <c r="AD116" s="143"/>
      <c r="AE116" s="143"/>
      <c r="AF116" s="144"/>
      <c r="AG116" s="144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  <c r="AY116" s="144"/>
    </row>
    <row r="117" ht="15.75" customHeight="1">
      <c r="A117" s="143"/>
      <c r="B117" s="143"/>
      <c r="C117" s="143"/>
      <c r="D117" s="143"/>
      <c r="E117" s="143"/>
      <c r="F117" s="288"/>
      <c r="G117" s="158"/>
      <c r="H117" s="143"/>
      <c r="I117" s="158"/>
      <c r="J117" s="158"/>
      <c r="K117" s="158"/>
      <c r="L117" s="158"/>
      <c r="M117" s="158"/>
      <c r="N117" s="158"/>
      <c r="O117" s="158"/>
      <c r="P117" s="158"/>
      <c r="Q117" s="143"/>
      <c r="R117" s="289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288"/>
      <c r="AD117" s="143"/>
      <c r="AE117" s="143"/>
      <c r="AF117" s="144"/>
      <c r="AG117" s="144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  <c r="AY117" s="144"/>
    </row>
    <row r="118" ht="15.75" customHeight="1">
      <c r="A118" s="143"/>
      <c r="B118" s="143"/>
      <c r="C118" s="143"/>
      <c r="D118" s="143"/>
      <c r="E118" s="143"/>
      <c r="F118" s="288"/>
      <c r="G118" s="158"/>
      <c r="H118" s="143"/>
      <c r="I118" s="158"/>
      <c r="J118" s="158"/>
      <c r="K118" s="158"/>
      <c r="L118" s="158"/>
      <c r="M118" s="158"/>
      <c r="N118" s="158"/>
      <c r="O118" s="158"/>
      <c r="P118" s="158"/>
      <c r="Q118" s="143"/>
      <c r="R118" s="289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288"/>
      <c r="AD118" s="143"/>
      <c r="AE118" s="143"/>
      <c r="AF118" s="144"/>
      <c r="AG118" s="144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  <c r="AY118" s="144"/>
    </row>
    <row r="119" ht="15.75" customHeight="1">
      <c r="A119" s="143"/>
      <c r="B119" s="143"/>
      <c r="C119" s="143"/>
      <c r="D119" s="143"/>
      <c r="E119" s="143"/>
      <c r="F119" s="288"/>
      <c r="G119" s="158"/>
      <c r="H119" s="143"/>
      <c r="I119" s="158"/>
      <c r="J119" s="158"/>
      <c r="K119" s="158"/>
      <c r="L119" s="158"/>
      <c r="M119" s="158"/>
      <c r="N119" s="158"/>
      <c r="O119" s="158"/>
      <c r="P119" s="158"/>
      <c r="Q119" s="143"/>
      <c r="R119" s="289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288"/>
      <c r="AD119" s="143"/>
      <c r="AE119" s="143"/>
      <c r="AF119" s="144"/>
      <c r="AG119" s="144"/>
      <c r="AH119" s="144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  <c r="AY119" s="144"/>
    </row>
    <row r="120" ht="15.75" customHeight="1">
      <c r="A120" s="143"/>
      <c r="B120" s="143"/>
      <c r="C120" s="143"/>
      <c r="D120" s="143"/>
      <c r="E120" s="143"/>
      <c r="F120" s="288"/>
      <c r="G120" s="158"/>
      <c r="H120" s="143"/>
      <c r="I120" s="158"/>
      <c r="J120" s="158"/>
      <c r="K120" s="158"/>
      <c r="L120" s="158"/>
      <c r="M120" s="158"/>
      <c r="N120" s="158"/>
      <c r="O120" s="158"/>
      <c r="P120" s="158"/>
      <c r="Q120" s="143"/>
      <c r="R120" s="289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288"/>
      <c r="AD120" s="143"/>
      <c r="AE120" s="143"/>
      <c r="AF120" s="144"/>
      <c r="AG120" s="144"/>
      <c r="AH120" s="144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  <c r="AY120" s="144"/>
    </row>
    <row r="121" ht="15.75" customHeight="1">
      <c r="A121" s="143"/>
      <c r="B121" s="143"/>
      <c r="C121" s="143"/>
      <c r="D121" s="143"/>
      <c r="E121" s="143"/>
      <c r="F121" s="288"/>
      <c r="G121" s="158"/>
      <c r="H121" s="143"/>
      <c r="I121" s="158"/>
      <c r="J121" s="158"/>
      <c r="K121" s="158"/>
      <c r="L121" s="158"/>
      <c r="M121" s="158"/>
      <c r="N121" s="158"/>
      <c r="O121" s="158"/>
      <c r="P121" s="158"/>
      <c r="Q121" s="143"/>
      <c r="R121" s="289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288"/>
      <c r="AD121" s="143"/>
      <c r="AE121" s="143"/>
      <c r="AF121" s="144"/>
      <c r="AG121" s="144"/>
      <c r="AH121" s="144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  <c r="AY121" s="144"/>
    </row>
    <row r="122" ht="15.75" customHeight="1">
      <c r="A122" s="143"/>
      <c r="B122" s="143"/>
      <c r="C122" s="143"/>
      <c r="D122" s="143"/>
      <c r="E122" s="143"/>
      <c r="F122" s="288"/>
      <c r="G122" s="158"/>
      <c r="H122" s="143"/>
      <c r="I122" s="158"/>
      <c r="J122" s="158"/>
      <c r="K122" s="158"/>
      <c r="L122" s="158"/>
      <c r="M122" s="158"/>
      <c r="N122" s="158"/>
      <c r="O122" s="158"/>
      <c r="P122" s="158"/>
      <c r="Q122" s="143"/>
      <c r="R122" s="289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288"/>
      <c r="AD122" s="143"/>
      <c r="AE122" s="143"/>
      <c r="AF122" s="144"/>
      <c r="AG122" s="144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  <c r="AY122" s="144"/>
    </row>
    <row r="123" ht="15.75" customHeight="1">
      <c r="A123" s="143"/>
      <c r="B123" s="143"/>
      <c r="C123" s="143"/>
      <c r="D123" s="143"/>
      <c r="E123" s="143"/>
      <c r="F123" s="288"/>
      <c r="G123" s="158"/>
      <c r="H123" s="143"/>
      <c r="I123" s="158"/>
      <c r="J123" s="158"/>
      <c r="K123" s="158"/>
      <c r="L123" s="158"/>
      <c r="M123" s="158"/>
      <c r="N123" s="158"/>
      <c r="O123" s="158"/>
      <c r="P123" s="158"/>
      <c r="Q123" s="143"/>
      <c r="R123" s="289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288"/>
      <c r="AD123" s="143"/>
      <c r="AE123" s="143"/>
      <c r="AF123" s="144"/>
      <c r="AG123" s="144"/>
      <c r="AH123" s="144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  <c r="AY123" s="144"/>
    </row>
    <row r="124" ht="15.75" customHeight="1">
      <c r="A124" s="143"/>
      <c r="B124" s="143"/>
      <c r="C124" s="143"/>
      <c r="D124" s="143"/>
      <c r="E124" s="143"/>
      <c r="F124" s="288"/>
      <c r="G124" s="158"/>
      <c r="H124" s="143"/>
      <c r="I124" s="158"/>
      <c r="J124" s="158"/>
      <c r="K124" s="158"/>
      <c r="L124" s="158"/>
      <c r="M124" s="158"/>
      <c r="N124" s="158"/>
      <c r="O124" s="158"/>
      <c r="P124" s="158"/>
      <c r="Q124" s="143"/>
      <c r="R124" s="289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288"/>
      <c r="AD124" s="143"/>
      <c r="AE124" s="143"/>
      <c r="AF124" s="144"/>
      <c r="AG124" s="144"/>
      <c r="AH124" s="144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  <c r="AY124" s="144"/>
    </row>
    <row r="125" ht="15.75" customHeight="1">
      <c r="A125" s="143"/>
      <c r="B125" s="143"/>
      <c r="C125" s="143"/>
      <c r="D125" s="143"/>
      <c r="E125" s="143"/>
      <c r="F125" s="288"/>
      <c r="G125" s="158"/>
      <c r="H125" s="143"/>
      <c r="I125" s="158"/>
      <c r="J125" s="158"/>
      <c r="K125" s="158"/>
      <c r="L125" s="158"/>
      <c r="M125" s="158"/>
      <c r="N125" s="158"/>
      <c r="O125" s="158"/>
      <c r="P125" s="158"/>
      <c r="Q125" s="143"/>
      <c r="R125" s="289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288"/>
      <c r="AD125" s="143"/>
      <c r="AE125" s="143"/>
      <c r="AF125" s="144"/>
      <c r="AG125" s="144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  <c r="AY125" s="144"/>
    </row>
    <row r="126" ht="15.75" customHeight="1">
      <c r="A126" s="143"/>
      <c r="B126" s="143"/>
      <c r="C126" s="143"/>
      <c r="D126" s="143"/>
      <c r="E126" s="143"/>
      <c r="F126" s="288"/>
      <c r="G126" s="158"/>
      <c r="H126" s="143"/>
      <c r="I126" s="158"/>
      <c r="J126" s="158"/>
      <c r="K126" s="158"/>
      <c r="L126" s="158"/>
      <c r="M126" s="158"/>
      <c r="N126" s="158"/>
      <c r="O126" s="158"/>
      <c r="P126" s="158"/>
      <c r="Q126" s="143"/>
      <c r="R126" s="289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288"/>
      <c r="AD126" s="143"/>
      <c r="AE126" s="143"/>
      <c r="AF126" s="144"/>
      <c r="AG126" s="144"/>
      <c r="AH126" s="144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  <c r="AY126" s="144"/>
    </row>
    <row r="127" ht="15.75" customHeight="1">
      <c r="A127" s="143"/>
      <c r="B127" s="143"/>
      <c r="C127" s="143"/>
      <c r="D127" s="143"/>
      <c r="E127" s="143"/>
      <c r="F127" s="288"/>
      <c r="G127" s="158"/>
      <c r="H127" s="143"/>
      <c r="I127" s="158"/>
      <c r="J127" s="158"/>
      <c r="K127" s="158"/>
      <c r="L127" s="158"/>
      <c r="M127" s="158"/>
      <c r="N127" s="158"/>
      <c r="O127" s="158"/>
      <c r="P127" s="158"/>
      <c r="Q127" s="143"/>
      <c r="R127" s="289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288"/>
      <c r="AD127" s="143"/>
      <c r="AE127" s="143"/>
      <c r="AF127" s="144"/>
      <c r="AG127" s="144"/>
      <c r="AH127" s="144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  <c r="AY127" s="144"/>
    </row>
    <row r="128" ht="15.75" customHeight="1">
      <c r="A128" s="143"/>
      <c r="B128" s="143"/>
      <c r="C128" s="143"/>
      <c r="D128" s="143"/>
      <c r="E128" s="143"/>
      <c r="F128" s="288"/>
      <c r="G128" s="158"/>
      <c r="H128" s="143"/>
      <c r="I128" s="158"/>
      <c r="J128" s="158"/>
      <c r="K128" s="158"/>
      <c r="L128" s="158"/>
      <c r="M128" s="158"/>
      <c r="N128" s="158"/>
      <c r="O128" s="158"/>
      <c r="P128" s="158"/>
      <c r="Q128" s="143"/>
      <c r="R128" s="289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288"/>
      <c r="AD128" s="143"/>
      <c r="AE128" s="143"/>
      <c r="AF128" s="144"/>
      <c r="AG128" s="144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</row>
    <row r="129" ht="15.75" customHeight="1">
      <c r="A129" s="143"/>
      <c r="B129" s="143"/>
      <c r="C129" s="143"/>
      <c r="D129" s="143"/>
      <c r="E129" s="143"/>
      <c r="F129" s="288"/>
      <c r="G129" s="158"/>
      <c r="H129" s="143"/>
      <c r="I129" s="158"/>
      <c r="J129" s="158"/>
      <c r="K129" s="158"/>
      <c r="L129" s="158"/>
      <c r="M129" s="158"/>
      <c r="N129" s="158"/>
      <c r="O129" s="158"/>
      <c r="P129" s="158"/>
      <c r="Q129" s="143"/>
      <c r="R129" s="289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288"/>
      <c r="AD129" s="143"/>
      <c r="AE129" s="143"/>
      <c r="AF129" s="144"/>
      <c r="AG129" s="144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  <c r="AY129" s="144"/>
    </row>
    <row r="130" ht="15.75" customHeight="1">
      <c r="A130" s="143"/>
      <c r="B130" s="143"/>
      <c r="C130" s="143"/>
      <c r="D130" s="143"/>
      <c r="E130" s="143"/>
      <c r="F130" s="288"/>
      <c r="G130" s="158"/>
      <c r="H130" s="143"/>
      <c r="I130" s="158"/>
      <c r="J130" s="158"/>
      <c r="K130" s="158"/>
      <c r="L130" s="158"/>
      <c r="M130" s="158"/>
      <c r="N130" s="158"/>
      <c r="O130" s="158"/>
      <c r="P130" s="158"/>
      <c r="Q130" s="143"/>
      <c r="R130" s="289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288"/>
      <c r="AD130" s="143"/>
      <c r="AE130" s="143"/>
      <c r="AF130" s="144"/>
      <c r="AG130" s="144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  <c r="AY130" s="144"/>
    </row>
    <row r="131" ht="15.75" customHeight="1">
      <c r="A131" s="143"/>
      <c r="B131" s="143"/>
      <c r="C131" s="143"/>
      <c r="D131" s="143"/>
      <c r="E131" s="143"/>
      <c r="F131" s="288"/>
      <c r="G131" s="158"/>
      <c r="H131" s="143"/>
      <c r="I131" s="158"/>
      <c r="J131" s="158"/>
      <c r="K131" s="158"/>
      <c r="L131" s="158"/>
      <c r="M131" s="158"/>
      <c r="N131" s="158"/>
      <c r="O131" s="158"/>
      <c r="P131" s="158"/>
      <c r="Q131" s="143"/>
      <c r="R131" s="289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288"/>
      <c r="AD131" s="143"/>
      <c r="AE131" s="143"/>
      <c r="AF131" s="144"/>
      <c r="AG131" s="144"/>
      <c r="AH131" s="144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  <c r="AY131" s="144"/>
    </row>
    <row r="132" ht="15.75" customHeight="1">
      <c r="A132" s="143"/>
      <c r="B132" s="143"/>
      <c r="C132" s="143"/>
      <c r="D132" s="143"/>
      <c r="E132" s="143"/>
      <c r="F132" s="288"/>
      <c r="G132" s="158"/>
      <c r="H132" s="143"/>
      <c r="I132" s="158"/>
      <c r="J132" s="158"/>
      <c r="K132" s="158"/>
      <c r="L132" s="158"/>
      <c r="M132" s="158"/>
      <c r="N132" s="158"/>
      <c r="O132" s="158"/>
      <c r="P132" s="158"/>
      <c r="Q132" s="143"/>
      <c r="R132" s="289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288"/>
      <c r="AD132" s="143"/>
      <c r="AE132" s="143"/>
      <c r="AF132" s="144"/>
      <c r="AG132" s="144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  <c r="AY132" s="144"/>
    </row>
    <row r="133" ht="15.75" customHeight="1">
      <c r="A133" s="143"/>
      <c r="B133" s="143"/>
      <c r="C133" s="143"/>
      <c r="D133" s="143"/>
      <c r="E133" s="143"/>
      <c r="F133" s="288"/>
      <c r="G133" s="158"/>
      <c r="H133" s="143"/>
      <c r="I133" s="158"/>
      <c r="J133" s="158"/>
      <c r="K133" s="158"/>
      <c r="L133" s="158"/>
      <c r="M133" s="158"/>
      <c r="N133" s="158"/>
      <c r="O133" s="158"/>
      <c r="P133" s="158"/>
      <c r="Q133" s="143"/>
      <c r="R133" s="289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288"/>
      <c r="AD133" s="143"/>
      <c r="AE133" s="143"/>
      <c r="AF133" s="144"/>
      <c r="AG133" s="144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  <c r="AY133" s="144"/>
    </row>
    <row r="134" ht="15.75" customHeight="1">
      <c r="A134" s="143"/>
      <c r="B134" s="143"/>
      <c r="C134" s="143"/>
      <c r="D134" s="143"/>
      <c r="E134" s="143"/>
      <c r="F134" s="319"/>
      <c r="G134" s="158"/>
      <c r="H134" s="143"/>
      <c r="I134" s="158"/>
      <c r="J134" s="158"/>
      <c r="K134" s="158"/>
      <c r="L134" s="158"/>
      <c r="M134" s="158"/>
      <c r="N134" s="158"/>
      <c r="O134" s="158"/>
      <c r="P134" s="158"/>
      <c r="Q134" s="143"/>
      <c r="R134" s="289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288"/>
      <c r="AD134" s="143"/>
      <c r="AE134" s="143"/>
      <c r="AF134" s="144"/>
      <c r="AG134" s="144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  <c r="AY134" s="144"/>
    </row>
    <row r="135" ht="15.75" customHeight="1">
      <c r="A135" s="143"/>
      <c r="B135" s="143"/>
      <c r="C135" s="143"/>
      <c r="D135" s="143"/>
      <c r="E135" s="143"/>
      <c r="F135" s="288"/>
      <c r="G135" s="158"/>
      <c r="H135" s="143"/>
      <c r="I135" s="158"/>
      <c r="J135" s="158"/>
      <c r="K135" s="158"/>
      <c r="L135" s="158"/>
      <c r="M135" s="158"/>
      <c r="N135" s="158"/>
      <c r="O135" s="158"/>
      <c r="P135" s="158"/>
      <c r="Q135" s="143"/>
      <c r="R135" s="289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288"/>
      <c r="AD135" s="143"/>
      <c r="AE135" s="143"/>
      <c r="AF135" s="144"/>
      <c r="AG135" s="144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  <c r="AY135" s="144"/>
    </row>
    <row r="136" ht="15.75" customHeight="1">
      <c r="A136" s="143"/>
      <c r="B136" s="143"/>
      <c r="C136" s="143"/>
      <c r="D136" s="143"/>
      <c r="E136" s="143"/>
      <c r="F136" s="288"/>
      <c r="G136" s="158"/>
      <c r="H136" s="143"/>
      <c r="I136" s="158"/>
      <c r="J136" s="158"/>
      <c r="K136" s="158"/>
      <c r="L136" s="158"/>
      <c r="M136" s="158"/>
      <c r="N136" s="158"/>
      <c r="O136" s="158"/>
      <c r="P136" s="158"/>
      <c r="Q136" s="143"/>
      <c r="R136" s="289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288"/>
      <c r="AD136" s="143"/>
      <c r="AE136" s="143"/>
      <c r="AF136" s="144"/>
      <c r="AG136" s="144"/>
      <c r="AH136" s="144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  <c r="AY136" s="144"/>
    </row>
    <row r="137" ht="15.75" customHeight="1">
      <c r="A137" s="143"/>
      <c r="B137" s="143"/>
      <c r="C137" s="143"/>
      <c r="D137" s="143"/>
      <c r="E137" s="143"/>
      <c r="F137" s="288"/>
      <c r="G137" s="158"/>
      <c r="H137" s="143"/>
      <c r="I137" s="158"/>
      <c r="J137" s="158"/>
      <c r="K137" s="158"/>
      <c r="L137" s="158"/>
      <c r="M137" s="158"/>
      <c r="N137" s="158"/>
      <c r="O137" s="158"/>
      <c r="P137" s="158"/>
      <c r="Q137" s="143"/>
      <c r="R137" s="289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288"/>
      <c r="AD137" s="143"/>
      <c r="AE137" s="143"/>
      <c r="AF137" s="144"/>
      <c r="AG137" s="144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  <c r="AY137" s="144"/>
    </row>
    <row r="138" ht="15.75" customHeight="1">
      <c r="A138" s="143"/>
      <c r="B138" s="143"/>
      <c r="C138" s="143"/>
      <c r="D138" s="143"/>
      <c r="E138" s="143"/>
      <c r="F138" s="288"/>
      <c r="G138" s="158"/>
      <c r="H138" s="143"/>
      <c r="I138" s="158"/>
      <c r="J138" s="158"/>
      <c r="K138" s="158"/>
      <c r="L138" s="158"/>
      <c r="M138" s="158"/>
      <c r="N138" s="158"/>
      <c r="O138" s="158"/>
      <c r="P138" s="158"/>
      <c r="Q138" s="143"/>
      <c r="R138" s="289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288"/>
      <c r="AD138" s="143"/>
      <c r="AE138" s="143"/>
      <c r="AF138" s="144"/>
      <c r="AG138" s="144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  <c r="AY138" s="144"/>
    </row>
    <row r="139" ht="15.75" customHeight="1">
      <c r="A139" s="143"/>
      <c r="B139" s="143"/>
      <c r="C139" s="143"/>
      <c r="D139" s="143"/>
      <c r="E139" s="143"/>
      <c r="F139" s="288"/>
      <c r="G139" s="158"/>
      <c r="H139" s="143"/>
      <c r="I139" s="158"/>
      <c r="J139" s="158"/>
      <c r="K139" s="158"/>
      <c r="L139" s="158"/>
      <c r="M139" s="158"/>
      <c r="N139" s="158"/>
      <c r="O139" s="158"/>
      <c r="P139" s="158"/>
      <c r="Q139" s="143"/>
      <c r="R139" s="289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288"/>
      <c r="AD139" s="143"/>
      <c r="AE139" s="143"/>
      <c r="AF139" s="144"/>
      <c r="AG139" s="144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  <c r="AY139" s="144"/>
    </row>
    <row r="140" ht="15.75" customHeight="1">
      <c r="A140" s="143"/>
      <c r="B140" s="143"/>
      <c r="C140" s="143"/>
      <c r="D140" s="143"/>
      <c r="E140" s="143"/>
      <c r="F140" s="288"/>
      <c r="G140" s="158"/>
      <c r="H140" s="143"/>
      <c r="I140" s="158"/>
      <c r="J140" s="158"/>
      <c r="K140" s="158"/>
      <c r="L140" s="158"/>
      <c r="M140" s="158"/>
      <c r="N140" s="158"/>
      <c r="O140" s="158"/>
      <c r="P140" s="158"/>
      <c r="Q140" s="143"/>
      <c r="R140" s="289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288"/>
      <c r="AD140" s="143"/>
      <c r="AE140" s="143"/>
      <c r="AF140" s="144"/>
      <c r="AG140" s="144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  <c r="AY140" s="144"/>
    </row>
    <row r="141" ht="15.75" customHeight="1">
      <c r="A141" s="143"/>
      <c r="B141" s="143"/>
      <c r="C141" s="143"/>
      <c r="D141" s="143"/>
      <c r="E141" s="143"/>
      <c r="F141" s="288"/>
      <c r="G141" s="158"/>
      <c r="H141" s="143"/>
      <c r="I141" s="158"/>
      <c r="J141" s="158"/>
      <c r="K141" s="158"/>
      <c r="L141" s="158"/>
      <c r="M141" s="158"/>
      <c r="N141" s="158"/>
      <c r="O141" s="158"/>
      <c r="P141" s="158"/>
      <c r="Q141" s="143"/>
      <c r="R141" s="289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288"/>
      <c r="AD141" s="143"/>
      <c r="AE141" s="143"/>
      <c r="AF141" s="144"/>
      <c r="AG141" s="144"/>
      <c r="AH141" s="144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  <c r="AY141" s="144"/>
    </row>
    <row r="142" ht="15.75" customHeight="1">
      <c r="A142" s="143"/>
      <c r="B142" s="143"/>
      <c r="C142" s="143"/>
      <c r="D142" s="143"/>
      <c r="E142" s="143"/>
      <c r="F142" s="288"/>
      <c r="G142" s="158"/>
      <c r="H142" s="143"/>
      <c r="I142" s="158"/>
      <c r="J142" s="158"/>
      <c r="K142" s="158"/>
      <c r="L142" s="158"/>
      <c r="M142" s="158"/>
      <c r="N142" s="158"/>
      <c r="O142" s="158"/>
      <c r="P142" s="158"/>
      <c r="Q142" s="143"/>
      <c r="R142" s="289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288"/>
      <c r="AD142" s="143"/>
      <c r="AE142" s="143"/>
      <c r="AF142" s="144"/>
      <c r="AG142" s="144"/>
      <c r="AH142" s="144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  <c r="AY142" s="144"/>
    </row>
    <row r="143" ht="15.75" customHeight="1">
      <c r="A143" s="143"/>
      <c r="B143" s="143"/>
      <c r="C143" s="143"/>
      <c r="D143" s="143"/>
      <c r="E143" s="143"/>
      <c r="F143" s="288"/>
      <c r="G143" s="158"/>
      <c r="H143" s="143"/>
      <c r="I143" s="158"/>
      <c r="J143" s="158"/>
      <c r="K143" s="158"/>
      <c r="L143" s="158"/>
      <c r="M143" s="158"/>
      <c r="N143" s="158"/>
      <c r="O143" s="158"/>
      <c r="P143" s="158"/>
      <c r="Q143" s="143"/>
      <c r="R143" s="289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288"/>
      <c r="AD143" s="143"/>
      <c r="AE143" s="143"/>
      <c r="AF143" s="144"/>
      <c r="AG143" s="144"/>
      <c r="AH143" s="144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  <c r="AY143" s="144"/>
    </row>
    <row r="144" ht="15.75" customHeight="1">
      <c r="A144" s="143"/>
      <c r="B144" s="143"/>
      <c r="C144" s="143"/>
      <c r="D144" s="143"/>
      <c r="E144" s="143"/>
      <c r="F144" s="288"/>
      <c r="G144" s="158"/>
      <c r="H144" s="143"/>
      <c r="I144" s="158"/>
      <c r="J144" s="158"/>
      <c r="K144" s="158"/>
      <c r="L144" s="158"/>
      <c r="M144" s="158"/>
      <c r="N144" s="158"/>
      <c r="O144" s="158"/>
      <c r="P144" s="158"/>
      <c r="Q144" s="143"/>
      <c r="R144" s="289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288"/>
      <c r="AD144" s="143"/>
      <c r="AE144" s="143"/>
      <c r="AF144" s="144"/>
      <c r="AG144" s="144"/>
      <c r="AH144" s="144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  <c r="AY144" s="144"/>
    </row>
    <row r="145" ht="15.75" customHeight="1">
      <c r="A145" s="143"/>
      <c r="B145" s="143"/>
      <c r="C145" s="143"/>
      <c r="D145" s="143"/>
      <c r="E145" s="143"/>
      <c r="F145" s="288"/>
      <c r="G145" s="158"/>
      <c r="H145" s="143"/>
      <c r="I145" s="158"/>
      <c r="J145" s="158"/>
      <c r="K145" s="158"/>
      <c r="L145" s="158"/>
      <c r="M145" s="158"/>
      <c r="N145" s="158"/>
      <c r="O145" s="158"/>
      <c r="P145" s="158"/>
      <c r="Q145" s="143"/>
      <c r="R145" s="289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288"/>
      <c r="AD145" s="143"/>
      <c r="AE145" s="143"/>
      <c r="AF145" s="144"/>
      <c r="AG145" s="144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  <c r="AY145" s="144"/>
    </row>
    <row r="146" ht="15.75" customHeight="1">
      <c r="A146" s="143"/>
      <c r="B146" s="143"/>
      <c r="C146" s="143"/>
      <c r="D146" s="143"/>
      <c r="E146" s="143"/>
      <c r="F146" s="288"/>
      <c r="G146" s="158"/>
      <c r="H146" s="143"/>
      <c r="I146" s="158"/>
      <c r="J146" s="158"/>
      <c r="K146" s="158"/>
      <c r="L146" s="158"/>
      <c r="M146" s="158"/>
      <c r="N146" s="158"/>
      <c r="O146" s="158"/>
      <c r="P146" s="158"/>
      <c r="Q146" s="143"/>
      <c r="R146" s="289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288"/>
      <c r="AD146" s="143"/>
      <c r="AE146" s="143"/>
      <c r="AF146" s="144"/>
      <c r="AG146" s="144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  <c r="AX146" s="144"/>
      <c r="AY146" s="144"/>
    </row>
    <row r="147" ht="15.75" customHeight="1">
      <c r="A147" s="143"/>
      <c r="B147" s="143"/>
      <c r="C147" s="143"/>
      <c r="D147" s="143"/>
      <c r="E147" s="143"/>
      <c r="F147" s="288"/>
      <c r="G147" s="158"/>
      <c r="H147" s="143"/>
      <c r="I147" s="158"/>
      <c r="J147" s="158"/>
      <c r="K147" s="158"/>
      <c r="L147" s="158"/>
      <c r="M147" s="158"/>
      <c r="N147" s="158"/>
      <c r="O147" s="158"/>
      <c r="P147" s="158"/>
      <c r="Q147" s="143"/>
      <c r="R147" s="289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288"/>
      <c r="AD147" s="143"/>
      <c r="AE147" s="143"/>
      <c r="AF147" s="144"/>
      <c r="AG147" s="144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  <c r="AS147" s="144"/>
      <c r="AT147" s="144"/>
      <c r="AU147" s="144"/>
      <c r="AV147" s="144"/>
      <c r="AW147" s="144"/>
      <c r="AX147" s="144"/>
      <c r="AY147" s="144"/>
    </row>
    <row r="148" ht="15.75" customHeight="1">
      <c r="A148" s="143"/>
      <c r="B148" s="143"/>
      <c r="C148" s="143"/>
      <c r="D148" s="143"/>
      <c r="E148" s="143"/>
      <c r="F148" s="288"/>
      <c r="G148" s="158"/>
      <c r="H148" s="143"/>
      <c r="I148" s="158"/>
      <c r="J148" s="158"/>
      <c r="K148" s="158"/>
      <c r="L148" s="158"/>
      <c r="M148" s="158"/>
      <c r="N148" s="158"/>
      <c r="O148" s="158"/>
      <c r="P148" s="158"/>
      <c r="Q148" s="143"/>
      <c r="R148" s="289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288"/>
      <c r="AD148" s="143"/>
      <c r="AE148" s="143"/>
      <c r="AF148" s="144"/>
      <c r="AG148" s="144"/>
      <c r="AH148" s="144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144"/>
      <c r="AS148" s="144"/>
      <c r="AT148" s="144"/>
      <c r="AU148" s="144"/>
      <c r="AV148" s="144"/>
      <c r="AW148" s="144"/>
      <c r="AX148" s="144"/>
      <c r="AY148" s="144"/>
    </row>
    <row r="149" ht="15.75" customHeight="1">
      <c r="A149" s="143"/>
      <c r="B149" s="143"/>
      <c r="C149" s="143"/>
      <c r="D149" s="143"/>
      <c r="E149" s="143"/>
      <c r="F149" s="288"/>
      <c r="G149" s="158"/>
      <c r="H149" s="143"/>
      <c r="I149" s="158"/>
      <c r="J149" s="158"/>
      <c r="K149" s="158"/>
      <c r="L149" s="158"/>
      <c r="M149" s="158"/>
      <c r="N149" s="158"/>
      <c r="O149" s="158"/>
      <c r="P149" s="158"/>
      <c r="Q149" s="143"/>
      <c r="R149" s="289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4"/>
      <c r="AG149" s="144"/>
      <c r="AH149" s="144"/>
      <c r="AI149" s="144"/>
      <c r="AJ149" s="144"/>
      <c r="AK149" s="144"/>
      <c r="AL149" s="144"/>
      <c r="AM149" s="144"/>
      <c r="AN149" s="144"/>
      <c r="AO149" s="144"/>
      <c r="AP149" s="144"/>
      <c r="AQ149" s="144"/>
      <c r="AR149" s="144"/>
      <c r="AS149" s="144"/>
      <c r="AT149" s="144"/>
      <c r="AU149" s="144"/>
      <c r="AV149" s="144"/>
      <c r="AW149" s="144"/>
      <c r="AX149" s="144"/>
      <c r="AY149" s="144"/>
    </row>
    <row r="150" ht="15.75" customHeight="1">
      <c r="A150" s="143"/>
      <c r="B150" s="143"/>
      <c r="C150" s="143"/>
      <c r="D150" s="143"/>
      <c r="E150" s="143"/>
      <c r="F150" s="288"/>
      <c r="G150" s="158"/>
      <c r="H150" s="143"/>
      <c r="I150" s="158"/>
      <c r="J150" s="158"/>
      <c r="K150" s="158"/>
      <c r="L150" s="158"/>
      <c r="M150" s="158"/>
      <c r="N150" s="158"/>
      <c r="O150" s="158"/>
      <c r="P150" s="158"/>
      <c r="Q150" s="143"/>
      <c r="R150" s="289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4"/>
      <c r="AG150" s="144"/>
      <c r="AH150" s="144"/>
      <c r="AI150" s="144"/>
      <c r="AJ150" s="144"/>
      <c r="AK150" s="144"/>
      <c r="AL150" s="144"/>
      <c r="AM150" s="144"/>
      <c r="AN150" s="144"/>
      <c r="AO150" s="144"/>
      <c r="AP150" s="144"/>
      <c r="AQ150" s="144"/>
      <c r="AR150" s="144"/>
      <c r="AS150" s="144"/>
      <c r="AT150" s="144"/>
      <c r="AU150" s="144"/>
      <c r="AV150" s="144"/>
      <c r="AW150" s="144"/>
      <c r="AX150" s="144"/>
      <c r="AY150" s="144"/>
    </row>
    <row r="151" ht="15.75" customHeight="1">
      <c r="A151" s="143"/>
      <c r="B151" s="143"/>
      <c r="C151" s="143"/>
      <c r="D151" s="143"/>
      <c r="E151" s="143"/>
      <c r="F151" s="288"/>
      <c r="G151" s="158"/>
      <c r="H151" s="143"/>
      <c r="I151" s="158"/>
      <c r="J151" s="158"/>
      <c r="K151" s="158"/>
      <c r="L151" s="158"/>
      <c r="M151" s="158"/>
      <c r="N151" s="158"/>
      <c r="O151" s="158"/>
      <c r="P151" s="158"/>
      <c r="Q151" s="143"/>
      <c r="R151" s="289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4"/>
      <c r="AG151" s="144"/>
      <c r="AH151" s="144"/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144"/>
      <c r="AS151" s="144"/>
      <c r="AT151" s="144"/>
      <c r="AU151" s="144"/>
      <c r="AV151" s="144"/>
      <c r="AW151" s="144"/>
      <c r="AX151" s="144"/>
      <c r="AY151" s="144"/>
    </row>
    <row r="152" ht="15.75" customHeight="1">
      <c r="A152" s="143"/>
      <c r="B152" s="143"/>
      <c r="C152" s="143"/>
      <c r="D152" s="143"/>
      <c r="E152" s="143"/>
      <c r="F152" s="288"/>
      <c r="G152" s="158"/>
      <c r="H152" s="143"/>
      <c r="I152" s="158"/>
      <c r="J152" s="158"/>
      <c r="K152" s="158"/>
      <c r="L152" s="158"/>
      <c r="M152" s="158"/>
      <c r="N152" s="158"/>
      <c r="O152" s="158"/>
      <c r="P152" s="158"/>
      <c r="Q152" s="143"/>
      <c r="R152" s="289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4"/>
      <c r="AG152" s="144"/>
      <c r="AH152" s="144"/>
      <c r="AI152" s="144"/>
      <c r="AJ152" s="144"/>
      <c r="AK152" s="144"/>
      <c r="AL152" s="144"/>
      <c r="AM152" s="144"/>
      <c r="AN152" s="144"/>
      <c r="AO152" s="144"/>
      <c r="AP152" s="144"/>
      <c r="AQ152" s="144"/>
      <c r="AR152" s="144"/>
      <c r="AS152" s="144"/>
      <c r="AT152" s="144"/>
      <c r="AU152" s="144"/>
      <c r="AV152" s="144"/>
      <c r="AW152" s="144"/>
      <c r="AX152" s="144"/>
      <c r="AY152" s="144"/>
    </row>
    <row r="153" ht="15.75" customHeight="1">
      <c r="A153" s="143"/>
      <c r="B153" s="143"/>
      <c r="C153" s="143"/>
      <c r="D153" s="143"/>
      <c r="E153" s="143"/>
      <c r="F153" s="288"/>
      <c r="G153" s="158"/>
      <c r="H153" s="143"/>
      <c r="I153" s="158"/>
      <c r="J153" s="158"/>
      <c r="K153" s="158"/>
      <c r="L153" s="158"/>
      <c r="M153" s="158"/>
      <c r="N153" s="158"/>
      <c r="O153" s="158"/>
      <c r="P153" s="158"/>
      <c r="Q153" s="143"/>
      <c r="R153" s="289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4"/>
      <c r="AG153" s="144"/>
      <c r="AH153" s="144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144"/>
      <c r="AS153" s="144"/>
      <c r="AT153" s="144"/>
      <c r="AU153" s="144"/>
      <c r="AV153" s="144"/>
      <c r="AW153" s="144"/>
      <c r="AX153" s="144"/>
      <c r="AY153" s="144"/>
    </row>
    <row r="154" ht="15.75" customHeight="1">
      <c r="A154" s="143"/>
      <c r="B154" s="143"/>
      <c r="C154" s="143"/>
      <c r="D154" s="143"/>
      <c r="E154" s="143"/>
      <c r="F154" s="288"/>
      <c r="G154" s="158"/>
      <c r="H154" s="143"/>
      <c r="I154" s="158"/>
      <c r="J154" s="158"/>
      <c r="K154" s="158"/>
      <c r="L154" s="158"/>
      <c r="M154" s="158"/>
      <c r="N154" s="158"/>
      <c r="O154" s="158"/>
      <c r="P154" s="158"/>
      <c r="Q154" s="143"/>
      <c r="R154" s="289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4"/>
      <c r="AG154" s="144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  <c r="AX154" s="144"/>
      <c r="AY154" s="144"/>
    </row>
    <row r="155" ht="15.75" customHeight="1">
      <c r="A155" s="143"/>
      <c r="B155" s="143"/>
      <c r="C155" s="143"/>
      <c r="D155" s="143"/>
      <c r="E155" s="143"/>
      <c r="F155" s="288"/>
      <c r="G155" s="158"/>
      <c r="H155" s="143"/>
      <c r="I155" s="158"/>
      <c r="J155" s="158"/>
      <c r="K155" s="158"/>
      <c r="L155" s="158"/>
      <c r="M155" s="158"/>
      <c r="N155" s="158"/>
      <c r="O155" s="158"/>
      <c r="P155" s="158"/>
      <c r="Q155" s="143"/>
      <c r="R155" s="289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4"/>
      <c r="AG155" s="144"/>
      <c r="AH155" s="144"/>
      <c r="AI155" s="144"/>
      <c r="AJ155" s="144"/>
      <c r="AK155" s="144"/>
      <c r="AL155" s="144"/>
      <c r="AM155" s="144"/>
      <c r="AN155" s="144"/>
      <c r="AO155" s="144"/>
      <c r="AP155" s="144"/>
      <c r="AQ155" s="144"/>
      <c r="AR155" s="144"/>
      <c r="AS155" s="144"/>
      <c r="AT155" s="144"/>
      <c r="AU155" s="144"/>
      <c r="AV155" s="144"/>
      <c r="AW155" s="144"/>
      <c r="AX155" s="144"/>
      <c r="AY155" s="144"/>
    </row>
    <row r="156" ht="15.75" customHeight="1">
      <c r="A156" s="143"/>
      <c r="B156" s="143"/>
      <c r="C156" s="143"/>
      <c r="D156" s="143"/>
      <c r="E156" s="143"/>
      <c r="F156" s="288"/>
      <c r="G156" s="158"/>
      <c r="H156" s="143"/>
      <c r="I156" s="158"/>
      <c r="J156" s="158"/>
      <c r="K156" s="158"/>
      <c r="L156" s="158"/>
      <c r="M156" s="158"/>
      <c r="N156" s="158"/>
      <c r="O156" s="158"/>
      <c r="P156" s="158"/>
      <c r="Q156" s="143"/>
      <c r="R156" s="289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4"/>
      <c r="AG156" s="144"/>
      <c r="AH156" s="144"/>
      <c r="AI156" s="144"/>
      <c r="AJ156" s="144"/>
      <c r="AK156" s="144"/>
      <c r="AL156" s="144"/>
      <c r="AM156" s="144"/>
      <c r="AN156" s="144"/>
      <c r="AO156" s="144"/>
      <c r="AP156" s="144"/>
      <c r="AQ156" s="144"/>
      <c r="AR156" s="144"/>
      <c r="AS156" s="144"/>
      <c r="AT156" s="144"/>
      <c r="AU156" s="144"/>
      <c r="AV156" s="144"/>
      <c r="AW156" s="144"/>
      <c r="AX156" s="144"/>
      <c r="AY156" s="144"/>
    </row>
    <row r="157" ht="15.75" customHeight="1">
      <c r="A157" s="143"/>
      <c r="B157" s="143"/>
      <c r="C157" s="143"/>
      <c r="D157" s="143"/>
      <c r="E157" s="143"/>
      <c r="F157" s="288"/>
      <c r="G157" s="158"/>
      <c r="H157" s="143"/>
      <c r="I157" s="158"/>
      <c r="J157" s="158"/>
      <c r="K157" s="158"/>
      <c r="L157" s="158"/>
      <c r="M157" s="158"/>
      <c r="N157" s="158"/>
      <c r="O157" s="158"/>
      <c r="P157" s="158"/>
      <c r="Q157" s="143"/>
      <c r="R157" s="289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4"/>
      <c r="AG157" s="144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  <c r="AS157" s="144"/>
      <c r="AT157" s="144"/>
      <c r="AU157" s="144"/>
      <c r="AV157" s="144"/>
      <c r="AW157" s="144"/>
      <c r="AX157" s="144"/>
      <c r="AY157" s="144"/>
    </row>
    <row r="158" ht="15.75" customHeight="1">
      <c r="A158" s="143"/>
      <c r="B158" s="143"/>
      <c r="C158" s="143"/>
      <c r="D158" s="143"/>
      <c r="E158" s="143"/>
      <c r="F158" s="288"/>
      <c r="G158" s="158"/>
      <c r="H158" s="143"/>
      <c r="I158" s="158"/>
      <c r="J158" s="158"/>
      <c r="K158" s="158"/>
      <c r="L158" s="158"/>
      <c r="M158" s="158"/>
      <c r="N158" s="158"/>
      <c r="O158" s="158"/>
      <c r="P158" s="158"/>
      <c r="Q158" s="143"/>
      <c r="R158" s="289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4"/>
      <c r="AG158" s="144"/>
      <c r="AH158" s="144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144"/>
      <c r="AS158" s="144"/>
      <c r="AT158" s="144"/>
      <c r="AU158" s="144"/>
      <c r="AV158" s="144"/>
      <c r="AW158" s="144"/>
      <c r="AX158" s="144"/>
      <c r="AY158" s="144"/>
    </row>
    <row r="159" ht="15.75" customHeight="1">
      <c r="A159" s="143"/>
      <c r="B159" s="143"/>
      <c r="C159" s="143"/>
      <c r="D159" s="143"/>
      <c r="E159" s="143"/>
      <c r="F159" s="288"/>
      <c r="G159" s="158"/>
      <c r="H159" s="143"/>
      <c r="I159" s="158"/>
      <c r="J159" s="158"/>
      <c r="K159" s="158"/>
      <c r="L159" s="158"/>
      <c r="M159" s="158"/>
      <c r="N159" s="158"/>
      <c r="O159" s="158"/>
      <c r="P159" s="158"/>
      <c r="Q159" s="143"/>
      <c r="R159" s="289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4"/>
      <c r="AG159" s="144"/>
      <c r="AH159" s="144"/>
      <c r="AI159" s="144"/>
      <c r="AJ159" s="144"/>
      <c r="AK159" s="144"/>
      <c r="AL159" s="144"/>
      <c r="AM159" s="144"/>
      <c r="AN159" s="144"/>
      <c r="AO159" s="144"/>
      <c r="AP159" s="144"/>
      <c r="AQ159" s="144"/>
      <c r="AR159" s="144"/>
      <c r="AS159" s="144"/>
      <c r="AT159" s="144"/>
      <c r="AU159" s="144"/>
      <c r="AV159" s="144"/>
      <c r="AW159" s="144"/>
      <c r="AX159" s="144"/>
      <c r="AY159" s="144"/>
    </row>
    <row r="160" ht="15.75" customHeight="1">
      <c r="A160" s="143"/>
      <c r="B160" s="143"/>
      <c r="C160" s="143"/>
      <c r="D160" s="143"/>
      <c r="E160" s="143"/>
      <c r="F160" s="288"/>
      <c r="G160" s="158"/>
      <c r="H160" s="143"/>
      <c r="I160" s="158"/>
      <c r="J160" s="158"/>
      <c r="K160" s="158"/>
      <c r="L160" s="158"/>
      <c r="M160" s="158"/>
      <c r="N160" s="158"/>
      <c r="O160" s="158"/>
      <c r="P160" s="158"/>
      <c r="Q160" s="143"/>
      <c r="R160" s="289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4"/>
      <c r="AG160" s="144"/>
      <c r="AH160" s="144"/>
      <c r="AI160" s="144"/>
      <c r="AJ160" s="144"/>
      <c r="AK160" s="144"/>
      <c r="AL160" s="144"/>
      <c r="AM160" s="144"/>
      <c r="AN160" s="144"/>
      <c r="AO160" s="144"/>
      <c r="AP160" s="144"/>
      <c r="AQ160" s="144"/>
      <c r="AR160" s="144"/>
      <c r="AS160" s="144"/>
      <c r="AT160" s="144"/>
      <c r="AU160" s="144"/>
      <c r="AV160" s="144"/>
      <c r="AW160" s="144"/>
      <c r="AX160" s="144"/>
      <c r="AY160" s="144"/>
    </row>
    <row r="161" ht="15.75" customHeight="1">
      <c r="A161" s="143"/>
      <c r="B161" s="143"/>
      <c r="C161" s="143"/>
      <c r="D161" s="143"/>
      <c r="E161" s="143"/>
      <c r="F161" s="288"/>
      <c r="G161" s="158"/>
      <c r="H161" s="143"/>
      <c r="I161" s="158"/>
      <c r="J161" s="158"/>
      <c r="K161" s="158"/>
      <c r="L161" s="158"/>
      <c r="M161" s="158"/>
      <c r="N161" s="158"/>
      <c r="O161" s="158"/>
      <c r="P161" s="158"/>
      <c r="Q161" s="143"/>
      <c r="R161" s="289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4"/>
      <c r="AG161" s="144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144"/>
      <c r="AS161" s="144"/>
      <c r="AT161" s="144"/>
      <c r="AU161" s="144"/>
      <c r="AV161" s="144"/>
      <c r="AW161" s="144"/>
      <c r="AX161" s="144"/>
      <c r="AY161" s="144"/>
    </row>
    <row r="162" ht="15.75" customHeight="1">
      <c r="A162" s="143"/>
      <c r="B162" s="143"/>
      <c r="C162" s="143"/>
      <c r="D162" s="143"/>
      <c r="E162" s="143"/>
      <c r="F162" s="288"/>
      <c r="G162" s="158"/>
      <c r="H162" s="143"/>
      <c r="I162" s="158"/>
      <c r="J162" s="158"/>
      <c r="K162" s="158"/>
      <c r="L162" s="158"/>
      <c r="M162" s="158"/>
      <c r="N162" s="158"/>
      <c r="O162" s="158"/>
      <c r="P162" s="158"/>
      <c r="Q162" s="143"/>
      <c r="R162" s="289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4"/>
      <c r="AG162" s="144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  <c r="AX162" s="144"/>
      <c r="AY162" s="144"/>
    </row>
    <row r="163" ht="15.75" customHeight="1">
      <c r="A163" s="143"/>
      <c r="B163" s="143"/>
      <c r="C163" s="143"/>
      <c r="D163" s="143"/>
      <c r="E163" s="143"/>
      <c r="F163" s="288"/>
      <c r="G163" s="143"/>
      <c r="H163" s="143"/>
      <c r="I163" s="158"/>
      <c r="J163" s="158"/>
      <c r="K163" s="158"/>
      <c r="L163" s="158"/>
      <c r="M163" s="158"/>
      <c r="N163" s="158"/>
      <c r="O163" s="158"/>
      <c r="P163" s="158"/>
      <c r="Q163" s="289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288"/>
      <c r="AD163" s="143"/>
      <c r="AE163" s="143"/>
      <c r="AF163" s="144"/>
      <c r="AG163" s="144"/>
      <c r="AH163" s="144"/>
      <c r="AI163" s="144"/>
      <c r="AJ163" s="144"/>
      <c r="AK163" s="144"/>
      <c r="AL163" s="144"/>
      <c r="AM163" s="144"/>
      <c r="AN163" s="144"/>
      <c r="AO163" s="144"/>
      <c r="AP163" s="144"/>
      <c r="AQ163" s="144"/>
      <c r="AR163" s="144"/>
      <c r="AS163" s="144"/>
      <c r="AT163" s="144"/>
      <c r="AU163" s="144"/>
      <c r="AV163" s="144"/>
      <c r="AW163" s="144"/>
      <c r="AX163" s="144"/>
      <c r="AY163" s="144"/>
    </row>
    <row r="164" ht="15.75" customHeight="1">
      <c r="A164" s="143"/>
      <c r="B164" s="143"/>
      <c r="C164" s="143"/>
      <c r="D164" s="143"/>
      <c r="E164" s="143"/>
      <c r="F164" s="288"/>
      <c r="G164" s="143"/>
      <c r="H164" s="143"/>
      <c r="I164" s="158"/>
      <c r="J164" s="158"/>
      <c r="K164" s="158"/>
      <c r="L164" s="158"/>
      <c r="M164" s="158"/>
      <c r="N164" s="158"/>
      <c r="O164" s="158"/>
      <c r="P164" s="158"/>
      <c r="Q164" s="289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288"/>
      <c r="AD164" s="143"/>
      <c r="AE164" s="143"/>
      <c r="AF164" s="144"/>
      <c r="AG164" s="144"/>
      <c r="AH164" s="144"/>
      <c r="AI164" s="144"/>
      <c r="AJ164" s="144"/>
      <c r="AK164" s="144"/>
      <c r="AL164" s="144"/>
      <c r="AM164" s="144"/>
      <c r="AN164" s="144"/>
      <c r="AO164" s="144"/>
      <c r="AP164" s="144"/>
      <c r="AQ164" s="144"/>
      <c r="AR164" s="144"/>
      <c r="AS164" s="144"/>
      <c r="AT164" s="144"/>
      <c r="AU164" s="144"/>
      <c r="AV164" s="144"/>
      <c r="AW164" s="144"/>
      <c r="AX164" s="144"/>
      <c r="AY164" s="144"/>
    </row>
    <row r="165" ht="15.75" customHeight="1">
      <c r="A165" s="143"/>
      <c r="B165" s="143"/>
      <c r="C165" s="143"/>
      <c r="D165" s="143"/>
      <c r="E165" s="143"/>
      <c r="F165" s="143"/>
      <c r="G165" s="143"/>
      <c r="H165" s="143"/>
      <c r="I165" s="158"/>
      <c r="J165" s="158"/>
      <c r="K165" s="158"/>
      <c r="L165" s="158"/>
      <c r="M165" s="158"/>
      <c r="N165" s="158"/>
      <c r="O165" s="158"/>
      <c r="P165" s="158"/>
      <c r="Q165" s="289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288"/>
      <c r="AD165" s="143"/>
      <c r="AE165" s="143"/>
      <c r="AF165" s="144"/>
      <c r="AG165" s="144"/>
      <c r="AH165" s="144"/>
      <c r="AI165" s="144"/>
      <c r="AJ165" s="144"/>
      <c r="AK165" s="144"/>
      <c r="AL165" s="144"/>
      <c r="AM165" s="144"/>
      <c r="AN165" s="144"/>
      <c r="AO165" s="144"/>
      <c r="AP165" s="144"/>
      <c r="AQ165" s="144"/>
      <c r="AR165" s="144"/>
      <c r="AS165" s="144"/>
      <c r="AT165" s="144"/>
      <c r="AU165" s="144"/>
      <c r="AV165" s="144"/>
      <c r="AW165" s="144"/>
      <c r="AX165" s="144"/>
      <c r="AY165" s="144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158"/>
      <c r="J166" s="158"/>
      <c r="K166" s="158"/>
      <c r="L166" s="158"/>
      <c r="M166" s="158"/>
      <c r="N166" s="158"/>
      <c r="O166" s="158"/>
      <c r="P166" s="158"/>
      <c r="Q166" s="289"/>
      <c r="R166" s="143"/>
      <c r="S166" s="143"/>
      <c r="T166" s="143"/>
      <c r="U166" s="143"/>
      <c r="V166" s="143"/>
      <c r="W166" s="123"/>
      <c r="X166" s="143"/>
      <c r="Y166" s="143"/>
      <c r="Z166" s="143"/>
      <c r="AA166" s="143"/>
      <c r="AB166" s="143"/>
      <c r="AC166" s="288"/>
      <c r="AD166" s="143"/>
      <c r="AE166" s="143"/>
      <c r="AF166" s="144"/>
      <c r="AG166" s="144"/>
      <c r="AH166" s="144"/>
      <c r="AI166" s="144"/>
      <c r="AJ166" s="144"/>
      <c r="AK166" s="144"/>
      <c r="AL166" s="144"/>
      <c r="AM166" s="144"/>
      <c r="AN166" s="144"/>
      <c r="AO166" s="144"/>
      <c r="AP166" s="144"/>
      <c r="AQ166" s="144"/>
      <c r="AR166" s="144"/>
      <c r="AS166" s="144"/>
      <c r="AT166" s="144"/>
      <c r="AU166" s="144"/>
      <c r="AV166" s="144"/>
      <c r="AW166" s="144"/>
      <c r="AX166" s="144"/>
      <c r="AY166" s="144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158"/>
      <c r="J167" s="158"/>
      <c r="K167" s="158"/>
      <c r="L167" s="158"/>
      <c r="M167" s="158"/>
      <c r="N167" s="158"/>
      <c r="O167" s="158"/>
      <c r="P167" s="158"/>
      <c r="Q167" s="289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288"/>
      <c r="AD167" s="143"/>
      <c r="AE167" s="143"/>
      <c r="AF167" s="144"/>
      <c r="AG167" s="144"/>
      <c r="AH167" s="144"/>
      <c r="AI167" s="144"/>
      <c r="AJ167" s="144"/>
      <c r="AK167" s="144"/>
      <c r="AL167" s="144"/>
      <c r="AM167" s="144"/>
      <c r="AN167" s="144"/>
      <c r="AO167" s="144"/>
      <c r="AP167" s="144"/>
      <c r="AQ167" s="144"/>
      <c r="AR167" s="144"/>
      <c r="AS167" s="144"/>
      <c r="AT167" s="144"/>
      <c r="AU167" s="144"/>
      <c r="AV167" s="144"/>
      <c r="AW167" s="144"/>
      <c r="AX167" s="144"/>
      <c r="AY167" s="144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158"/>
      <c r="J168" s="158"/>
      <c r="K168" s="158"/>
      <c r="L168" s="158"/>
      <c r="M168" s="158"/>
      <c r="N168" s="158"/>
      <c r="O168" s="158"/>
      <c r="P168" s="158"/>
      <c r="Q168" s="289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288"/>
      <c r="AD168" s="143"/>
      <c r="AE168" s="143"/>
      <c r="AF168" s="144"/>
      <c r="AG168" s="144"/>
      <c r="AH168" s="144"/>
      <c r="AI168" s="144"/>
      <c r="AJ168" s="144"/>
      <c r="AK168" s="144"/>
      <c r="AL168" s="144"/>
      <c r="AM168" s="144"/>
      <c r="AN168" s="144"/>
      <c r="AO168" s="144"/>
      <c r="AP168" s="144"/>
      <c r="AQ168" s="144"/>
      <c r="AR168" s="144"/>
      <c r="AS168" s="144"/>
      <c r="AT168" s="144"/>
      <c r="AU168" s="144"/>
      <c r="AV168" s="144"/>
      <c r="AW168" s="144"/>
      <c r="AX168" s="144"/>
      <c r="AY168" s="144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158"/>
      <c r="J169" s="158"/>
      <c r="K169" s="158"/>
      <c r="L169" s="158"/>
      <c r="M169" s="158"/>
      <c r="N169" s="158"/>
      <c r="O169" s="158"/>
      <c r="P169" s="158"/>
      <c r="Q169" s="289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288"/>
      <c r="AD169" s="143"/>
      <c r="AE169" s="143"/>
      <c r="AF169" s="144"/>
      <c r="AG169" s="144"/>
      <c r="AH169" s="144"/>
      <c r="AI169" s="144"/>
      <c r="AJ169" s="144"/>
      <c r="AK169" s="144"/>
      <c r="AL169" s="144"/>
      <c r="AM169" s="144"/>
      <c r="AN169" s="144"/>
      <c r="AO169" s="144"/>
      <c r="AP169" s="144"/>
      <c r="AQ169" s="144"/>
      <c r="AR169" s="144"/>
      <c r="AS169" s="144"/>
      <c r="AT169" s="144"/>
      <c r="AU169" s="144"/>
      <c r="AV169" s="144"/>
      <c r="AW169" s="144"/>
      <c r="AX169" s="144"/>
      <c r="AY169" s="144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158"/>
      <c r="J170" s="158"/>
      <c r="K170" s="158"/>
      <c r="L170" s="158"/>
      <c r="M170" s="158"/>
      <c r="N170" s="158"/>
      <c r="O170" s="158"/>
      <c r="P170" s="158"/>
      <c r="Q170" s="289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288"/>
      <c r="AD170" s="143"/>
      <c r="AE170" s="143"/>
      <c r="AF170" s="144"/>
      <c r="AG170" s="144"/>
      <c r="AH170" s="144"/>
      <c r="AI170" s="144"/>
      <c r="AJ170" s="144"/>
      <c r="AK170" s="144"/>
      <c r="AL170" s="144"/>
      <c r="AM170" s="144"/>
      <c r="AN170" s="144"/>
      <c r="AO170" s="144"/>
      <c r="AP170" s="144"/>
      <c r="AQ170" s="144"/>
      <c r="AR170" s="144"/>
      <c r="AS170" s="144"/>
      <c r="AT170" s="144"/>
      <c r="AU170" s="144"/>
      <c r="AV170" s="144"/>
      <c r="AW170" s="144"/>
      <c r="AX170" s="144"/>
      <c r="AY170" s="144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158"/>
      <c r="J171" s="158"/>
      <c r="K171" s="158"/>
      <c r="L171" s="158"/>
      <c r="M171" s="158"/>
      <c r="N171" s="158"/>
      <c r="O171" s="158"/>
      <c r="P171" s="158"/>
      <c r="Q171" s="289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288"/>
      <c r="AD171" s="143"/>
      <c r="AE171" s="143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  <c r="AQ171" s="144"/>
      <c r="AR171" s="144"/>
      <c r="AS171" s="144"/>
      <c r="AT171" s="144"/>
      <c r="AU171" s="144"/>
      <c r="AV171" s="144"/>
      <c r="AW171" s="144"/>
      <c r="AX171" s="144"/>
      <c r="AY171" s="144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158"/>
      <c r="J172" s="158"/>
      <c r="K172" s="158"/>
      <c r="L172" s="158"/>
      <c r="M172" s="158"/>
      <c r="N172" s="158"/>
      <c r="O172" s="158"/>
      <c r="P172" s="158"/>
      <c r="Q172" s="289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288"/>
      <c r="AD172" s="143"/>
      <c r="AE172" s="143"/>
      <c r="AF172" s="144"/>
      <c r="AG172" s="144"/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  <c r="AR172" s="144"/>
      <c r="AS172" s="144"/>
      <c r="AT172" s="144"/>
      <c r="AU172" s="144"/>
      <c r="AV172" s="144"/>
      <c r="AW172" s="144"/>
      <c r="AX172" s="144"/>
      <c r="AY172" s="144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158"/>
      <c r="J173" s="158"/>
      <c r="K173" s="158"/>
      <c r="L173" s="158"/>
      <c r="M173" s="158"/>
      <c r="N173" s="158"/>
      <c r="O173" s="158"/>
      <c r="P173" s="158"/>
      <c r="Q173" s="289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288"/>
      <c r="AD173" s="143"/>
      <c r="AE173" s="143"/>
      <c r="AF173" s="144"/>
      <c r="AG173" s="144"/>
      <c r="AH173" s="144"/>
      <c r="AI173" s="144"/>
      <c r="AJ173" s="144"/>
      <c r="AK173" s="144"/>
      <c r="AL173" s="144"/>
      <c r="AM173" s="144"/>
      <c r="AN173" s="144"/>
      <c r="AO173" s="144"/>
      <c r="AP173" s="144"/>
      <c r="AQ173" s="144"/>
      <c r="AR173" s="144"/>
      <c r="AS173" s="144"/>
      <c r="AT173" s="144"/>
      <c r="AU173" s="144"/>
      <c r="AV173" s="144"/>
      <c r="AW173" s="144"/>
      <c r="AX173" s="144"/>
      <c r="AY173" s="144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158"/>
      <c r="J174" s="158"/>
      <c r="K174" s="158"/>
      <c r="L174" s="158"/>
      <c r="M174" s="158"/>
      <c r="N174" s="158"/>
      <c r="O174" s="158"/>
      <c r="P174" s="158"/>
      <c r="Q174" s="289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288"/>
      <c r="AD174" s="143"/>
      <c r="AE174" s="143"/>
      <c r="AF174" s="144"/>
      <c r="AG174" s="144"/>
      <c r="AH174" s="144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144"/>
      <c r="AS174" s="144"/>
      <c r="AT174" s="144"/>
      <c r="AU174" s="144"/>
      <c r="AV174" s="144"/>
      <c r="AW174" s="144"/>
      <c r="AX174" s="144"/>
      <c r="AY174" s="144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158"/>
      <c r="J175" s="158"/>
      <c r="K175" s="158"/>
      <c r="L175" s="158"/>
      <c r="M175" s="158"/>
      <c r="N175" s="158"/>
      <c r="O175" s="158"/>
      <c r="P175" s="158"/>
      <c r="Q175" s="289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288"/>
      <c r="AD175" s="143"/>
      <c r="AE175" s="143"/>
      <c r="AF175" s="144"/>
      <c r="AG175" s="144"/>
      <c r="AH175" s="144"/>
      <c r="AI175" s="144"/>
      <c r="AJ175" s="144"/>
      <c r="AK175" s="144"/>
      <c r="AL175" s="144"/>
      <c r="AM175" s="144"/>
      <c r="AN175" s="144"/>
      <c r="AO175" s="144"/>
      <c r="AP175" s="144"/>
      <c r="AQ175" s="144"/>
      <c r="AR175" s="144"/>
      <c r="AS175" s="144"/>
      <c r="AT175" s="144"/>
      <c r="AU175" s="144"/>
      <c r="AV175" s="144"/>
      <c r="AW175" s="144"/>
      <c r="AX175" s="144"/>
      <c r="AY175" s="144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158"/>
      <c r="J176" s="158"/>
      <c r="K176" s="158"/>
      <c r="L176" s="158"/>
      <c r="M176" s="158"/>
      <c r="N176" s="158"/>
      <c r="O176" s="158"/>
      <c r="P176" s="158"/>
      <c r="Q176" s="289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288"/>
      <c r="AD176" s="143"/>
      <c r="AE176" s="143"/>
      <c r="AF176" s="144"/>
      <c r="AG176" s="144"/>
      <c r="AH176" s="144"/>
      <c r="AI176" s="144"/>
      <c r="AJ176" s="144"/>
      <c r="AK176" s="144"/>
      <c r="AL176" s="144"/>
      <c r="AM176" s="144"/>
      <c r="AN176" s="144"/>
      <c r="AO176" s="144"/>
      <c r="AP176" s="144"/>
      <c r="AQ176" s="144"/>
      <c r="AR176" s="144"/>
      <c r="AS176" s="144"/>
      <c r="AT176" s="144"/>
      <c r="AU176" s="144"/>
      <c r="AV176" s="144"/>
      <c r="AW176" s="144"/>
      <c r="AX176" s="144"/>
      <c r="AY176" s="144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158"/>
      <c r="J177" s="158"/>
      <c r="K177" s="158"/>
      <c r="L177" s="158"/>
      <c r="M177" s="158"/>
      <c r="N177" s="158"/>
      <c r="O177" s="158"/>
      <c r="P177" s="158"/>
      <c r="Q177" s="289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288"/>
      <c r="AD177" s="143"/>
      <c r="AE177" s="143"/>
      <c r="AF177" s="144"/>
      <c r="AG177" s="144"/>
      <c r="AH177" s="144"/>
      <c r="AI177" s="144"/>
      <c r="AJ177" s="144"/>
      <c r="AK177" s="144"/>
      <c r="AL177" s="144"/>
      <c r="AM177" s="144"/>
      <c r="AN177" s="144"/>
      <c r="AO177" s="144"/>
      <c r="AP177" s="144"/>
      <c r="AQ177" s="144"/>
      <c r="AR177" s="144"/>
      <c r="AS177" s="144"/>
      <c r="AT177" s="144"/>
      <c r="AU177" s="144"/>
      <c r="AV177" s="144"/>
      <c r="AW177" s="144"/>
      <c r="AX177" s="144"/>
      <c r="AY177" s="144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158"/>
      <c r="J178" s="158"/>
      <c r="K178" s="158"/>
      <c r="L178" s="158"/>
      <c r="M178" s="158"/>
      <c r="N178" s="158"/>
      <c r="O178" s="158"/>
      <c r="P178" s="158"/>
      <c r="Q178" s="289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288"/>
      <c r="AD178" s="143"/>
      <c r="AE178" s="143"/>
      <c r="AF178" s="144"/>
      <c r="AG178" s="144"/>
      <c r="AH178" s="144"/>
      <c r="AI178" s="144"/>
      <c r="AJ178" s="144"/>
      <c r="AK178" s="144"/>
      <c r="AL178" s="144"/>
      <c r="AM178" s="144"/>
      <c r="AN178" s="144"/>
      <c r="AO178" s="144"/>
      <c r="AP178" s="144"/>
      <c r="AQ178" s="144"/>
      <c r="AR178" s="144"/>
      <c r="AS178" s="144"/>
      <c r="AT178" s="144"/>
      <c r="AU178" s="144"/>
      <c r="AV178" s="144"/>
      <c r="AW178" s="144"/>
      <c r="AX178" s="144"/>
      <c r="AY178" s="144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158"/>
      <c r="J179" s="158"/>
      <c r="K179" s="158"/>
      <c r="L179" s="158"/>
      <c r="M179" s="158"/>
      <c r="N179" s="158"/>
      <c r="O179" s="158"/>
      <c r="P179" s="158"/>
      <c r="Q179" s="289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288"/>
      <c r="AD179" s="143"/>
      <c r="AE179" s="143"/>
      <c r="AF179" s="144"/>
      <c r="AG179" s="144"/>
      <c r="AH179" s="144"/>
      <c r="AI179" s="144"/>
      <c r="AJ179" s="144"/>
      <c r="AK179" s="144"/>
      <c r="AL179" s="144"/>
      <c r="AM179" s="144"/>
      <c r="AN179" s="144"/>
      <c r="AO179" s="144"/>
      <c r="AP179" s="144"/>
      <c r="AQ179" s="144"/>
      <c r="AR179" s="144"/>
      <c r="AS179" s="144"/>
      <c r="AT179" s="144"/>
      <c r="AU179" s="144"/>
      <c r="AV179" s="144"/>
      <c r="AW179" s="144"/>
      <c r="AX179" s="144"/>
      <c r="AY179" s="144"/>
    </row>
    <row r="180" ht="15.75" customHeight="1">
      <c r="A180" s="143"/>
      <c r="B180" s="143"/>
      <c r="C180" s="143"/>
      <c r="D180" s="143"/>
      <c r="E180" s="143"/>
      <c r="F180" s="143"/>
      <c r="G180" s="143"/>
      <c r="H180" s="143"/>
      <c r="I180" s="158"/>
      <c r="J180" s="158"/>
      <c r="K180" s="158"/>
      <c r="L180" s="158"/>
      <c r="M180" s="158"/>
      <c r="N180" s="158"/>
      <c r="O180" s="158"/>
      <c r="P180" s="158"/>
      <c r="Q180" s="289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288"/>
      <c r="AD180" s="143"/>
      <c r="AE180" s="143"/>
      <c r="AF180" s="144"/>
      <c r="AG180" s="144"/>
      <c r="AH180" s="144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144"/>
      <c r="AS180" s="144"/>
      <c r="AT180" s="144"/>
      <c r="AU180" s="144"/>
      <c r="AV180" s="144"/>
      <c r="AW180" s="144"/>
      <c r="AX180" s="144"/>
      <c r="AY180" s="144"/>
    </row>
    <row r="181" ht="15.75" customHeight="1">
      <c r="A181" s="143"/>
      <c r="B181" s="143"/>
      <c r="C181" s="143"/>
      <c r="D181" s="143"/>
      <c r="E181" s="143"/>
      <c r="F181" s="143"/>
      <c r="G181" s="143"/>
      <c r="H181" s="143"/>
      <c r="I181" s="158"/>
      <c r="J181" s="158"/>
      <c r="K181" s="158"/>
      <c r="L181" s="158"/>
      <c r="M181" s="158"/>
      <c r="N181" s="158"/>
      <c r="O181" s="158"/>
      <c r="P181" s="158"/>
      <c r="Q181" s="289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288"/>
      <c r="AD181" s="143"/>
      <c r="AE181" s="143"/>
      <c r="AF181" s="144"/>
      <c r="AG181" s="144"/>
      <c r="AH181" s="144"/>
      <c r="AI181" s="144"/>
      <c r="AJ181" s="144"/>
      <c r="AK181" s="144"/>
      <c r="AL181" s="144"/>
      <c r="AM181" s="144"/>
      <c r="AN181" s="144"/>
      <c r="AO181" s="144"/>
      <c r="AP181" s="144"/>
      <c r="AQ181" s="144"/>
      <c r="AR181" s="144"/>
      <c r="AS181" s="144"/>
      <c r="AT181" s="144"/>
      <c r="AU181" s="144"/>
      <c r="AV181" s="144"/>
      <c r="AW181" s="144"/>
      <c r="AX181" s="144"/>
      <c r="AY181" s="144"/>
    </row>
    <row r="182" ht="15.75" customHeight="1">
      <c r="A182" s="143"/>
      <c r="B182" s="143"/>
      <c r="C182" s="143"/>
      <c r="D182" s="143"/>
      <c r="E182" s="143"/>
      <c r="F182" s="143"/>
      <c r="G182" s="143"/>
      <c r="H182" s="143"/>
      <c r="I182" s="158"/>
      <c r="J182" s="158"/>
      <c r="K182" s="158"/>
      <c r="L182" s="158"/>
      <c r="M182" s="158"/>
      <c r="N182" s="158"/>
      <c r="O182" s="158"/>
      <c r="P182" s="158"/>
      <c r="Q182" s="289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288"/>
      <c r="AD182" s="143"/>
      <c r="AE182" s="143"/>
      <c r="AF182" s="144"/>
      <c r="AG182" s="144"/>
      <c r="AH182" s="144"/>
      <c r="AI182" s="144"/>
      <c r="AJ182" s="144"/>
      <c r="AK182" s="144"/>
      <c r="AL182" s="144"/>
      <c r="AM182" s="144"/>
      <c r="AN182" s="144"/>
      <c r="AO182" s="144"/>
      <c r="AP182" s="144"/>
      <c r="AQ182" s="144"/>
      <c r="AR182" s="144"/>
      <c r="AS182" s="144"/>
      <c r="AT182" s="144"/>
      <c r="AU182" s="144"/>
      <c r="AV182" s="144"/>
      <c r="AW182" s="144"/>
      <c r="AX182" s="144"/>
      <c r="AY182" s="144"/>
    </row>
    <row r="183" ht="15.75" customHeight="1">
      <c r="A183" s="143"/>
      <c r="B183" s="143"/>
      <c r="C183" s="143"/>
      <c r="D183" s="143"/>
      <c r="E183" s="143"/>
      <c r="F183" s="143"/>
      <c r="G183" s="143"/>
      <c r="H183" s="143"/>
      <c r="I183" s="158"/>
      <c r="J183" s="158"/>
      <c r="K183" s="158"/>
      <c r="L183" s="158"/>
      <c r="M183" s="158"/>
      <c r="N183" s="158"/>
      <c r="O183" s="158"/>
      <c r="P183" s="158"/>
      <c r="Q183" s="289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288"/>
      <c r="AD183" s="143"/>
      <c r="AE183" s="143"/>
      <c r="AF183" s="144"/>
      <c r="AG183" s="144"/>
      <c r="AH183" s="144"/>
      <c r="AI183" s="144"/>
      <c r="AJ183" s="144"/>
      <c r="AK183" s="144"/>
      <c r="AL183" s="144"/>
      <c r="AM183" s="144"/>
      <c r="AN183" s="144"/>
      <c r="AO183" s="144"/>
      <c r="AP183" s="144"/>
      <c r="AQ183" s="144"/>
      <c r="AR183" s="144"/>
      <c r="AS183" s="144"/>
      <c r="AT183" s="144"/>
      <c r="AU183" s="144"/>
      <c r="AV183" s="144"/>
      <c r="AW183" s="144"/>
      <c r="AX183" s="144"/>
      <c r="AY183" s="144"/>
    </row>
    <row r="184" ht="15.75" customHeight="1">
      <c r="A184" s="143"/>
      <c r="B184" s="143"/>
      <c r="C184" s="143"/>
      <c r="D184" s="143"/>
      <c r="E184" s="143"/>
      <c r="F184" s="143"/>
      <c r="G184" s="143"/>
      <c r="H184" s="143"/>
      <c r="I184" s="158"/>
      <c r="J184" s="158"/>
      <c r="K184" s="158"/>
      <c r="L184" s="158"/>
      <c r="M184" s="158"/>
      <c r="N184" s="158"/>
      <c r="O184" s="158"/>
      <c r="P184" s="158"/>
      <c r="Q184" s="289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288"/>
      <c r="AD184" s="143"/>
      <c r="AE184" s="143"/>
      <c r="AF184" s="144"/>
      <c r="AG184" s="144"/>
      <c r="AH184" s="144"/>
      <c r="AI184" s="144"/>
      <c r="AJ184" s="144"/>
      <c r="AK184" s="144"/>
      <c r="AL184" s="144"/>
      <c r="AM184" s="144"/>
      <c r="AN184" s="144"/>
      <c r="AO184" s="144"/>
      <c r="AP184" s="144"/>
      <c r="AQ184" s="144"/>
      <c r="AR184" s="144"/>
      <c r="AS184" s="144"/>
      <c r="AT184" s="144"/>
      <c r="AU184" s="144"/>
      <c r="AV184" s="144"/>
      <c r="AW184" s="144"/>
      <c r="AX184" s="144"/>
      <c r="AY184" s="144"/>
    </row>
    <row r="185" ht="15.75" customHeight="1">
      <c r="A185" s="143"/>
      <c r="B185" s="143"/>
      <c r="C185" s="143"/>
      <c r="D185" s="143"/>
      <c r="E185" s="143"/>
      <c r="F185" s="143"/>
      <c r="G185" s="143"/>
      <c r="H185" s="143"/>
      <c r="I185" s="158"/>
      <c r="J185" s="158"/>
      <c r="K185" s="158"/>
      <c r="L185" s="158"/>
      <c r="M185" s="158"/>
      <c r="N185" s="158"/>
      <c r="O185" s="158"/>
      <c r="P185" s="158"/>
      <c r="Q185" s="289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288"/>
      <c r="AD185" s="143"/>
      <c r="AE185" s="143"/>
      <c r="AF185" s="144"/>
      <c r="AG185" s="144"/>
      <c r="AH185" s="144"/>
      <c r="AI185" s="144"/>
      <c r="AJ185" s="144"/>
      <c r="AK185" s="144"/>
      <c r="AL185" s="144"/>
      <c r="AM185" s="144"/>
      <c r="AN185" s="144"/>
      <c r="AO185" s="144"/>
      <c r="AP185" s="144"/>
      <c r="AQ185" s="144"/>
      <c r="AR185" s="144"/>
      <c r="AS185" s="144"/>
      <c r="AT185" s="144"/>
      <c r="AU185" s="144"/>
      <c r="AV185" s="144"/>
      <c r="AW185" s="144"/>
      <c r="AX185" s="144"/>
      <c r="AY185" s="144"/>
    </row>
    <row r="186" ht="15.75" customHeight="1">
      <c r="A186" s="143"/>
      <c r="B186" s="143"/>
      <c r="C186" s="143"/>
      <c r="D186" s="143"/>
      <c r="E186" s="143"/>
      <c r="F186" s="143"/>
      <c r="G186" s="143"/>
      <c r="H186" s="143"/>
      <c r="I186" s="158"/>
      <c r="J186" s="158"/>
      <c r="K186" s="158"/>
      <c r="L186" s="158"/>
      <c r="M186" s="158"/>
      <c r="N186" s="158"/>
      <c r="O186" s="158"/>
      <c r="P186" s="158"/>
      <c r="Q186" s="289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288"/>
      <c r="AD186" s="143"/>
      <c r="AE186" s="143"/>
      <c r="AF186" s="144"/>
      <c r="AG186" s="144"/>
      <c r="AH186" s="144"/>
      <c r="AI186" s="144"/>
      <c r="AJ186" s="144"/>
      <c r="AK186" s="144"/>
      <c r="AL186" s="144"/>
      <c r="AM186" s="144"/>
      <c r="AN186" s="144"/>
      <c r="AO186" s="144"/>
      <c r="AP186" s="144"/>
      <c r="AQ186" s="144"/>
      <c r="AR186" s="144"/>
      <c r="AS186" s="144"/>
      <c r="AT186" s="144"/>
      <c r="AU186" s="144"/>
      <c r="AV186" s="144"/>
      <c r="AW186" s="144"/>
      <c r="AX186" s="144"/>
      <c r="AY186" s="144"/>
    </row>
    <row r="187" ht="15.75" customHeight="1">
      <c r="A187" s="143"/>
      <c r="B187" s="143"/>
      <c r="C187" s="143"/>
      <c r="D187" s="143"/>
      <c r="E187" s="143"/>
      <c r="F187" s="143"/>
      <c r="G187" s="143"/>
      <c r="H187" s="143"/>
      <c r="I187" s="158"/>
      <c r="J187" s="158"/>
      <c r="K187" s="158"/>
      <c r="L187" s="158"/>
      <c r="M187" s="158"/>
      <c r="N187" s="158"/>
      <c r="O187" s="158"/>
      <c r="P187" s="158"/>
      <c r="Q187" s="289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288"/>
      <c r="AD187" s="143"/>
      <c r="AE187" s="143"/>
      <c r="AF187" s="144"/>
      <c r="AG187" s="144"/>
      <c r="AH187" s="144"/>
      <c r="AI187" s="144"/>
      <c r="AJ187" s="144"/>
      <c r="AK187" s="144"/>
      <c r="AL187" s="144"/>
      <c r="AM187" s="144"/>
      <c r="AN187" s="144"/>
      <c r="AO187" s="144"/>
      <c r="AP187" s="144"/>
      <c r="AQ187" s="144"/>
      <c r="AR187" s="144"/>
      <c r="AS187" s="144"/>
      <c r="AT187" s="144"/>
      <c r="AU187" s="144"/>
      <c r="AV187" s="144"/>
      <c r="AW187" s="144"/>
      <c r="AX187" s="144"/>
      <c r="AY187" s="144"/>
    </row>
    <row r="188" ht="15.75" customHeight="1">
      <c r="A188" s="143"/>
      <c r="B188" s="143"/>
      <c r="C188" s="143"/>
      <c r="D188" s="143"/>
      <c r="E188" s="143"/>
      <c r="F188" s="143"/>
      <c r="G188" s="143"/>
      <c r="H188" s="143"/>
      <c r="I188" s="158"/>
      <c r="J188" s="158"/>
      <c r="K188" s="158"/>
      <c r="L188" s="158"/>
      <c r="M188" s="158"/>
      <c r="N188" s="158"/>
      <c r="O188" s="158"/>
      <c r="P188" s="158"/>
      <c r="Q188" s="289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288"/>
      <c r="AD188" s="143"/>
      <c r="AE188" s="143"/>
      <c r="AF188" s="144"/>
      <c r="AG188" s="144"/>
      <c r="AH188" s="144"/>
      <c r="AI188" s="144"/>
      <c r="AJ188" s="144"/>
      <c r="AK188" s="144"/>
      <c r="AL188" s="144"/>
      <c r="AM188" s="144"/>
      <c r="AN188" s="144"/>
      <c r="AO188" s="144"/>
      <c r="AP188" s="144"/>
      <c r="AQ188" s="144"/>
      <c r="AR188" s="144"/>
      <c r="AS188" s="144"/>
      <c r="AT188" s="144"/>
      <c r="AU188" s="144"/>
      <c r="AV188" s="144"/>
      <c r="AW188" s="144"/>
      <c r="AX188" s="144"/>
      <c r="AY188" s="144"/>
    </row>
    <row r="189" ht="15.75" customHeight="1">
      <c r="A189" s="143"/>
      <c r="B189" s="143"/>
      <c r="C189" s="143"/>
      <c r="D189" s="143"/>
      <c r="E189" s="143"/>
      <c r="F189" s="143"/>
      <c r="G189" s="143"/>
      <c r="H189" s="143"/>
      <c r="I189" s="158"/>
      <c r="J189" s="158"/>
      <c r="K189" s="158"/>
      <c r="L189" s="158"/>
      <c r="M189" s="158"/>
      <c r="N189" s="158"/>
      <c r="O189" s="158"/>
      <c r="P189" s="158"/>
      <c r="Q189" s="289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288"/>
      <c r="AD189" s="143"/>
      <c r="AE189" s="143"/>
      <c r="AF189" s="144"/>
      <c r="AG189" s="144"/>
      <c r="AH189" s="144"/>
      <c r="AI189" s="144"/>
      <c r="AJ189" s="144"/>
      <c r="AK189" s="144"/>
      <c r="AL189" s="144"/>
      <c r="AM189" s="144"/>
      <c r="AN189" s="144"/>
      <c r="AO189" s="144"/>
      <c r="AP189" s="144"/>
      <c r="AQ189" s="144"/>
      <c r="AR189" s="144"/>
      <c r="AS189" s="144"/>
      <c r="AT189" s="144"/>
      <c r="AU189" s="144"/>
      <c r="AV189" s="144"/>
      <c r="AW189" s="144"/>
      <c r="AX189" s="144"/>
      <c r="AY189" s="144"/>
    </row>
    <row r="190" ht="15.75" customHeight="1">
      <c r="A190" s="143"/>
      <c r="B190" s="143"/>
      <c r="C190" s="143"/>
      <c r="D190" s="143"/>
      <c r="E190" s="143"/>
      <c r="F190" s="143"/>
      <c r="G190" s="143"/>
      <c r="H190" s="143"/>
      <c r="I190" s="158"/>
      <c r="J190" s="158"/>
      <c r="K190" s="158"/>
      <c r="L190" s="158"/>
      <c r="M190" s="158"/>
      <c r="N190" s="158"/>
      <c r="O190" s="158"/>
      <c r="P190" s="158"/>
      <c r="Q190" s="289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288"/>
      <c r="AD190" s="143"/>
      <c r="AE190" s="143"/>
      <c r="AF190" s="144"/>
      <c r="AG190" s="144"/>
      <c r="AH190" s="144"/>
      <c r="AI190" s="144"/>
      <c r="AJ190" s="144"/>
      <c r="AK190" s="144"/>
      <c r="AL190" s="144"/>
      <c r="AM190" s="144"/>
      <c r="AN190" s="144"/>
      <c r="AO190" s="144"/>
      <c r="AP190" s="144"/>
      <c r="AQ190" s="144"/>
      <c r="AR190" s="144"/>
      <c r="AS190" s="144"/>
      <c r="AT190" s="144"/>
      <c r="AU190" s="144"/>
      <c r="AV190" s="144"/>
      <c r="AW190" s="144"/>
      <c r="AX190" s="144"/>
      <c r="AY190" s="144"/>
    </row>
    <row r="191" ht="15.75" customHeight="1">
      <c r="A191" s="143"/>
      <c r="B191" s="143"/>
      <c r="C191" s="143"/>
      <c r="D191" s="143"/>
      <c r="E191" s="143"/>
      <c r="F191" s="143"/>
      <c r="G191" s="143"/>
      <c r="H191" s="143"/>
      <c r="I191" s="158"/>
      <c r="J191" s="158"/>
      <c r="K191" s="158"/>
      <c r="L191" s="158"/>
      <c r="M191" s="158"/>
      <c r="N191" s="158"/>
      <c r="O191" s="158"/>
      <c r="P191" s="158"/>
      <c r="Q191" s="289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288"/>
      <c r="AD191" s="143"/>
      <c r="AE191" s="143"/>
      <c r="AF191" s="144"/>
      <c r="AG191" s="144"/>
      <c r="AH191" s="144"/>
      <c r="AI191" s="144"/>
      <c r="AJ191" s="144"/>
      <c r="AK191" s="144"/>
      <c r="AL191" s="144"/>
      <c r="AM191" s="144"/>
      <c r="AN191" s="144"/>
      <c r="AO191" s="144"/>
      <c r="AP191" s="144"/>
      <c r="AQ191" s="144"/>
      <c r="AR191" s="144"/>
      <c r="AS191" s="144"/>
      <c r="AT191" s="144"/>
      <c r="AU191" s="144"/>
      <c r="AV191" s="144"/>
      <c r="AW191" s="144"/>
      <c r="AX191" s="144"/>
      <c r="AY191" s="144"/>
    </row>
    <row r="192" ht="15.75" customHeight="1">
      <c r="A192" s="143"/>
      <c r="B192" s="143"/>
      <c r="C192" s="143"/>
      <c r="D192" s="143"/>
      <c r="E192" s="143"/>
      <c r="F192" s="143"/>
      <c r="G192" s="143"/>
      <c r="H192" s="143"/>
      <c r="I192" s="158"/>
      <c r="J192" s="158"/>
      <c r="K192" s="158"/>
      <c r="L192" s="158"/>
      <c r="M192" s="158"/>
      <c r="N192" s="158"/>
      <c r="O192" s="158"/>
      <c r="P192" s="158"/>
      <c r="Q192" s="289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288"/>
      <c r="AD192" s="143"/>
      <c r="AE192" s="143"/>
      <c r="AF192" s="144"/>
      <c r="AG192" s="144"/>
      <c r="AH192" s="144"/>
      <c r="AI192" s="144"/>
      <c r="AJ192" s="144"/>
      <c r="AK192" s="144"/>
      <c r="AL192" s="144"/>
      <c r="AM192" s="144"/>
      <c r="AN192" s="144"/>
      <c r="AO192" s="144"/>
      <c r="AP192" s="144"/>
      <c r="AQ192" s="144"/>
      <c r="AR192" s="144"/>
      <c r="AS192" s="144"/>
      <c r="AT192" s="144"/>
      <c r="AU192" s="144"/>
      <c r="AV192" s="144"/>
      <c r="AW192" s="144"/>
      <c r="AX192" s="144"/>
      <c r="AY192" s="144"/>
    </row>
    <row r="193" ht="15.75" customHeight="1">
      <c r="A193" s="143"/>
      <c r="B193" s="143"/>
      <c r="C193" s="143"/>
      <c r="D193" s="143"/>
      <c r="E193" s="143"/>
      <c r="F193" s="143"/>
      <c r="G193" s="143"/>
      <c r="H193" s="143"/>
      <c r="I193" s="158"/>
      <c r="J193" s="158"/>
      <c r="K193" s="158"/>
      <c r="L193" s="158"/>
      <c r="M193" s="158"/>
      <c r="N193" s="158"/>
      <c r="O193" s="158"/>
      <c r="P193" s="158"/>
      <c r="Q193" s="289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288"/>
      <c r="AD193" s="143"/>
      <c r="AE193" s="143"/>
      <c r="AF193" s="144"/>
      <c r="AG193" s="144"/>
      <c r="AH193" s="144"/>
      <c r="AI193" s="144"/>
      <c r="AJ193" s="144"/>
      <c r="AK193" s="144"/>
      <c r="AL193" s="144"/>
      <c r="AM193" s="144"/>
      <c r="AN193" s="144"/>
      <c r="AO193" s="144"/>
      <c r="AP193" s="144"/>
      <c r="AQ193" s="144"/>
      <c r="AR193" s="144"/>
      <c r="AS193" s="144"/>
      <c r="AT193" s="144"/>
      <c r="AU193" s="144"/>
      <c r="AV193" s="144"/>
      <c r="AW193" s="144"/>
      <c r="AX193" s="144"/>
      <c r="AY193" s="144"/>
    </row>
    <row r="194" ht="15.75" customHeight="1">
      <c r="A194" s="143"/>
      <c r="B194" s="143"/>
      <c r="C194" s="143"/>
      <c r="D194" s="143"/>
      <c r="E194" s="143"/>
      <c r="F194" s="143"/>
      <c r="G194" s="143"/>
      <c r="H194" s="143"/>
      <c r="I194" s="158"/>
      <c r="J194" s="158"/>
      <c r="K194" s="158"/>
      <c r="L194" s="158"/>
      <c r="M194" s="158"/>
      <c r="N194" s="158"/>
      <c r="O194" s="158"/>
      <c r="P194" s="158"/>
      <c r="Q194" s="289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288"/>
      <c r="AD194" s="143"/>
      <c r="AE194" s="143"/>
      <c r="AF194" s="144"/>
      <c r="AG194" s="144"/>
      <c r="AH194" s="144"/>
      <c r="AI194" s="144"/>
      <c r="AJ194" s="144"/>
      <c r="AK194" s="144"/>
      <c r="AL194" s="144"/>
      <c r="AM194" s="144"/>
      <c r="AN194" s="144"/>
      <c r="AO194" s="144"/>
      <c r="AP194" s="144"/>
      <c r="AQ194" s="144"/>
      <c r="AR194" s="144"/>
      <c r="AS194" s="144"/>
      <c r="AT194" s="144"/>
      <c r="AU194" s="144"/>
      <c r="AV194" s="144"/>
      <c r="AW194" s="144"/>
      <c r="AX194" s="144"/>
      <c r="AY194" s="144"/>
    </row>
    <row r="195" ht="15.75" customHeight="1">
      <c r="A195" s="143"/>
      <c r="B195" s="143"/>
      <c r="C195" s="143"/>
      <c r="D195" s="143"/>
      <c r="E195" s="143"/>
      <c r="F195" s="143"/>
      <c r="G195" s="143"/>
      <c r="H195" s="143"/>
      <c r="I195" s="158"/>
      <c r="J195" s="158"/>
      <c r="K195" s="289"/>
      <c r="L195" s="289"/>
      <c r="M195" s="289"/>
      <c r="N195" s="289"/>
      <c r="O195" s="289"/>
      <c r="P195" s="289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288"/>
      <c r="AC195" s="288"/>
      <c r="AD195" s="143"/>
      <c r="AE195" s="143"/>
      <c r="AF195" s="144"/>
      <c r="AG195" s="144"/>
      <c r="AH195" s="144"/>
      <c r="AI195" s="144"/>
      <c r="AJ195" s="144"/>
      <c r="AK195" s="144"/>
      <c r="AL195" s="144"/>
      <c r="AM195" s="144"/>
      <c r="AN195" s="144"/>
      <c r="AO195" s="144"/>
      <c r="AP195" s="144"/>
      <c r="AQ195" s="144"/>
      <c r="AR195" s="144"/>
      <c r="AS195" s="144"/>
      <c r="AT195" s="144"/>
      <c r="AU195" s="144"/>
      <c r="AV195" s="144"/>
      <c r="AW195" s="144"/>
      <c r="AX195" s="144"/>
      <c r="AY195" s="144"/>
    </row>
    <row r="196" ht="15.75" customHeight="1">
      <c r="A196" s="143"/>
      <c r="B196" s="143"/>
      <c r="C196" s="143"/>
      <c r="D196" s="143"/>
      <c r="E196" s="143"/>
      <c r="F196" s="143"/>
      <c r="G196" s="143"/>
      <c r="H196" s="143"/>
      <c r="I196" s="158"/>
      <c r="J196" s="158"/>
      <c r="K196" s="289"/>
      <c r="L196" s="289"/>
      <c r="M196" s="289"/>
      <c r="N196" s="289"/>
      <c r="O196" s="289"/>
      <c r="P196" s="289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288"/>
      <c r="AC196" s="288"/>
      <c r="AD196" s="143"/>
      <c r="AE196" s="143"/>
      <c r="AF196" s="144"/>
      <c r="AG196" s="144"/>
      <c r="AH196" s="144"/>
      <c r="AI196" s="144"/>
      <c r="AJ196" s="144"/>
      <c r="AK196" s="144"/>
      <c r="AL196" s="144"/>
      <c r="AM196" s="144"/>
      <c r="AN196" s="144"/>
      <c r="AO196" s="144"/>
      <c r="AP196" s="144"/>
      <c r="AQ196" s="144"/>
      <c r="AR196" s="144"/>
      <c r="AS196" s="144"/>
      <c r="AT196" s="144"/>
      <c r="AU196" s="144"/>
      <c r="AV196" s="144"/>
      <c r="AW196" s="144"/>
      <c r="AX196" s="144"/>
      <c r="AY196" s="144"/>
    </row>
    <row r="197" ht="15.75" customHeight="1">
      <c r="A197" s="143"/>
      <c r="B197" s="143"/>
      <c r="C197" s="143"/>
      <c r="D197" s="143"/>
      <c r="E197" s="143"/>
      <c r="F197" s="143"/>
      <c r="G197" s="143"/>
      <c r="H197" s="143"/>
      <c r="I197" s="158"/>
      <c r="J197" s="158"/>
      <c r="K197" s="289"/>
      <c r="L197" s="289"/>
      <c r="M197" s="289"/>
      <c r="N197" s="289"/>
      <c r="O197" s="289"/>
      <c r="P197" s="289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288"/>
      <c r="AC197" s="288"/>
      <c r="AD197" s="143"/>
      <c r="AE197" s="143"/>
      <c r="AF197" s="144"/>
      <c r="AG197" s="144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  <c r="AR197" s="144"/>
      <c r="AS197" s="144"/>
      <c r="AT197" s="144"/>
      <c r="AU197" s="144"/>
      <c r="AV197" s="144"/>
      <c r="AW197" s="144"/>
      <c r="AX197" s="144"/>
      <c r="AY197" s="144"/>
    </row>
    <row r="198" ht="15.75" customHeight="1">
      <c r="A198" s="143"/>
      <c r="B198" s="143"/>
      <c r="C198" s="143"/>
      <c r="D198" s="143"/>
      <c r="E198" s="143"/>
      <c r="F198" s="143"/>
      <c r="G198" s="143"/>
      <c r="H198" s="143"/>
      <c r="I198" s="158"/>
      <c r="J198" s="158"/>
      <c r="K198" s="289"/>
      <c r="L198" s="289"/>
      <c r="M198" s="289"/>
      <c r="N198" s="289"/>
      <c r="O198" s="289"/>
      <c r="P198" s="289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288"/>
      <c r="AC198" s="288"/>
      <c r="AD198" s="143"/>
      <c r="AE198" s="143"/>
      <c r="AF198" s="144"/>
      <c r="AG198" s="144"/>
      <c r="AH198" s="144"/>
      <c r="AI198" s="144"/>
      <c r="AJ198" s="144"/>
      <c r="AK198" s="144"/>
      <c r="AL198" s="144"/>
      <c r="AM198" s="144"/>
      <c r="AN198" s="144"/>
      <c r="AO198" s="144"/>
      <c r="AP198" s="144"/>
      <c r="AQ198" s="144"/>
      <c r="AR198" s="144"/>
      <c r="AS198" s="144"/>
      <c r="AT198" s="144"/>
      <c r="AU198" s="144"/>
      <c r="AV198" s="144"/>
      <c r="AW198" s="144"/>
      <c r="AX198" s="144"/>
      <c r="AY198" s="144"/>
    </row>
    <row r="199" ht="15.75" customHeight="1">
      <c r="A199" s="143"/>
      <c r="B199" s="143"/>
      <c r="C199" s="143"/>
      <c r="D199" s="143"/>
      <c r="E199" s="143"/>
      <c r="F199" s="143"/>
      <c r="G199" s="143"/>
      <c r="H199" s="143"/>
      <c r="I199" s="158"/>
      <c r="J199" s="158"/>
      <c r="K199" s="289"/>
      <c r="L199" s="289"/>
      <c r="M199" s="289"/>
      <c r="N199" s="289"/>
      <c r="O199" s="289"/>
      <c r="P199" s="289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288"/>
      <c r="AC199" s="288"/>
      <c r="AD199" s="143"/>
      <c r="AE199" s="143"/>
      <c r="AF199" s="144"/>
      <c r="AG199" s="144"/>
      <c r="AH199" s="144"/>
      <c r="AI199" s="144"/>
      <c r="AJ199" s="144"/>
      <c r="AK199" s="144"/>
      <c r="AL199" s="144"/>
      <c r="AM199" s="144"/>
      <c r="AN199" s="144"/>
      <c r="AO199" s="144"/>
      <c r="AP199" s="144"/>
      <c r="AQ199" s="144"/>
      <c r="AR199" s="144"/>
      <c r="AS199" s="144"/>
      <c r="AT199" s="144"/>
      <c r="AU199" s="144"/>
      <c r="AV199" s="144"/>
      <c r="AW199" s="144"/>
      <c r="AX199" s="144"/>
      <c r="AY199" s="144"/>
    </row>
    <row r="200" ht="15.75" customHeight="1">
      <c r="A200" s="143"/>
      <c r="B200" s="143"/>
      <c r="C200" s="143"/>
      <c r="D200" s="143"/>
      <c r="E200" s="143"/>
      <c r="F200" s="143"/>
      <c r="G200" s="143"/>
      <c r="H200" s="143"/>
      <c r="I200" s="158"/>
      <c r="J200" s="158"/>
      <c r="K200" s="289"/>
      <c r="L200" s="289"/>
      <c r="M200" s="289"/>
      <c r="N200" s="289"/>
      <c r="O200" s="289"/>
      <c r="P200" s="289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288"/>
      <c r="AC200" s="288"/>
      <c r="AD200" s="143"/>
      <c r="AE200" s="143"/>
      <c r="AF200" s="144"/>
      <c r="AG200" s="144"/>
      <c r="AH200" s="144"/>
      <c r="AI200" s="144"/>
      <c r="AJ200" s="144"/>
      <c r="AK200" s="144"/>
      <c r="AL200" s="144"/>
      <c r="AM200" s="144"/>
      <c r="AN200" s="144"/>
      <c r="AO200" s="144"/>
      <c r="AP200" s="144"/>
      <c r="AQ200" s="144"/>
      <c r="AR200" s="144"/>
      <c r="AS200" s="144"/>
      <c r="AT200" s="144"/>
      <c r="AU200" s="144"/>
      <c r="AV200" s="144"/>
      <c r="AW200" s="144"/>
      <c r="AX200" s="144"/>
      <c r="AY200" s="144"/>
    </row>
    <row r="201" ht="15.75" customHeight="1">
      <c r="A201" s="143"/>
      <c r="B201" s="143"/>
      <c r="C201" s="143"/>
      <c r="D201" s="143"/>
      <c r="E201" s="143"/>
      <c r="F201" s="143"/>
      <c r="G201" s="143"/>
      <c r="H201" s="143"/>
      <c r="I201" s="158"/>
      <c r="J201" s="158"/>
      <c r="K201" s="289"/>
      <c r="L201" s="289"/>
      <c r="M201" s="289"/>
      <c r="N201" s="289"/>
      <c r="O201" s="289"/>
      <c r="P201" s="289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288"/>
      <c r="AC201" s="288"/>
      <c r="AD201" s="143"/>
      <c r="AE201" s="143"/>
      <c r="AF201" s="144"/>
      <c r="AG201" s="144"/>
      <c r="AH201" s="144"/>
      <c r="AI201" s="144"/>
      <c r="AJ201" s="144"/>
      <c r="AK201" s="144"/>
      <c r="AL201" s="144"/>
      <c r="AM201" s="144"/>
      <c r="AN201" s="144"/>
      <c r="AO201" s="144"/>
      <c r="AP201" s="144"/>
      <c r="AQ201" s="144"/>
      <c r="AR201" s="144"/>
      <c r="AS201" s="144"/>
      <c r="AT201" s="144"/>
      <c r="AU201" s="144"/>
      <c r="AV201" s="144"/>
      <c r="AW201" s="144"/>
      <c r="AX201" s="144"/>
      <c r="AY201" s="144"/>
    </row>
    <row r="202" ht="15.75" customHeight="1">
      <c r="A202" s="143"/>
      <c r="B202" s="143"/>
      <c r="C202" s="143"/>
      <c r="D202" s="143"/>
      <c r="E202" s="143"/>
      <c r="F202" s="143"/>
      <c r="G202" s="143"/>
      <c r="H202" s="143"/>
      <c r="I202" s="158"/>
      <c r="J202" s="158"/>
      <c r="K202" s="289"/>
      <c r="L202" s="289"/>
      <c r="M202" s="289"/>
      <c r="N202" s="289"/>
      <c r="O202" s="289"/>
      <c r="P202" s="289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288"/>
      <c r="AC202" s="288"/>
      <c r="AD202" s="143"/>
      <c r="AE202" s="143"/>
      <c r="AF202" s="144"/>
      <c r="AG202" s="144"/>
      <c r="AH202" s="144"/>
      <c r="AI202" s="144"/>
      <c r="AJ202" s="144"/>
      <c r="AK202" s="144"/>
      <c r="AL202" s="144"/>
      <c r="AM202" s="144"/>
      <c r="AN202" s="144"/>
      <c r="AO202" s="144"/>
      <c r="AP202" s="144"/>
      <c r="AQ202" s="144"/>
      <c r="AR202" s="144"/>
      <c r="AS202" s="144"/>
      <c r="AT202" s="144"/>
      <c r="AU202" s="144"/>
      <c r="AV202" s="144"/>
      <c r="AW202" s="144"/>
      <c r="AX202" s="144"/>
      <c r="AY202" s="144"/>
    </row>
    <row r="203" ht="15.75" customHeight="1">
      <c r="A203" s="143"/>
      <c r="B203" s="143"/>
      <c r="C203" s="143"/>
      <c r="D203" s="143"/>
      <c r="E203" s="143"/>
      <c r="F203" s="143"/>
      <c r="G203" s="143"/>
      <c r="H203" s="143"/>
      <c r="I203" s="158"/>
      <c r="J203" s="158"/>
      <c r="K203" s="289"/>
      <c r="L203" s="289"/>
      <c r="M203" s="289"/>
      <c r="N203" s="289"/>
      <c r="O203" s="289"/>
      <c r="P203" s="289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288"/>
      <c r="AC203" s="288"/>
      <c r="AD203" s="143"/>
      <c r="AE203" s="143"/>
      <c r="AF203" s="144"/>
      <c r="AG203" s="144"/>
      <c r="AH203" s="144"/>
      <c r="AI203" s="144"/>
      <c r="AJ203" s="144"/>
      <c r="AK203" s="144"/>
      <c r="AL203" s="144"/>
      <c r="AM203" s="144"/>
      <c r="AN203" s="144"/>
      <c r="AO203" s="144"/>
      <c r="AP203" s="144"/>
      <c r="AQ203" s="144"/>
      <c r="AR203" s="144"/>
      <c r="AS203" s="144"/>
      <c r="AT203" s="144"/>
      <c r="AU203" s="144"/>
      <c r="AV203" s="144"/>
      <c r="AW203" s="144"/>
      <c r="AX203" s="144"/>
      <c r="AY203" s="144"/>
    </row>
    <row r="204" ht="15.75" customHeight="1">
      <c r="A204" s="143"/>
      <c r="B204" s="143"/>
      <c r="C204" s="143"/>
      <c r="D204" s="143"/>
      <c r="E204" s="143"/>
      <c r="F204" s="143"/>
      <c r="G204" s="143"/>
      <c r="H204" s="143"/>
      <c r="I204" s="158"/>
      <c r="J204" s="158"/>
      <c r="K204" s="289"/>
      <c r="L204" s="289"/>
      <c r="M204" s="289"/>
      <c r="N204" s="289"/>
      <c r="O204" s="289"/>
      <c r="P204" s="289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288"/>
      <c r="AC204" s="288"/>
      <c r="AD204" s="143"/>
      <c r="AE204" s="143"/>
      <c r="AF204" s="144"/>
      <c r="AG204" s="144"/>
      <c r="AH204" s="144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144"/>
      <c r="AS204" s="144"/>
      <c r="AT204" s="144"/>
      <c r="AU204" s="144"/>
      <c r="AV204" s="144"/>
      <c r="AW204" s="144"/>
      <c r="AX204" s="144"/>
      <c r="AY204" s="144"/>
    </row>
    <row r="205" ht="15.75" customHeight="1">
      <c r="A205" s="143"/>
      <c r="B205" s="143"/>
      <c r="C205" s="143"/>
      <c r="D205" s="143"/>
      <c r="E205" s="143"/>
      <c r="F205" s="143"/>
      <c r="G205" s="143"/>
      <c r="H205" s="143"/>
      <c r="I205" s="158"/>
      <c r="J205" s="158"/>
      <c r="K205" s="289"/>
      <c r="L205" s="289"/>
      <c r="M205" s="289"/>
      <c r="N205" s="289"/>
      <c r="O205" s="289"/>
      <c r="P205" s="289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288"/>
      <c r="AC205" s="288"/>
      <c r="AD205" s="143"/>
      <c r="AE205" s="143"/>
      <c r="AF205" s="144"/>
      <c r="AG205" s="144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  <c r="AS205" s="144"/>
      <c r="AT205" s="144"/>
      <c r="AU205" s="144"/>
      <c r="AV205" s="144"/>
      <c r="AW205" s="144"/>
      <c r="AX205" s="144"/>
      <c r="AY205" s="144"/>
    </row>
    <row r="206" ht="15.75" customHeight="1">
      <c r="A206" s="143"/>
      <c r="B206" s="143"/>
      <c r="C206" s="143"/>
      <c r="D206" s="143"/>
      <c r="E206" s="143"/>
      <c r="F206" s="143"/>
      <c r="G206" s="143"/>
      <c r="H206" s="143"/>
      <c r="I206" s="158"/>
      <c r="J206" s="158"/>
      <c r="K206" s="289"/>
      <c r="L206" s="289"/>
      <c r="M206" s="289"/>
      <c r="N206" s="289"/>
      <c r="O206" s="289"/>
      <c r="P206" s="289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288"/>
      <c r="AC206" s="288"/>
      <c r="AD206" s="143"/>
      <c r="AE206" s="143"/>
      <c r="AF206" s="144"/>
      <c r="AG206" s="144"/>
      <c r="AH206" s="144"/>
      <c r="AI206" s="144"/>
      <c r="AJ206" s="144"/>
      <c r="AK206" s="144"/>
      <c r="AL206" s="144"/>
      <c r="AM206" s="144"/>
      <c r="AN206" s="144"/>
      <c r="AO206" s="144"/>
      <c r="AP206" s="144"/>
      <c r="AQ206" s="144"/>
      <c r="AR206" s="144"/>
      <c r="AS206" s="144"/>
      <c r="AT206" s="144"/>
      <c r="AU206" s="144"/>
      <c r="AV206" s="144"/>
      <c r="AW206" s="144"/>
      <c r="AX206" s="144"/>
      <c r="AY206" s="144"/>
    </row>
    <row r="207" ht="15.75" customHeight="1">
      <c r="A207" s="143"/>
      <c r="B207" s="143"/>
      <c r="C207" s="143"/>
      <c r="D207" s="143"/>
      <c r="E207" s="143"/>
      <c r="F207" s="143"/>
      <c r="G207" s="143"/>
      <c r="H207" s="158"/>
      <c r="I207" s="158"/>
      <c r="J207" s="143"/>
      <c r="K207" s="289"/>
      <c r="L207" s="289"/>
      <c r="M207" s="289"/>
      <c r="N207" s="289"/>
      <c r="O207" s="289"/>
      <c r="P207" s="289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288"/>
      <c r="AC207" s="288"/>
      <c r="AD207" s="143"/>
      <c r="AE207" s="143"/>
      <c r="AF207" s="144"/>
      <c r="AG207" s="144"/>
      <c r="AH207" s="144"/>
      <c r="AI207" s="144"/>
      <c r="AJ207" s="144"/>
      <c r="AK207" s="144"/>
      <c r="AL207" s="144"/>
      <c r="AM207" s="144"/>
      <c r="AN207" s="144"/>
      <c r="AO207" s="144"/>
      <c r="AP207" s="144"/>
      <c r="AQ207" s="144"/>
      <c r="AR207" s="144"/>
      <c r="AS207" s="144"/>
      <c r="AT207" s="144"/>
      <c r="AU207" s="144"/>
      <c r="AV207" s="144"/>
      <c r="AW207" s="144"/>
      <c r="AX207" s="144"/>
      <c r="AY207" s="144"/>
    </row>
    <row r="208" ht="15.75" customHeight="1">
      <c r="A208" s="143"/>
      <c r="B208" s="143"/>
      <c r="C208" s="143"/>
      <c r="D208" s="143"/>
      <c r="E208" s="143"/>
      <c r="F208" s="143"/>
      <c r="G208" s="143"/>
      <c r="H208" s="158"/>
      <c r="I208" s="158"/>
      <c r="J208" s="143"/>
      <c r="K208" s="289"/>
      <c r="L208" s="289"/>
      <c r="M208" s="289"/>
      <c r="N208" s="289"/>
      <c r="O208" s="289"/>
      <c r="P208" s="289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288"/>
      <c r="AC208" s="288"/>
      <c r="AD208" s="143"/>
      <c r="AE208" s="143"/>
      <c r="AF208" s="144"/>
      <c r="AG208" s="144"/>
      <c r="AH208" s="144"/>
      <c r="AI208" s="144"/>
      <c r="AJ208" s="144"/>
      <c r="AK208" s="144"/>
      <c r="AL208" s="144"/>
      <c r="AM208" s="144"/>
      <c r="AN208" s="144"/>
      <c r="AO208" s="144"/>
      <c r="AP208" s="144"/>
      <c r="AQ208" s="144"/>
      <c r="AR208" s="144"/>
      <c r="AS208" s="144"/>
      <c r="AT208" s="144"/>
      <c r="AU208" s="144"/>
      <c r="AV208" s="144"/>
      <c r="AW208" s="144"/>
      <c r="AX208" s="144"/>
      <c r="AY208" s="144"/>
    </row>
    <row r="209" ht="15.75" customHeight="1">
      <c r="A209" s="143"/>
      <c r="B209" s="143"/>
      <c r="C209" s="143"/>
      <c r="D209" s="143"/>
      <c r="E209" s="143"/>
      <c r="F209" s="143"/>
      <c r="G209" s="143"/>
      <c r="H209" s="158"/>
      <c r="I209" s="158"/>
      <c r="J209" s="143"/>
      <c r="K209" s="289"/>
      <c r="L209" s="289"/>
      <c r="M209" s="289"/>
      <c r="N209" s="289"/>
      <c r="O209" s="289"/>
      <c r="P209" s="289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288"/>
      <c r="AC209" s="288"/>
      <c r="AD209" s="143"/>
      <c r="AE209" s="143"/>
      <c r="AF209" s="144"/>
      <c r="AG209" s="144"/>
      <c r="AH209" s="144"/>
      <c r="AI209" s="144"/>
      <c r="AJ209" s="144"/>
      <c r="AK209" s="144"/>
      <c r="AL209" s="144"/>
      <c r="AM209" s="144"/>
      <c r="AN209" s="144"/>
      <c r="AO209" s="144"/>
      <c r="AP209" s="144"/>
      <c r="AQ209" s="144"/>
      <c r="AR209" s="144"/>
      <c r="AS209" s="144"/>
      <c r="AT209" s="144"/>
      <c r="AU209" s="144"/>
      <c r="AV209" s="144"/>
      <c r="AW209" s="144"/>
      <c r="AX209" s="144"/>
      <c r="AY209" s="144"/>
    </row>
    <row r="210" ht="15.75" customHeight="1">
      <c r="A210" s="143"/>
      <c r="B210" s="143"/>
      <c r="C210" s="143"/>
      <c r="D210" s="143"/>
      <c r="E210" s="143"/>
      <c r="F210" s="143"/>
      <c r="G210" s="143"/>
      <c r="H210" s="158"/>
      <c r="I210" s="158"/>
      <c r="J210" s="143"/>
      <c r="K210" s="289"/>
      <c r="L210" s="289"/>
      <c r="M210" s="289"/>
      <c r="N210" s="289"/>
      <c r="O210" s="289"/>
      <c r="P210" s="289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288"/>
      <c r="AC210" s="288"/>
      <c r="AD210" s="143"/>
      <c r="AE210" s="143"/>
      <c r="AF210" s="144"/>
      <c r="AG210" s="144"/>
      <c r="AH210" s="144"/>
      <c r="AI210" s="144"/>
      <c r="AJ210" s="144"/>
      <c r="AK210" s="144"/>
      <c r="AL210" s="144"/>
      <c r="AM210" s="144"/>
      <c r="AN210" s="144"/>
      <c r="AO210" s="144"/>
      <c r="AP210" s="144"/>
      <c r="AQ210" s="144"/>
      <c r="AR210" s="144"/>
      <c r="AS210" s="144"/>
      <c r="AT210" s="144"/>
      <c r="AU210" s="144"/>
      <c r="AV210" s="144"/>
      <c r="AW210" s="144"/>
      <c r="AX210" s="144"/>
      <c r="AY210" s="144"/>
    </row>
    <row r="211" ht="15.75" customHeight="1">
      <c r="A211" s="143"/>
      <c r="B211" s="143"/>
      <c r="C211" s="143"/>
      <c r="D211" s="143"/>
      <c r="E211" s="143"/>
      <c r="F211" s="143"/>
      <c r="G211" s="143"/>
      <c r="H211" s="158"/>
      <c r="I211" s="158"/>
      <c r="J211" s="143"/>
      <c r="K211" s="289"/>
      <c r="L211" s="289"/>
      <c r="M211" s="289"/>
      <c r="N211" s="289"/>
      <c r="O211" s="289"/>
      <c r="P211" s="289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288"/>
      <c r="AC211" s="288"/>
      <c r="AD211" s="143"/>
      <c r="AE211" s="143"/>
      <c r="AF211" s="144"/>
      <c r="AG211" s="144"/>
      <c r="AH211" s="144"/>
      <c r="AI211" s="144"/>
      <c r="AJ211" s="144"/>
      <c r="AK211" s="144"/>
      <c r="AL211" s="144"/>
      <c r="AM211" s="144"/>
      <c r="AN211" s="144"/>
      <c r="AO211" s="144"/>
      <c r="AP211" s="144"/>
      <c r="AQ211" s="144"/>
      <c r="AR211" s="144"/>
      <c r="AS211" s="144"/>
      <c r="AT211" s="144"/>
      <c r="AU211" s="144"/>
      <c r="AV211" s="144"/>
      <c r="AW211" s="144"/>
      <c r="AX211" s="144"/>
      <c r="AY211" s="144"/>
    </row>
    <row r="212" ht="15.75" customHeight="1">
      <c r="A212" s="143"/>
      <c r="B212" s="143"/>
      <c r="C212" s="143"/>
      <c r="D212" s="143"/>
      <c r="E212" s="143"/>
      <c r="F212" s="143"/>
      <c r="G212" s="143"/>
      <c r="H212" s="158"/>
      <c r="I212" s="158"/>
      <c r="J212" s="143"/>
      <c r="K212" s="289"/>
      <c r="L212" s="289"/>
      <c r="M212" s="289"/>
      <c r="N212" s="289"/>
      <c r="O212" s="289"/>
      <c r="P212" s="289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288"/>
      <c r="AC212" s="288"/>
      <c r="AD212" s="143"/>
      <c r="AE212" s="143"/>
      <c r="AF212" s="144"/>
      <c r="AG212" s="144"/>
      <c r="AH212" s="144"/>
      <c r="AI212" s="144"/>
      <c r="AJ212" s="144"/>
      <c r="AK212" s="144"/>
      <c r="AL212" s="144"/>
      <c r="AM212" s="144"/>
      <c r="AN212" s="144"/>
      <c r="AO212" s="144"/>
      <c r="AP212" s="144"/>
      <c r="AQ212" s="144"/>
      <c r="AR212" s="144"/>
      <c r="AS212" s="144"/>
      <c r="AT212" s="144"/>
      <c r="AU212" s="144"/>
      <c r="AV212" s="144"/>
      <c r="AW212" s="144"/>
      <c r="AX212" s="144"/>
      <c r="AY212" s="144"/>
    </row>
    <row r="213" ht="15.75" customHeight="1">
      <c r="A213" s="143"/>
      <c r="B213" s="143"/>
      <c r="C213" s="143"/>
      <c r="D213" s="143"/>
      <c r="E213" s="143"/>
      <c r="F213" s="143"/>
      <c r="G213" s="143"/>
      <c r="H213" s="158"/>
      <c r="I213" s="158"/>
      <c r="J213" s="143"/>
      <c r="K213" s="289"/>
      <c r="L213" s="289"/>
      <c r="M213" s="289"/>
      <c r="N213" s="289"/>
      <c r="O213" s="289"/>
      <c r="P213" s="289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288"/>
      <c r="AC213" s="288"/>
      <c r="AD213" s="143"/>
      <c r="AE213" s="143"/>
      <c r="AF213" s="144"/>
      <c r="AG213" s="144"/>
      <c r="AH213" s="144"/>
      <c r="AI213" s="144"/>
      <c r="AJ213" s="144"/>
      <c r="AK213" s="144"/>
      <c r="AL213" s="144"/>
      <c r="AM213" s="144"/>
      <c r="AN213" s="144"/>
      <c r="AO213" s="144"/>
      <c r="AP213" s="144"/>
      <c r="AQ213" s="144"/>
      <c r="AR213" s="144"/>
      <c r="AS213" s="144"/>
      <c r="AT213" s="144"/>
      <c r="AU213" s="144"/>
      <c r="AV213" s="144"/>
      <c r="AW213" s="144"/>
      <c r="AX213" s="144"/>
      <c r="AY213" s="144"/>
    </row>
    <row r="214" ht="15.75" customHeight="1">
      <c r="A214" s="143"/>
      <c r="B214" s="143"/>
      <c r="C214" s="143"/>
      <c r="D214" s="143"/>
      <c r="E214" s="143"/>
      <c r="F214" s="143"/>
      <c r="G214" s="143"/>
      <c r="H214" s="158"/>
      <c r="I214" s="158"/>
      <c r="J214" s="143"/>
      <c r="K214" s="289"/>
      <c r="L214" s="289"/>
      <c r="M214" s="289"/>
      <c r="N214" s="289"/>
      <c r="O214" s="289"/>
      <c r="P214" s="289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288"/>
      <c r="AC214" s="288"/>
      <c r="AD214" s="143"/>
      <c r="AE214" s="143"/>
      <c r="AF214" s="144"/>
      <c r="AG214" s="144"/>
      <c r="AH214" s="144"/>
      <c r="AI214" s="144"/>
      <c r="AJ214" s="144"/>
      <c r="AK214" s="144"/>
      <c r="AL214" s="144"/>
      <c r="AM214" s="144"/>
      <c r="AN214" s="144"/>
      <c r="AO214" s="144"/>
      <c r="AP214" s="144"/>
      <c r="AQ214" s="144"/>
      <c r="AR214" s="144"/>
      <c r="AS214" s="144"/>
      <c r="AT214" s="144"/>
      <c r="AU214" s="144"/>
      <c r="AV214" s="144"/>
      <c r="AW214" s="144"/>
      <c r="AX214" s="144"/>
      <c r="AY214" s="144"/>
    </row>
    <row r="215" ht="15.75" customHeight="1">
      <c r="A215" s="143"/>
      <c r="B215" s="143"/>
      <c r="C215" s="143"/>
      <c r="D215" s="143"/>
      <c r="E215" s="143"/>
      <c r="F215" s="143"/>
      <c r="G215" s="143"/>
      <c r="H215" s="158"/>
      <c r="I215" s="158"/>
      <c r="J215" s="143"/>
      <c r="K215" s="289"/>
      <c r="L215" s="289"/>
      <c r="M215" s="289"/>
      <c r="N215" s="289"/>
      <c r="O215" s="289"/>
      <c r="P215" s="289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288"/>
      <c r="AC215" s="288"/>
      <c r="AD215" s="143"/>
      <c r="AE215" s="143"/>
      <c r="AF215" s="144"/>
      <c r="AG215" s="144"/>
      <c r="AH215" s="144"/>
      <c r="AI215" s="144"/>
      <c r="AJ215" s="144"/>
      <c r="AK215" s="144"/>
      <c r="AL215" s="144"/>
      <c r="AM215" s="144"/>
      <c r="AN215" s="144"/>
      <c r="AO215" s="144"/>
      <c r="AP215" s="144"/>
      <c r="AQ215" s="144"/>
      <c r="AR215" s="144"/>
      <c r="AS215" s="144"/>
      <c r="AT215" s="144"/>
      <c r="AU215" s="144"/>
      <c r="AV215" s="144"/>
      <c r="AW215" s="144"/>
      <c r="AX215" s="144"/>
      <c r="AY215" s="144"/>
    </row>
    <row r="216" ht="15.75" customHeight="1">
      <c r="A216" s="143"/>
      <c r="B216" s="143"/>
      <c r="C216" s="143"/>
      <c r="D216" s="143"/>
      <c r="E216" s="143"/>
      <c r="F216" s="143"/>
      <c r="G216" s="143"/>
      <c r="H216" s="158"/>
      <c r="I216" s="158"/>
      <c r="J216" s="143"/>
      <c r="K216" s="289"/>
      <c r="L216" s="289"/>
      <c r="M216" s="289"/>
      <c r="N216" s="289"/>
      <c r="O216" s="289"/>
      <c r="P216" s="289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288"/>
      <c r="AC216" s="288"/>
      <c r="AD216" s="143"/>
      <c r="AE216" s="143"/>
      <c r="AF216" s="144"/>
      <c r="AG216" s="144"/>
      <c r="AH216" s="144"/>
      <c r="AI216" s="144"/>
      <c r="AJ216" s="144"/>
      <c r="AK216" s="144"/>
      <c r="AL216" s="144"/>
      <c r="AM216" s="144"/>
      <c r="AN216" s="144"/>
      <c r="AO216" s="144"/>
      <c r="AP216" s="144"/>
      <c r="AQ216" s="144"/>
      <c r="AR216" s="144"/>
      <c r="AS216" s="144"/>
      <c r="AT216" s="144"/>
      <c r="AU216" s="144"/>
      <c r="AV216" s="144"/>
      <c r="AW216" s="144"/>
      <c r="AX216" s="144"/>
      <c r="AY216" s="144"/>
    </row>
    <row r="217" ht="15.75" customHeight="1">
      <c r="A217" s="143"/>
      <c r="B217" s="143"/>
      <c r="C217" s="143"/>
      <c r="D217" s="143"/>
      <c r="E217" s="143"/>
      <c r="F217" s="143"/>
      <c r="G217" s="143"/>
      <c r="H217" s="158"/>
      <c r="I217" s="158"/>
      <c r="J217" s="143"/>
      <c r="K217" s="289"/>
      <c r="L217" s="289"/>
      <c r="M217" s="289"/>
      <c r="N217" s="289"/>
      <c r="O217" s="289"/>
      <c r="P217" s="289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288"/>
      <c r="AC217" s="288"/>
      <c r="AD217" s="143"/>
      <c r="AE217" s="143"/>
      <c r="AF217" s="144"/>
      <c r="AG217" s="144"/>
      <c r="AH217" s="144"/>
      <c r="AI217" s="144"/>
      <c r="AJ217" s="144"/>
      <c r="AK217" s="144"/>
      <c r="AL217" s="144"/>
      <c r="AM217" s="144"/>
      <c r="AN217" s="144"/>
      <c r="AO217" s="144"/>
      <c r="AP217" s="144"/>
      <c r="AQ217" s="144"/>
      <c r="AR217" s="144"/>
      <c r="AS217" s="144"/>
      <c r="AT217" s="144"/>
      <c r="AU217" s="144"/>
      <c r="AV217" s="144"/>
      <c r="AW217" s="144"/>
      <c r="AX217" s="144"/>
      <c r="AY217" s="144"/>
    </row>
    <row r="218" ht="15.75" customHeight="1">
      <c r="A218" s="143"/>
      <c r="B218" s="143"/>
      <c r="C218" s="143"/>
      <c r="D218" s="143"/>
      <c r="E218" s="143"/>
      <c r="F218" s="143"/>
      <c r="G218" s="143"/>
      <c r="H218" s="158"/>
      <c r="I218" s="158"/>
      <c r="J218" s="143"/>
      <c r="K218" s="289"/>
      <c r="L218" s="289"/>
      <c r="M218" s="289"/>
      <c r="N218" s="289"/>
      <c r="O218" s="289"/>
      <c r="P218" s="289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288"/>
      <c r="AC218" s="288"/>
      <c r="AD218" s="143"/>
      <c r="AE218" s="143"/>
      <c r="AF218" s="144"/>
      <c r="AG218" s="144"/>
      <c r="AH218" s="144"/>
      <c r="AI218" s="144"/>
      <c r="AJ218" s="144"/>
      <c r="AK218" s="144"/>
      <c r="AL218" s="144"/>
      <c r="AM218" s="144"/>
      <c r="AN218" s="144"/>
      <c r="AO218" s="144"/>
      <c r="AP218" s="144"/>
      <c r="AQ218" s="144"/>
      <c r="AR218" s="144"/>
      <c r="AS218" s="144"/>
      <c r="AT218" s="144"/>
      <c r="AU218" s="144"/>
      <c r="AV218" s="144"/>
      <c r="AW218" s="144"/>
      <c r="AX218" s="144"/>
      <c r="AY218" s="144"/>
    </row>
    <row r="219" ht="15.75" customHeight="1">
      <c r="A219" s="143"/>
      <c r="B219" s="143"/>
      <c r="C219" s="143"/>
      <c r="D219" s="143"/>
      <c r="E219" s="143"/>
      <c r="F219" s="143"/>
      <c r="G219" s="143"/>
      <c r="H219" s="158"/>
      <c r="I219" s="158"/>
      <c r="J219" s="143"/>
      <c r="K219" s="289"/>
      <c r="L219" s="289"/>
      <c r="M219" s="289"/>
      <c r="N219" s="289"/>
      <c r="O219" s="289"/>
      <c r="P219" s="289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288"/>
      <c r="AC219" s="288"/>
      <c r="AD219" s="143"/>
      <c r="AE219" s="143"/>
      <c r="AF219" s="144"/>
      <c r="AG219" s="144"/>
      <c r="AH219" s="144"/>
      <c r="AI219" s="144"/>
      <c r="AJ219" s="144"/>
      <c r="AK219" s="144"/>
      <c r="AL219" s="144"/>
      <c r="AM219" s="144"/>
      <c r="AN219" s="144"/>
      <c r="AO219" s="144"/>
      <c r="AP219" s="144"/>
      <c r="AQ219" s="144"/>
      <c r="AR219" s="144"/>
      <c r="AS219" s="144"/>
      <c r="AT219" s="144"/>
      <c r="AU219" s="144"/>
      <c r="AV219" s="144"/>
      <c r="AW219" s="144"/>
      <c r="AX219" s="144"/>
      <c r="AY219" s="144"/>
    </row>
    <row r="220" ht="15.75" customHeight="1">
      <c r="A220" s="143"/>
      <c r="B220" s="143"/>
      <c r="C220" s="143"/>
      <c r="D220" s="143"/>
      <c r="E220" s="143"/>
      <c r="F220" s="143"/>
      <c r="G220" s="143"/>
      <c r="H220" s="158"/>
      <c r="I220" s="158"/>
      <c r="J220" s="143"/>
      <c r="K220" s="289"/>
      <c r="L220" s="289"/>
      <c r="M220" s="289"/>
      <c r="N220" s="289"/>
      <c r="O220" s="289"/>
      <c r="P220" s="289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288"/>
      <c r="AC220" s="288"/>
      <c r="AD220" s="143"/>
      <c r="AE220" s="143"/>
      <c r="AF220" s="144"/>
      <c r="AG220" s="144"/>
      <c r="AH220" s="144"/>
      <c r="AI220" s="144"/>
      <c r="AJ220" s="144"/>
      <c r="AK220" s="144"/>
      <c r="AL220" s="144"/>
      <c r="AM220" s="144"/>
      <c r="AN220" s="144"/>
      <c r="AO220" s="144"/>
      <c r="AP220" s="144"/>
      <c r="AQ220" s="144"/>
      <c r="AR220" s="144"/>
      <c r="AS220" s="144"/>
      <c r="AT220" s="144"/>
      <c r="AU220" s="144"/>
      <c r="AV220" s="144"/>
      <c r="AW220" s="144"/>
      <c r="AX220" s="144"/>
      <c r="AY220" s="144"/>
    </row>
    <row r="221" ht="15.75" customHeight="1">
      <c r="A221" s="143"/>
      <c r="B221" s="143"/>
      <c r="C221" s="143"/>
      <c r="D221" s="143"/>
      <c r="E221" s="143"/>
      <c r="F221" s="143"/>
      <c r="G221" s="143"/>
      <c r="H221" s="158"/>
      <c r="I221" s="158"/>
      <c r="J221" s="143"/>
      <c r="K221" s="289"/>
      <c r="L221" s="289"/>
      <c r="M221" s="289"/>
      <c r="N221" s="289"/>
      <c r="O221" s="289"/>
      <c r="P221" s="289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288"/>
      <c r="AC221" s="288"/>
      <c r="AD221" s="143"/>
      <c r="AE221" s="143"/>
      <c r="AF221" s="144"/>
      <c r="AG221" s="144"/>
      <c r="AH221" s="144"/>
      <c r="AI221" s="144"/>
      <c r="AJ221" s="144"/>
      <c r="AK221" s="144"/>
      <c r="AL221" s="144"/>
      <c r="AM221" s="144"/>
      <c r="AN221" s="144"/>
      <c r="AO221" s="144"/>
      <c r="AP221" s="144"/>
      <c r="AQ221" s="144"/>
      <c r="AR221" s="144"/>
      <c r="AS221" s="144"/>
      <c r="AT221" s="144"/>
      <c r="AU221" s="144"/>
      <c r="AV221" s="144"/>
      <c r="AW221" s="144"/>
      <c r="AX221" s="144"/>
      <c r="AY221" s="144"/>
    </row>
    <row r="222" ht="15.75" customHeight="1">
      <c r="A222" s="143"/>
      <c r="B222" s="143"/>
      <c r="C222" s="143"/>
      <c r="D222" s="143"/>
      <c r="E222" s="143"/>
      <c r="F222" s="143"/>
      <c r="G222" s="143"/>
      <c r="H222" s="158"/>
      <c r="I222" s="158"/>
      <c r="J222" s="143"/>
      <c r="K222" s="289"/>
      <c r="L222" s="289"/>
      <c r="M222" s="289"/>
      <c r="N222" s="289"/>
      <c r="O222" s="289"/>
      <c r="P222" s="289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288"/>
      <c r="AC222" s="288"/>
      <c r="AD222" s="143"/>
      <c r="AE222" s="143"/>
      <c r="AF222" s="144"/>
      <c r="AG222" s="144"/>
      <c r="AH222" s="144"/>
      <c r="AI222" s="144"/>
      <c r="AJ222" s="144"/>
      <c r="AK222" s="144"/>
      <c r="AL222" s="144"/>
      <c r="AM222" s="144"/>
      <c r="AN222" s="144"/>
      <c r="AO222" s="144"/>
      <c r="AP222" s="144"/>
      <c r="AQ222" s="144"/>
      <c r="AR222" s="144"/>
      <c r="AS222" s="144"/>
      <c r="AT222" s="144"/>
      <c r="AU222" s="144"/>
      <c r="AV222" s="144"/>
      <c r="AW222" s="144"/>
      <c r="AX222" s="144"/>
      <c r="AY222" s="144"/>
    </row>
    <row r="223" ht="15.75" customHeight="1">
      <c r="A223" s="143"/>
      <c r="B223" s="143"/>
      <c r="C223" s="143"/>
      <c r="D223" s="143"/>
      <c r="E223" s="143"/>
      <c r="F223" s="143"/>
      <c r="G223" s="143"/>
      <c r="H223" s="158"/>
      <c r="I223" s="158"/>
      <c r="J223" s="143"/>
      <c r="K223" s="289"/>
      <c r="L223" s="289"/>
      <c r="M223" s="289"/>
      <c r="N223" s="289"/>
      <c r="O223" s="289"/>
      <c r="P223" s="289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288"/>
      <c r="AC223" s="288"/>
      <c r="AD223" s="143"/>
      <c r="AE223" s="143"/>
      <c r="AF223" s="144"/>
      <c r="AG223" s="144"/>
      <c r="AH223" s="144"/>
      <c r="AI223" s="144"/>
      <c r="AJ223" s="144"/>
      <c r="AK223" s="144"/>
      <c r="AL223" s="144"/>
      <c r="AM223" s="144"/>
      <c r="AN223" s="144"/>
      <c r="AO223" s="144"/>
      <c r="AP223" s="144"/>
      <c r="AQ223" s="144"/>
      <c r="AR223" s="144"/>
      <c r="AS223" s="144"/>
      <c r="AT223" s="144"/>
      <c r="AU223" s="144"/>
      <c r="AV223" s="144"/>
      <c r="AW223" s="144"/>
      <c r="AX223" s="144"/>
      <c r="AY223" s="144"/>
    </row>
    <row r="224" ht="15.75" customHeight="1">
      <c r="A224" s="143"/>
      <c r="B224" s="143"/>
      <c r="C224" s="143"/>
      <c r="D224" s="143"/>
      <c r="E224" s="143"/>
      <c r="F224" s="143"/>
      <c r="G224" s="143"/>
      <c r="H224" s="158"/>
      <c r="I224" s="158"/>
      <c r="J224" s="143"/>
      <c r="K224" s="289"/>
      <c r="L224" s="289"/>
      <c r="M224" s="289"/>
      <c r="N224" s="289"/>
      <c r="O224" s="289"/>
      <c r="P224" s="289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288"/>
      <c r="AC224" s="288"/>
      <c r="AD224" s="143"/>
      <c r="AE224" s="143"/>
      <c r="AF224" s="144"/>
      <c r="AG224" s="144"/>
      <c r="AH224" s="144"/>
      <c r="AI224" s="144"/>
      <c r="AJ224" s="144"/>
      <c r="AK224" s="144"/>
      <c r="AL224" s="144"/>
      <c r="AM224" s="144"/>
      <c r="AN224" s="144"/>
      <c r="AO224" s="144"/>
      <c r="AP224" s="144"/>
      <c r="AQ224" s="144"/>
      <c r="AR224" s="144"/>
      <c r="AS224" s="144"/>
      <c r="AT224" s="144"/>
      <c r="AU224" s="144"/>
      <c r="AV224" s="144"/>
      <c r="AW224" s="144"/>
      <c r="AX224" s="144"/>
      <c r="AY224" s="144"/>
    </row>
    <row r="225" ht="15.75" customHeight="1">
      <c r="A225" s="143"/>
      <c r="B225" s="143"/>
      <c r="C225" s="143"/>
      <c r="D225" s="143"/>
      <c r="E225" s="143"/>
      <c r="F225" s="143"/>
      <c r="G225" s="143"/>
      <c r="H225" s="158"/>
      <c r="I225" s="158"/>
      <c r="J225" s="143"/>
      <c r="K225" s="289"/>
      <c r="L225" s="289"/>
      <c r="M225" s="289"/>
      <c r="N225" s="289"/>
      <c r="O225" s="289"/>
      <c r="P225" s="289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288"/>
      <c r="AC225" s="288"/>
      <c r="AD225" s="143"/>
      <c r="AE225" s="143"/>
      <c r="AF225" s="144"/>
      <c r="AG225" s="144"/>
      <c r="AH225" s="144"/>
      <c r="AI225" s="144"/>
      <c r="AJ225" s="144"/>
      <c r="AK225" s="144"/>
      <c r="AL225" s="144"/>
      <c r="AM225" s="144"/>
      <c r="AN225" s="144"/>
      <c r="AO225" s="144"/>
      <c r="AP225" s="144"/>
      <c r="AQ225" s="144"/>
      <c r="AR225" s="144"/>
      <c r="AS225" s="144"/>
      <c r="AT225" s="144"/>
      <c r="AU225" s="144"/>
      <c r="AV225" s="144"/>
      <c r="AW225" s="144"/>
      <c r="AX225" s="144"/>
      <c r="AY225" s="144"/>
    </row>
    <row r="226" ht="15.75" customHeight="1">
      <c r="A226" s="143"/>
      <c r="B226" s="143"/>
      <c r="C226" s="143"/>
      <c r="D226" s="143"/>
      <c r="E226" s="143"/>
      <c r="F226" s="143"/>
      <c r="G226" s="143"/>
      <c r="H226" s="158"/>
      <c r="I226" s="158"/>
      <c r="J226" s="143"/>
      <c r="K226" s="289"/>
      <c r="L226" s="289"/>
      <c r="M226" s="289"/>
      <c r="N226" s="289"/>
      <c r="O226" s="289"/>
      <c r="P226" s="289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288"/>
      <c r="AC226" s="288"/>
      <c r="AD226" s="143"/>
      <c r="AE226" s="143"/>
      <c r="AF226" s="144"/>
      <c r="AG226" s="144"/>
      <c r="AH226" s="144"/>
      <c r="AI226" s="144"/>
      <c r="AJ226" s="144"/>
      <c r="AK226" s="144"/>
      <c r="AL226" s="144"/>
      <c r="AM226" s="144"/>
      <c r="AN226" s="144"/>
      <c r="AO226" s="144"/>
      <c r="AP226" s="144"/>
      <c r="AQ226" s="144"/>
      <c r="AR226" s="144"/>
      <c r="AS226" s="144"/>
      <c r="AT226" s="144"/>
      <c r="AU226" s="144"/>
      <c r="AV226" s="144"/>
      <c r="AW226" s="144"/>
      <c r="AX226" s="144"/>
      <c r="AY226" s="144"/>
    </row>
    <row r="227" ht="15.75" customHeight="1">
      <c r="A227" s="143"/>
      <c r="B227" s="143"/>
      <c r="C227" s="143"/>
      <c r="D227" s="143"/>
      <c r="E227" s="143"/>
      <c r="F227" s="143"/>
      <c r="G227" s="143"/>
      <c r="H227" s="158"/>
      <c r="I227" s="158"/>
      <c r="J227" s="143"/>
      <c r="K227" s="289"/>
      <c r="L227" s="289"/>
      <c r="M227" s="289"/>
      <c r="N227" s="289"/>
      <c r="O227" s="289"/>
      <c r="P227" s="289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288"/>
      <c r="AC227" s="288"/>
      <c r="AD227" s="143"/>
      <c r="AE227" s="143"/>
      <c r="AF227" s="144"/>
      <c r="AG227" s="144"/>
      <c r="AH227" s="144"/>
      <c r="AI227" s="144"/>
      <c r="AJ227" s="144"/>
      <c r="AK227" s="144"/>
      <c r="AL227" s="144"/>
      <c r="AM227" s="144"/>
      <c r="AN227" s="144"/>
      <c r="AO227" s="144"/>
      <c r="AP227" s="144"/>
      <c r="AQ227" s="144"/>
      <c r="AR227" s="144"/>
      <c r="AS227" s="144"/>
      <c r="AT227" s="144"/>
      <c r="AU227" s="144"/>
      <c r="AV227" s="144"/>
      <c r="AW227" s="144"/>
      <c r="AX227" s="144"/>
      <c r="AY227" s="144"/>
    </row>
    <row r="228" ht="15.75" customHeight="1">
      <c r="A228" s="143"/>
      <c r="B228" s="143"/>
      <c r="C228" s="143"/>
      <c r="D228" s="143"/>
      <c r="E228" s="143"/>
      <c r="F228" s="143"/>
      <c r="G228" s="143"/>
      <c r="H228" s="158"/>
      <c r="I228" s="158"/>
      <c r="J228" s="143"/>
      <c r="K228" s="289"/>
      <c r="L228" s="289"/>
      <c r="M228" s="289"/>
      <c r="N228" s="289"/>
      <c r="O228" s="289"/>
      <c r="P228" s="289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288"/>
      <c r="AC228" s="288"/>
      <c r="AD228" s="143"/>
      <c r="AE228" s="143"/>
      <c r="AF228" s="144"/>
      <c r="AG228" s="144"/>
      <c r="AH228" s="144"/>
      <c r="AI228" s="144"/>
      <c r="AJ228" s="144"/>
      <c r="AK228" s="144"/>
      <c r="AL228" s="144"/>
      <c r="AM228" s="144"/>
      <c r="AN228" s="144"/>
      <c r="AO228" s="144"/>
      <c r="AP228" s="144"/>
      <c r="AQ228" s="144"/>
      <c r="AR228" s="144"/>
      <c r="AS228" s="144"/>
      <c r="AT228" s="144"/>
      <c r="AU228" s="144"/>
      <c r="AV228" s="144"/>
      <c r="AW228" s="144"/>
      <c r="AX228" s="144"/>
      <c r="AY228" s="144"/>
    </row>
    <row r="229" ht="15.75" customHeight="1">
      <c r="A229" s="143"/>
      <c r="B229" s="143"/>
      <c r="C229" s="143"/>
      <c r="D229" s="143"/>
      <c r="E229" s="143"/>
      <c r="F229" s="143"/>
      <c r="G229" s="143"/>
      <c r="H229" s="158"/>
      <c r="I229" s="158"/>
      <c r="J229" s="143"/>
      <c r="K229" s="289"/>
      <c r="L229" s="289"/>
      <c r="M229" s="289"/>
      <c r="N229" s="289"/>
      <c r="O229" s="289"/>
      <c r="P229" s="289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288"/>
      <c r="AC229" s="288"/>
      <c r="AD229" s="143"/>
      <c r="AE229" s="143"/>
      <c r="AF229" s="144"/>
      <c r="AG229" s="144"/>
      <c r="AH229" s="144"/>
      <c r="AI229" s="144"/>
      <c r="AJ229" s="144"/>
      <c r="AK229" s="144"/>
      <c r="AL229" s="144"/>
      <c r="AM229" s="144"/>
      <c r="AN229" s="144"/>
      <c r="AO229" s="144"/>
      <c r="AP229" s="144"/>
      <c r="AQ229" s="144"/>
      <c r="AR229" s="144"/>
      <c r="AS229" s="144"/>
      <c r="AT229" s="144"/>
      <c r="AU229" s="144"/>
      <c r="AV229" s="144"/>
      <c r="AW229" s="144"/>
      <c r="AX229" s="144"/>
      <c r="AY229" s="144"/>
    </row>
    <row r="230" ht="15.75" customHeight="1">
      <c r="A230" s="143"/>
      <c r="B230" s="143"/>
      <c r="C230" s="143"/>
      <c r="D230" s="143"/>
      <c r="E230" s="143"/>
      <c r="F230" s="143"/>
      <c r="G230" s="143"/>
      <c r="H230" s="158"/>
      <c r="I230" s="158"/>
      <c r="J230" s="143"/>
      <c r="K230" s="289"/>
      <c r="L230" s="289"/>
      <c r="M230" s="289"/>
      <c r="N230" s="289"/>
      <c r="O230" s="289"/>
      <c r="P230" s="289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288"/>
      <c r="AC230" s="288"/>
      <c r="AD230" s="143"/>
      <c r="AE230" s="143"/>
      <c r="AF230" s="144"/>
      <c r="AG230" s="144"/>
      <c r="AH230" s="144"/>
      <c r="AI230" s="144"/>
      <c r="AJ230" s="144"/>
      <c r="AK230" s="144"/>
      <c r="AL230" s="144"/>
      <c r="AM230" s="144"/>
      <c r="AN230" s="144"/>
      <c r="AO230" s="144"/>
      <c r="AP230" s="144"/>
      <c r="AQ230" s="144"/>
      <c r="AR230" s="144"/>
      <c r="AS230" s="144"/>
      <c r="AT230" s="144"/>
      <c r="AU230" s="144"/>
      <c r="AV230" s="144"/>
      <c r="AW230" s="144"/>
      <c r="AX230" s="144"/>
      <c r="AY230" s="144"/>
    </row>
    <row r="231" ht="15.75" customHeight="1">
      <c r="A231" s="143"/>
      <c r="B231" s="143"/>
      <c r="C231" s="143"/>
      <c r="D231" s="143"/>
      <c r="E231" s="143"/>
      <c r="F231" s="143"/>
      <c r="G231" s="143"/>
      <c r="H231" s="158"/>
      <c r="I231" s="158"/>
      <c r="J231" s="143"/>
      <c r="K231" s="289"/>
      <c r="L231" s="289"/>
      <c r="M231" s="289"/>
      <c r="N231" s="289"/>
      <c r="O231" s="289"/>
      <c r="P231" s="289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288"/>
      <c r="AC231" s="288"/>
      <c r="AD231" s="143"/>
      <c r="AE231" s="143"/>
      <c r="AF231" s="144"/>
      <c r="AG231" s="144"/>
      <c r="AH231" s="144"/>
      <c r="AI231" s="144"/>
      <c r="AJ231" s="144"/>
      <c r="AK231" s="144"/>
      <c r="AL231" s="144"/>
      <c r="AM231" s="144"/>
      <c r="AN231" s="144"/>
      <c r="AO231" s="144"/>
      <c r="AP231" s="144"/>
      <c r="AQ231" s="144"/>
      <c r="AR231" s="144"/>
      <c r="AS231" s="144"/>
      <c r="AT231" s="144"/>
      <c r="AU231" s="144"/>
      <c r="AV231" s="144"/>
      <c r="AW231" s="144"/>
      <c r="AX231" s="144"/>
      <c r="AY231" s="144"/>
    </row>
    <row r="232" ht="15.75" customHeight="1">
      <c r="A232" s="143"/>
      <c r="B232" s="143"/>
      <c r="C232" s="143"/>
      <c r="D232" s="143"/>
      <c r="E232" s="143"/>
      <c r="F232" s="143"/>
      <c r="G232" s="143"/>
      <c r="H232" s="158"/>
      <c r="I232" s="158"/>
      <c r="J232" s="143"/>
      <c r="K232" s="289"/>
      <c r="L232" s="289"/>
      <c r="M232" s="289"/>
      <c r="N232" s="289"/>
      <c r="O232" s="289"/>
      <c r="P232" s="289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288"/>
      <c r="AC232" s="288"/>
      <c r="AD232" s="143"/>
      <c r="AE232" s="143"/>
      <c r="AF232" s="144"/>
      <c r="AG232" s="144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144"/>
      <c r="AS232" s="144"/>
      <c r="AT232" s="144"/>
      <c r="AU232" s="144"/>
      <c r="AV232" s="144"/>
      <c r="AW232" s="144"/>
      <c r="AX232" s="144"/>
      <c r="AY232" s="144"/>
    </row>
    <row r="233" ht="15.75" customHeight="1">
      <c r="A233" s="143"/>
      <c r="B233" s="143"/>
      <c r="C233" s="143"/>
      <c r="D233" s="143"/>
      <c r="E233" s="143"/>
      <c r="F233" s="143"/>
      <c r="G233" s="143"/>
      <c r="H233" s="158"/>
      <c r="I233" s="158"/>
      <c r="J233" s="143"/>
      <c r="K233" s="289"/>
      <c r="L233" s="289"/>
      <c r="M233" s="289"/>
      <c r="N233" s="289"/>
      <c r="O233" s="289"/>
      <c r="P233" s="289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288"/>
      <c r="AC233" s="288"/>
      <c r="AD233" s="143"/>
      <c r="AE233" s="143"/>
      <c r="AF233" s="144"/>
      <c r="AG233" s="144"/>
      <c r="AH233" s="144"/>
      <c r="AI233" s="144"/>
      <c r="AJ233" s="144"/>
      <c r="AK233" s="144"/>
      <c r="AL233" s="144"/>
      <c r="AM233" s="144"/>
      <c r="AN233" s="144"/>
      <c r="AO233" s="144"/>
      <c r="AP233" s="144"/>
      <c r="AQ233" s="144"/>
      <c r="AR233" s="144"/>
      <c r="AS233" s="144"/>
      <c r="AT233" s="144"/>
      <c r="AU233" s="144"/>
      <c r="AV233" s="144"/>
      <c r="AW233" s="144"/>
      <c r="AX233" s="144"/>
      <c r="AY233" s="144"/>
    </row>
    <row r="234" ht="15.75" customHeight="1">
      <c r="A234" s="143"/>
      <c r="B234" s="143"/>
      <c r="C234" s="143"/>
      <c r="D234" s="143"/>
      <c r="E234" s="143"/>
      <c r="F234" s="143"/>
      <c r="G234" s="143"/>
      <c r="H234" s="158"/>
      <c r="I234" s="158"/>
      <c r="J234" s="143"/>
      <c r="K234" s="289"/>
      <c r="L234" s="289"/>
      <c r="M234" s="289"/>
      <c r="N234" s="289"/>
      <c r="O234" s="289"/>
      <c r="P234" s="289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288"/>
      <c r="AC234" s="288"/>
      <c r="AD234" s="143"/>
      <c r="AE234" s="143"/>
      <c r="AF234" s="144"/>
      <c r="AG234" s="144"/>
      <c r="AH234" s="144"/>
      <c r="AI234" s="144"/>
      <c r="AJ234" s="144"/>
      <c r="AK234" s="144"/>
      <c r="AL234" s="144"/>
      <c r="AM234" s="144"/>
      <c r="AN234" s="144"/>
      <c r="AO234" s="144"/>
      <c r="AP234" s="144"/>
      <c r="AQ234" s="144"/>
      <c r="AR234" s="144"/>
      <c r="AS234" s="144"/>
      <c r="AT234" s="144"/>
      <c r="AU234" s="144"/>
      <c r="AV234" s="144"/>
      <c r="AW234" s="144"/>
      <c r="AX234" s="144"/>
      <c r="AY234" s="144"/>
    </row>
    <row r="235" ht="15.75" customHeight="1">
      <c r="A235" s="143"/>
      <c r="B235" s="143"/>
      <c r="C235" s="143"/>
      <c r="D235" s="143"/>
      <c r="E235" s="143"/>
      <c r="F235" s="143"/>
      <c r="G235" s="143"/>
      <c r="H235" s="158"/>
      <c r="I235" s="158"/>
      <c r="J235" s="143"/>
      <c r="K235" s="289"/>
      <c r="L235" s="289"/>
      <c r="M235" s="289"/>
      <c r="N235" s="289"/>
      <c r="O235" s="289"/>
      <c r="P235" s="289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288"/>
      <c r="AC235" s="288"/>
      <c r="AD235" s="143"/>
      <c r="AE235" s="143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</row>
    <row r="236" ht="15.75" customHeight="1">
      <c r="A236" s="143"/>
      <c r="B236" s="143"/>
      <c r="C236" s="143"/>
      <c r="D236" s="143"/>
      <c r="E236" s="143"/>
      <c r="F236" s="143"/>
      <c r="G236" s="143"/>
      <c r="H236" s="158"/>
      <c r="I236" s="158"/>
      <c r="J236" s="143"/>
      <c r="K236" s="289"/>
      <c r="L236" s="289"/>
      <c r="M236" s="289"/>
      <c r="N236" s="289"/>
      <c r="O236" s="289"/>
      <c r="P236" s="289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288"/>
      <c r="AC236" s="288"/>
      <c r="AD236" s="143"/>
      <c r="AE236" s="143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</row>
    <row r="237" ht="15.75" customHeight="1">
      <c r="A237" s="143"/>
      <c r="B237" s="143"/>
      <c r="C237" s="143"/>
      <c r="D237" s="143"/>
      <c r="E237" s="143"/>
      <c r="F237" s="143"/>
      <c r="G237" s="143"/>
      <c r="H237" s="158"/>
      <c r="I237" s="158"/>
      <c r="J237" s="143"/>
      <c r="K237" s="289"/>
      <c r="L237" s="289"/>
      <c r="M237" s="289"/>
      <c r="N237" s="289"/>
      <c r="O237" s="289"/>
      <c r="P237" s="289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288"/>
      <c r="AC237" s="288"/>
      <c r="AD237" s="143"/>
      <c r="AE237" s="143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</row>
    <row r="238" ht="15.75" customHeight="1">
      <c r="A238" s="143"/>
      <c r="B238" s="143"/>
      <c r="C238" s="143"/>
      <c r="D238" s="143"/>
      <c r="E238" s="143"/>
      <c r="F238" s="143"/>
      <c r="G238" s="143"/>
      <c r="H238" s="158"/>
      <c r="I238" s="158"/>
      <c r="J238" s="143"/>
      <c r="K238" s="289"/>
      <c r="L238" s="289"/>
      <c r="M238" s="289"/>
      <c r="N238" s="289"/>
      <c r="O238" s="289"/>
      <c r="P238" s="289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288"/>
      <c r="AC238" s="288"/>
      <c r="AD238" s="143"/>
      <c r="AE238" s="143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</row>
    <row r="239" ht="15.75" customHeight="1">
      <c r="A239" s="143"/>
      <c r="B239" s="143"/>
      <c r="C239" s="143"/>
      <c r="D239" s="143"/>
      <c r="E239" s="143"/>
      <c r="F239" s="143"/>
      <c r="G239" s="143"/>
      <c r="H239" s="158"/>
      <c r="I239" s="158"/>
      <c r="J239" s="143"/>
      <c r="K239" s="289"/>
      <c r="L239" s="289"/>
      <c r="M239" s="289"/>
      <c r="N239" s="289"/>
      <c r="O239" s="289"/>
      <c r="P239" s="289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288"/>
      <c r="AC239" s="288"/>
      <c r="AD239" s="143"/>
      <c r="AE239" s="143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</row>
    <row r="240" ht="15.75" customHeight="1">
      <c r="A240" s="143"/>
      <c r="B240" s="143"/>
      <c r="C240" s="143"/>
      <c r="D240" s="143"/>
      <c r="E240" s="143"/>
      <c r="F240" s="143"/>
      <c r="G240" s="143"/>
      <c r="H240" s="158"/>
      <c r="I240" s="158"/>
      <c r="J240" s="143"/>
      <c r="K240" s="289"/>
      <c r="L240" s="289"/>
      <c r="M240" s="289"/>
      <c r="N240" s="289"/>
      <c r="O240" s="289"/>
      <c r="P240" s="289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288"/>
      <c r="AC240" s="288"/>
      <c r="AD240" s="143"/>
      <c r="AE240" s="143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</row>
    <row r="241" ht="15.75" customHeight="1">
      <c r="A241" s="143"/>
      <c r="B241" s="143"/>
      <c r="C241" s="143"/>
      <c r="D241" s="143"/>
      <c r="E241" s="143"/>
      <c r="F241" s="143"/>
      <c r="G241" s="143"/>
      <c r="H241" s="158"/>
      <c r="I241" s="158"/>
      <c r="J241" s="143"/>
      <c r="K241" s="289"/>
      <c r="L241" s="289"/>
      <c r="M241" s="289"/>
      <c r="N241" s="289"/>
      <c r="O241" s="289"/>
      <c r="P241" s="289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288"/>
      <c r="AC241" s="288"/>
      <c r="AD241" s="143"/>
      <c r="AE241" s="143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</row>
    <row r="242" ht="15.75" customHeight="1">
      <c r="A242" s="143"/>
      <c r="B242" s="143"/>
      <c r="C242" s="143"/>
      <c r="D242" s="143"/>
      <c r="E242" s="143"/>
      <c r="F242" s="143"/>
      <c r="G242" s="143"/>
      <c r="H242" s="158"/>
      <c r="I242" s="158"/>
      <c r="J242" s="143"/>
      <c r="K242" s="289"/>
      <c r="L242" s="289"/>
      <c r="M242" s="289"/>
      <c r="N242" s="289"/>
      <c r="O242" s="289"/>
      <c r="P242" s="289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288"/>
      <c r="AC242" s="288"/>
      <c r="AD242" s="143"/>
      <c r="AE242" s="143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</row>
    <row r="243" ht="15.75" customHeight="1">
      <c r="A243" s="143"/>
      <c r="B243" s="143"/>
      <c r="C243" s="143"/>
      <c r="D243" s="143"/>
      <c r="E243" s="143"/>
      <c r="F243" s="143"/>
      <c r="G243" s="143"/>
      <c r="H243" s="158"/>
      <c r="I243" s="158"/>
      <c r="J243" s="143"/>
      <c r="K243" s="289"/>
      <c r="L243" s="289"/>
      <c r="M243" s="289"/>
      <c r="N243" s="289"/>
      <c r="O243" s="289"/>
      <c r="P243" s="289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288"/>
      <c r="AC243" s="288"/>
      <c r="AD243" s="143"/>
      <c r="AE243" s="143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</row>
    <row r="244" ht="15.75" customHeight="1">
      <c r="A244" s="143"/>
      <c r="B244" s="143"/>
      <c r="C244" s="143"/>
      <c r="D244" s="143"/>
      <c r="E244" s="143"/>
      <c r="F244" s="143"/>
      <c r="G244" s="143"/>
      <c r="H244" s="143"/>
      <c r="I244" s="289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</row>
    <row r="245" ht="15.75" customHeight="1">
      <c r="A245" s="143"/>
      <c r="B245" s="143"/>
      <c r="C245" s="143"/>
      <c r="D245" s="143"/>
      <c r="E245" s="143"/>
      <c r="F245" s="143"/>
      <c r="G245" s="143"/>
      <c r="H245" s="143"/>
      <c r="I245" s="289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</row>
    <row r="246" ht="15.75" customHeight="1">
      <c r="A246" s="143"/>
      <c r="B246" s="143"/>
      <c r="C246" s="143"/>
      <c r="D246" s="143"/>
      <c r="E246" s="143"/>
      <c r="F246" s="143"/>
      <c r="G246" s="143"/>
      <c r="H246" s="143"/>
      <c r="I246" s="289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</row>
    <row r="247" ht="15.75" customHeight="1">
      <c r="A247" s="143"/>
      <c r="B247" s="143"/>
      <c r="C247" s="143"/>
      <c r="D247" s="143"/>
      <c r="E247" s="143"/>
      <c r="F247" s="143"/>
      <c r="G247" s="143"/>
      <c r="H247" s="143"/>
      <c r="I247" s="289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</row>
    <row r="248" ht="15.75" customHeight="1">
      <c r="A248" s="143"/>
      <c r="B248" s="143"/>
      <c r="C248" s="143"/>
      <c r="D248" s="143"/>
      <c r="E248" s="143"/>
      <c r="F248" s="143"/>
      <c r="G248" s="143"/>
      <c r="H248" s="143"/>
      <c r="I248" s="289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</row>
    <row r="249" ht="15.75" customHeight="1">
      <c r="A249" s="143"/>
      <c r="B249" s="143"/>
      <c r="C249" s="143"/>
      <c r="D249" s="143"/>
      <c r="E249" s="143"/>
      <c r="F249" s="143"/>
      <c r="G249" s="143"/>
      <c r="H249" s="143"/>
      <c r="I249" s="289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</row>
    <row r="250" ht="15.75" customHeight="1">
      <c r="A250" s="143"/>
      <c r="B250" s="143"/>
      <c r="C250" s="143"/>
      <c r="D250" s="143"/>
      <c r="E250" s="143"/>
      <c r="F250" s="143"/>
      <c r="G250" s="143"/>
      <c r="H250" s="143"/>
      <c r="I250" s="289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4"/>
      <c r="AG250" s="144"/>
      <c r="AH250" s="144"/>
      <c r="AI250" s="144"/>
      <c r="AJ250" s="144"/>
      <c r="AK250" s="144"/>
      <c r="AL250" s="144"/>
      <c r="AM250" s="144"/>
      <c r="AN250" s="144"/>
      <c r="AO250" s="144"/>
      <c r="AP250" s="144"/>
      <c r="AQ250" s="144"/>
      <c r="AR250" s="144"/>
      <c r="AS250" s="144"/>
      <c r="AT250" s="144"/>
      <c r="AU250" s="144"/>
      <c r="AV250" s="144"/>
      <c r="AW250" s="144"/>
      <c r="AX250" s="144"/>
      <c r="AY250" s="144"/>
    </row>
    <row r="251" ht="15.75" customHeight="1">
      <c r="A251" s="143"/>
      <c r="B251" s="143"/>
      <c r="C251" s="143"/>
      <c r="D251" s="143"/>
      <c r="E251" s="143"/>
      <c r="F251" s="143"/>
      <c r="G251" s="143"/>
      <c r="H251" s="143"/>
      <c r="I251" s="289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4"/>
      <c r="AG251" s="144"/>
      <c r="AH251" s="144"/>
      <c r="AI251" s="144"/>
      <c r="AJ251" s="144"/>
      <c r="AK251" s="144"/>
      <c r="AL251" s="144"/>
      <c r="AM251" s="144"/>
      <c r="AN251" s="144"/>
      <c r="AO251" s="144"/>
      <c r="AP251" s="144"/>
      <c r="AQ251" s="144"/>
      <c r="AR251" s="144"/>
      <c r="AS251" s="144"/>
      <c r="AT251" s="144"/>
      <c r="AU251" s="144"/>
      <c r="AV251" s="144"/>
      <c r="AW251" s="144"/>
      <c r="AX251" s="144"/>
      <c r="AY251" s="144"/>
    </row>
    <row r="252" ht="15.75" customHeight="1">
      <c r="A252" s="143"/>
      <c r="B252" s="143"/>
      <c r="C252" s="143"/>
      <c r="D252" s="143"/>
      <c r="E252" s="143"/>
      <c r="F252" s="143"/>
      <c r="G252" s="143"/>
      <c r="H252" s="143"/>
      <c r="I252" s="289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4"/>
      <c r="AG252" s="144"/>
      <c r="AH252" s="144"/>
      <c r="AI252" s="144"/>
      <c r="AJ252" s="144"/>
      <c r="AK252" s="144"/>
      <c r="AL252" s="144"/>
      <c r="AM252" s="144"/>
      <c r="AN252" s="144"/>
      <c r="AO252" s="144"/>
      <c r="AP252" s="144"/>
      <c r="AQ252" s="144"/>
      <c r="AR252" s="144"/>
      <c r="AS252" s="144"/>
      <c r="AT252" s="144"/>
      <c r="AU252" s="144"/>
      <c r="AV252" s="144"/>
      <c r="AW252" s="144"/>
      <c r="AX252" s="144"/>
      <c r="AY252" s="144"/>
    </row>
    <row r="253" ht="15.75" customHeight="1">
      <c r="A253" s="143"/>
      <c r="B253" s="143"/>
      <c r="C253" s="143"/>
      <c r="D253" s="143"/>
      <c r="E253" s="143"/>
      <c r="F253" s="143"/>
      <c r="G253" s="143"/>
      <c r="H253" s="143"/>
      <c r="I253" s="289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4"/>
      <c r="AG253" s="144"/>
      <c r="AH253" s="144"/>
      <c r="AI253" s="144"/>
      <c r="AJ253" s="144"/>
      <c r="AK253" s="144"/>
      <c r="AL253" s="144"/>
      <c r="AM253" s="144"/>
      <c r="AN253" s="144"/>
      <c r="AO253" s="144"/>
      <c r="AP253" s="144"/>
      <c r="AQ253" s="144"/>
      <c r="AR253" s="144"/>
      <c r="AS253" s="144"/>
      <c r="AT253" s="144"/>
      <c r="AU253" s="144"/>
      <c r="AV253" s="144"/>
      <c r="AW253" s="144"/>
      <c r="AX253" s="144"/>
      <c r="AY253" s="144"/>
    </row>
    <row r="254" ht="15.75" customHeight="1">
      <c r="A254" s="143"/>
      <c r="B254" s="143"/>
      <c r="C254" s="143"/>
      <c r="D254" s="143"/>
      <c r="E254" s="143"/>
      <c r="F254" s="143"/>
      <c r="G254" s="143"/>
      <c r="H254" s="143"/>
      <c r="I254" s="289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4"/>
      <c r="AG254" s="144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  <c r="AR254" s="144"/>
      <c r="AS254" s="144"/>
      <c r="AT254" s="144"/>
      <c r="AU254" s="144"/>
      <c r="AV254" s="144"/>
      <c r="AW254" s="144"/>
      <c r="AX254" s="144"/>
      <c r="AY254" s="144"/>
    </row>
    <row r="255" ht="15.75" customHeight="1">
      <c r="A255" s="143"/>
      <c r="B255" s="143"/>
      <c r="C255" s="143"/>
      <c r="D255" s="143"/>
      <c r="E255" s="143"/>
      <c r="F255" s="143"/>
      <c r="G255" s="143"/>
      <c r="H255" s="143"/>
      <c r="I255" s="289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4"/>
      <c r="AG255" s="144"/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  <c r="AR255" s="144"/>
      <c r="AS255" s="144"/>
      <c r="AT255" s="144"/>
      <c r="AU255" s="144"/>
      <c r="AV255" s="144"/>
      <c r="AW255" s="144"/>
      <c r="AX255" s="144"/>
      <c r="AY255" s="144"/>
    </row>
    <row r="256" ht="15.75" customHeight="1">
      <c r="A256" s="143"/>
      <c r="B256" s="143"/>
      <c r="C256" s="143"/>
      <c r="D256" s="143"/>
      <c r="E256" s="143"/>
      <c r="F256" s="143"/>
      <c r="G256" s="143"/>
      <c r="H256" s="143"/>
      <c r="I256" s="289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4"/>
      <c r="AG256" s="144"/>
      <c r="AH256" s="144"/>
      <c r="AI256" s="144"/>
      <c r="AJ256" s="144"/>
      <c r="AK256" s="144"/>
      <c r="AL256" s="144"/>
      <c r="AM256" s="144"/>
      <c r="AN256" s="144"/>
      <c r="AO256" s="144"/>
      <c r="AP256" s="144"/>
      <c r="AQ256" s="144"/>
      <c r="AR256" s="144"/>
      <c r="AS256" s="144"/>
      <c r="AT256" s="144"/>
      <c r="AU256" s="144"/>
      <c r="AV256" s="144"/>
      <c r="AW256" s="144"/>
      <c r="AX256" s="144"/>
      <c r="AY256" s="144"/>
    </row>
    <row r="257" ht="15.75" customHeight="1">
      <c r="A257" s="143"/>
      <c r="B257" s="143"/>
      <c r="C257" s="143"/>
      <c r="D257" s="143"/>
      <c r="E257" s="143"/>
      <c r="F257" s="143"/>
      <c r="G257" s="143"/>
      <c r="H257" s="143"/>
      <c r="I257" s="289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4"/>
      <c r="AG257" s="144"/>
      <c r="AH257" s="144"/>
      <c r="AI257" s="144"/>
      <c r="AJ257" s="144"/>
      <c r="AK257" s="144"/>
      <c r="AL257" s="144"/>
      <c r="AM257" s="144"/>
      <c r="AN257" s="144"/>
      <c r="AO257" s="144"/>
      <c r="AP257" s="144"/>
      <c r="AQ257" s="144"/>
      <c r="AR257" s="144"/>
      <c r="AS257" s="144"/>
      <c r="AT257" s="144"/>
      <c r="AU257" s="144"/>
      <c r="AV257" s="144"/>
      <c r="AW257" s="144"/>
      <c r="AX257" s="144"/>
      <c r="AY257" s="144"/>
    </row>
    <row r="258" ht="15.75" customHeight="1">
      <c r="A258" s="143"/>
      <c r="B258" s="143"/>
      <c r="C258" s="143"/>
      <c r="D258" s="143"/>
      <c r="E258" s="143"/>
      <c r="F258" s="143"/>
      <c r="G258" s="143"/>
      <c r="H258" s="143"/>
      <c r="I258" s="289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4"/>
      <c r="AG258" s="144"/>
      <c r="AH258" s="144"/>
      <c r="AI258" s="144"/>
      <c r="AJ258" s="144"/>
      <c r="AK258" s="144"/>
      <c r="AL258" s="144"/>
      <c r="AM258" s="144"/>
      <c r="AN258" s="144"/>
      <c r="AO258" s="144"/>
      <c r="AP258" s="144"/>
      <c r="AQ258" s="144"/>
      <c r="AR258" s="144"/>
      <c r="AS258" s="144"/>
      <c r="AT258" s="144"/>
      <c r="AU258" s="144"/>
      <c r="AV258" s="144"/>
      <c r="AW258" s="144"/>
      <c r="AX258" s="144"/>
      <c r="AY258" s="144"/>
    </row>
    <row r="259" ht="15.75" customHeight="1">
      <c r="A259" s="143"/>
      <c r="B259" s="143"/>
      <c r="C259" s="143"/>
      <c r="D259" s="143"/>
      <c r="E259" s="143"/>
      <c r="F259" s="143"/>
      <c r="G259" s="143"/>
      <c r="H259" s="143"/>
      <c r="I259" s="289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4"/>
      <c r="AG259" s="144"/>
      <c r="AH259" s="144"/>
      <c r="AI259" s="144"/>
      <c r="AJ259" s="144"/>
      <c r="AK259" s="144"/>
      <c r="AL259" s="144"/>
      <c r="AM259" s="144"/>
      <c r="AN259" s="144"/>
      <c r="AO259" s="144"/>
      <c r="AP259" s="144"/>
      <c r="AQ259" s="144"/>
      <c r="AR259" s="144"/>
      <c r="AS259" s="144"/>
      <c r="AT259" s="144"/>
      <c r="AU259" s="144"/>
      <c r="AV259" s="144"/>
      <c r="AW259" s="144"/>
      <c r="AX259" s="144"/>
      <c r="AY259" s="144"/>
    </row>
    <row r="260" ht="15.75" customHeight="1">
      <c r="A260" s="143"/>
      <c r="B260" s="143"/>
      <c r="C260" s="143"/>
      <c r="D260" s="143"/>
      <c r="E260" s="143"/>
      <c r="F260" s="143"/>
      <c r="G260" s="143"/>
      <c r="H260" s="143"/>
      <c r="I260" s="289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4"/>
      <c r="AG260" s="144"/>
      <c r="AH260" s="144"/>
      <c r="AI260" s="144"/>
      <c r="AJ260" s="144"/>
      <c r="AK260" s="144"/>
      <c r="AL260" s="144"/>
      <c r="AM260" s="144"/>
      <c r="AN260" s="144"/>
      <c r="AO260" s="144"/>
      <c r="AP260" s="144"/>
      <c r="AQ260" s="144"/>
      <c r="AR260" s="144"/>
      <c r="AS260" s="144"/>
      <c r="AT260" s="144"/>
      <c r="AU260" s="144"/>
      <c r="AV260" s="144"/>
      <c r="AW260" s="144"/>
      <c r="AX260" s="144"/>
      <c r="AY260" s="144"/>
    </row>
    <row r="261" ht="15.75" customHeight="1">
      <c r="A261" s="143"/>
      <c r="B261" s="143"/>
      <c r="C261" s="143"/>
      <c r="D261" s="143"/>
      <c r="E261" s="143"/>
      <c r="F261" s="143"/>
      <c r="G261" s="143"/>
      <c r="H261" s="143"/>
      <c r="I261" s="289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4"/>
      <c r="AG261" s="144"/>
      <c r="AH261" s="144"/>
      <c r="AI261" s="144"/>
      <c r="AJ261" s="144"/>
      <c r="AK261" s="144"/>
      <c r="AL261" s="144"/>
      <c r="AM261" s="144"/>
      <c r="AN261" s="144"/>
      <c r="AO261" s="144"/>
      <c r="AP261" s="144"/>
      <c r="AQ261" s="144"/>
      <c r="AR261" s="144"/>
      <c r="AS261" s="144"/>
      <c r="AT261" s="144"/>
      <c r="AU261" s="144"/>
      <c r="AV261" s="144"/>
      <c r="AW261" s="144"/>
      <c r="AX261" s="144"/>
      <c r="AY261" s="144"/>
    </row>
    <row r="262" ht="15.75" customHeight="1">
      <c r="A262" s="143"/>
      <c r="B262" s="143"/>
      <c r="C262" s="143"/>
      <c r="D262" s="143"/>
      <c r="E262" s="143"/>
      <c r="F262" s="143"/>
      <c r="G262" s="143"/>
      <c r="H262" s="143"/>
      <c r="I262" s="289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4"/>
      <c r="AG262" s="144"/>
      <c r="AH262" s="144"/>
      <c r="AI262" s="144"/>
      <c r="AJ262" s="144"/>
      <c r="AK262" s="144"/>
      <c r="AL262" s="144"/>
      <c r="AM262" s="144"/>
      <c r="AN262" s="144"/>
      <c r="AO262" s="144"/>
      <c r="AP262" s="144"/>
      <c r="AQ262" s="144"/>
      <c r="AR262" s="144"/>
      <c r="AS262" s="144"/>
      <c r="AT262" s="144"/>
      <c r="AU262" s="144"/>
      <c r="AV262" s="144"/>
      <c r="AW262" s="144"/>
      <c r="AX262" s="144"/>
      <c r="AY262" s="144"/>
    </row>
    <row r="263" ht="15.75" customHeight="1">
      <c r="A263" s="143"/>
      <c r="B263" s="143"/>
      <c r="C263" s="143"/>
      <c r="D263" s="143"/>
      <c r="E263" s="143"/>
      <c r="F263" s="143"/>
      <c r="G263" s="143"/>
      <c r="H263" s="143"/>
      <c r="I263" s="289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4"/>
      <c r="AG263" s="144"/>
      <c r="AH263" s="144"/>
      <c r="AI263" s="144"/>
      <c r="AJ263" s="144"/>
      <c r="AK263" s="144"/>
      <c r="AL263" s="144"/>
      <c r="AM263" s="144"/>
      <c r="AN263" s="144"/>
      <c r="AO263" s="144"/>
      <c r="AP263" s="144"/>
      <c r="AQ263" s="144"/>
      <c r="AR263" s="144"/>
      <c r="AS263" s="144"/>
      <c r="AT263" s="144"/>
      <c r="AU263" s="144"/>
      <c r="AV263" s="144"/>
      <c r="AW263" s="144"/>
      <c r="AX263" s="144"/>
      <c r="AY263" s="144"/>
    </row>
    <row r="264" ht="15.75" customHeight="1">
      <c r="A264" s="143"/>
      <c r="B264" s="143"/>
      <c r="C264" s="143"/>
      <c r="D264" s="143"/>
      <c r="E264" s="143"/>
      <c r="F264" s="143"/>
      <c r="G264" s="143"/>
      <c r="H264" s="143"/>
      <c r="I264" s="289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4"/>
      <c r="AG264" s="144"/>
      <c r="AH264" s="144"/>
      <c r="AI264" s="144"/>
      <c r="AJ264" s="144"/>
      <c r="AK264" s="144"/>
      <c r="AL264" s="144"/>
      <c r="AM264" s="144"/>
      <c r="AN264" s="144"/>
      <c r="AO264" s="144"/>
      <c r="AP264" s="144"/>
      <c r="AQ264" s="144"/>
      <c r="AR264" s="144"/>
      <c r="AS264" s="144"/>
      <c r="AT264" s="144"/>
      <c r="AU264" s="144"/>
      <c r="AV264" s="144"/>
      <c r="AW264" s="144"/>
      <c r="AX264" s="144"/>
      <c r="AY264" s="144"/>
    </row>
    <row r="265" ht="15.75" customHeight="1">
      <c r="A265" s="143"/>
      <c r="B265" s="143"/>
      <c r="C265" s="143"/>
      <c r="D265" s="143"/>
      <c r="E265" s="143"/>
      <c r="F265" s="143"/>
      <c r="G265" s="143"/>
      <c r="H265" s="143"/>
      <c r="I265" s="289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4"/>
      <c r="AG265" s="144"/>
      <c r="AH265" s="144"/>
      <c r="AI265" s="144"/>
      <c r="AJ265" s="144"/>
      <c r="AK265" s="144"/>
      <c r="AL265" s="144"/>
      <c r="AM265" s="144"/>
      <c r="AN265" s="144"/>
      <c r="AO265" s="144"/>
      <c r="AP265" s="144"/>
      <c r="AQ265" s="144"/>
      <c r="AR265" s="144"/>
      <c r="AS265" s="144"/>
      <c r="AT265" s="144"/>
      <c r="AU265" s="144"/>
      <c r="AV265" s="144"/>
      <c r="AW265" s="144"/>
      <c r="AX265" s="144"/>
      <c r="AY265" s="144"/>
    </row>
    <row r="266" ht="15.75" customHeight="1">
      <c r="A266" s="143"/>
      <c r="B266" s="143"/>
      <c r="C266" s="143"/>
      <c r="D266" s="143"/>
      <c r="E266" s="143"/>
      <c r="F266" s="143"/>
      <c r="G266" s="143"/>
      <c r="H266" s="143"/>
      <c r="I266" s="289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4"/>
      <c r="AG266" s="144"/>
      <c r="AH266" s="144"/>
      <c r="AI266" s="144"/>
      <c r="AJ266" s="144"/>
      <c r="AK266" s="144"/>
      <c r="AL266" s="144"/>
      <c r="AM266" s="144"/>
      <c r="AN266" s="144"/>
      <c r="AO266" s="144"/>
      <c r="AP266" s="144"/>
      <c r="AQ266" s="144"/>
      <c r="AR266" s="144"/>
      <c r="AS266" s="144"/>
      <c r="AT266" s="144"/>
      <c r="AU266" s="144"/>
      <c r="AV266" s="144"/>
      <c r="AW266" s="144"/>
      <c r="AX266" s="144"/>
      <c r="AY266" s="144"/>
    </row>
    <row r="267" ht="15.75" customHeight="1">
      <c r="A267" s="143"/>
      <c r="B267" s="143"/>
      <c r="C267" s="143"/>
      <c r="D267" s="143"/>
      <c r="E267" s="143"/>
      <c r="F267" s="143"/>
      <c r="G267" s="143"/>
      <c r="H267" s="143"/>
      <c r="I267" s="289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4"/>
      <c r="AG267" s="144"/>
      <c r="AH267" s="144"/>
      <c r="AI267" s="144"/>
      <c r="AJ267" s="144"/>
      <c r="AK267" s="144"/>
      <c r="AL267" s="144"/>
      <c r="AM267" s="144"/>
      <c r="AN267" s="144"/>
      <c r="AO267" s="144"/>
      <c r="AP267" s="144"/>
      <c r="AQ267" s="144"/>
      <c r="AR267" s="144"/>
      <c r="AS267" s="144"/>
      <c r="AT267" s="144"/>
      <c r="AU267" s="144"/>
      <c r="AV267" s="144"/>
      <c r="AW267" s="144"/>
      <c r="AX267" s="144"/>
      <c r="AY267" s="144"/>
    </row>
    <row r="268" ht="15.75" customHeight="1">
      <c r="A268" s="143"/>
      <c r="B268" s="143"/>
      <c r="C268" s="143"/>
      <c r="D268" s="143"/>
      <c r="E268" s="143"/>
      <c r="F268" s="143"/>
      <c r="G268" s="143"/>
      <c r="H268" s="143"/>
      <c r="I268" s="289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4"/>
      <c r="AG268" s="144"/>
      <c r="AH268" s="144"/>
      <c r="AI268" s="144"/>
      <c r="AJ268" s="144"/>
      <c r="AK268" s="144"/>
      <c r="AL268" s="144"/>
      <c r="AM268" s="144"/>
      <c r="AN268" s="144"/>
      <c r="AO268" s="144"/>
      <c r="AP268" s="144"/>
      <c r="AQ268" s="144"/>
      <c r="AR268" s="144"/>
      <c r="AS268" s="144"/>
      <c r="AT268" s="144"/>
      <c r="AU268" s="144"/>
      <c r="AV268" s="144"/>
      <c r="AW268" s="144"/>
      <c r="AX268" s="144"/>
      <c r="AY268" s="144"/>
    </row>
    <row r="269" ht="15.75" customHeight="1">
      <c r="A269" s="143"/>
      <c r="B269" s="143"/>
      <c r="C269" s="143"/>
      <c r="D269" s="143"/>
      <c r="E269" s="143"/>
      <c r="F269" s="143"/>
      <c r="G269" s="143"/>
      <c r="H269" s="143"/>
      <c r="I269" s="289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4"/>
      <c r="AG269" s="144"/>
      <c r="AH269" s="144"/>
      <c r="AI269" s="144"/>
      <c r="AJ269" s="144"/>
      <c r="AK269" s="144"/>
      <c r="AL269" s="144"/>
      <c r="AM269" s="144"/>
      <c r="AN269" s="144"/>
      <c r="AO269" s="144"/>
      <c r="AP269" s="144"/>
      <c r="AQ269" s="144"/>
      <c r="AR269" s="144"/>
      <c r="AS269" s="144"/>
      <c r="AT269" s="144"/>
      <c r="AU269" s="144"/>
      <c r="AV269" s="144"/>
      <c r="AW269" s="144"/>
      <c r="AX269" s="144"/>
      <c r="AY269" s="144"/>
    </row>
    <row r="270" ht="15.75" customHeight="1">
      <c r="A270" s="143"/>
      <c r="B270" s="143"/>
      <c r="C270" s="143"/>
      <c r="D270" s="143"/>
      <c r="E270" s="143"/>
      <c r="F270" s="143"/>
      <c r="G270" s="143"/>
      <c r="H270" s="143"/>
      <c r="I270" s="289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4"/>
      <c r="AG270" s="144"/>
      <c r="AH270" s="144"/>
      <c r="AI270" s="144"/>
      <c r="AJ270" s="144"/>
      <c r="AK270" s="144"/>
      <c r="AL270" s="144"/>
      <c r="AM270" s="144"/>
      <c r="AN270" s="144"/>
      <c r="AO270" s="144"/>
      <c r="AP270" s="144"/>
      <c r="AQ270" s="144"/>
      <c r="AR270" s="144"/>
      <c r="AS270" s="144"/>
      <c r="AT270" s="144"/>
      <c r="AU270" s="144"/>
      <c r="AV270" s="144"/>
      <c r="AW270" s="144"/>
      <c r="AX270" s="144"/>
      <c r="AY270" s="144"/>
    </row>
    <row r="271" ht="15.75" customHeight="1">
      <c r="A271" s="143"/>
      <c r="B271" s="143"/>
      <c r="C271" s="143"/>
      <c r="D271" s="143"/>
      <c r="E271" s="143"/>
      <c r="F271" s="143"/>
      <c r="G271" s="143"/>
      <c r="H271" s="143"/>
      <c r="I271" s="289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</row>
    <row r="272" ht="15.75" customHeight="1">
      <c r="A272" s="143"/>
      <c r="B272" s="143"/>
      <c r="C272" s="143"/>
      <c r="D272" s="143"/>
      <c r="E272" s="143"/>
      <c r="F272" s="143"/>
      <c r="G272" s="143"/>
      <c r="H272" s="143"/>
      <c r="I272" s="289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</row>
    <row r="273" ht="15.75" customHeight="1">
      <c r="A273" s="143"/>
      <c r="B273" s="143"/>
      <c r="C273" s="143"/>
      <c r="D273" s="143"/>
      <c r="E273" s="143"/>
      <c r="F273" s="143"/>
      <c r="G273" s="143"/>
      <c r="H273" s="143"/>
      <c r="I273" s="289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</row>
    <row r="274" ht="15.75" customHeight="1">
      <c r="A274" s="143"/>
      <c r="B274" s="143"/>
      <c r="C274" s="143"/>
      <c r="D274" s="143"/>
      <c r="E274" s="143"/>
      <c r="F274" s="143"/>
      <c r="G274" s="143"/>
      <c r="H274" s="143"/>
      <c r="I274" s="289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</row>
    <row r="275" ht="15.75" customHeight="1">
      <c r="A275" s="143"/>
      <c r="B275" s="143"/>
      <c r="C275" s="143"/>
      <c r="D275" s="143"/>
      <c r="E275" s="143"/>
      <c r="F275" s="143"/>
      <c r="G275" s="143"/>
      <c r="H275" s="143"/>
      <c r="I275" s="289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</row>
    <row r="276" ht="15.75" customHeight="1">
      <c r="A276" s="143"/>
      <c r="B276" s="143"/>
      <c r="C276" s="143"/>
      <c r="D276" s="143"/>
      <c r="E276" s="143"/>
      <c r="F276" s="143"/>
      <c r="G276" s="143"/>
      <c r="H276" s="143"/>
      <c r="I276" s="289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</row>
    <row r="277" ht="15.75" customHeight="1">
      <c r="A277" s="143"/>
      <c r="B277" s="143"/>
      <c r="C277" s="143"/>
      <c r="D277" s="143"/>
      <c r="E277" s="143"/>
      <c r="F277" s="143"/>
      <c r="G277" s="143"/>
      <c r="H277" s="143"/>
      <c r="I277" s="289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</row>
    <row r="278" ht="15.75" customHeight="1">
      <c r="A278" s="143"/>
      <c r="B278" s="143"/>
      <c r="C278" s="143"/>
      <c r="D278" s="143"/>
      <c r="E278" s="143"/>
      <c r="F278" s="143"/>
      <c r="G278" s="143"/>
      <c r="H278" s="143"/>
      <c r="I278" s="289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</row>
    <row r="279" ht="15.75" customHeight="1">
      <c r="A279" s="143"/>
      <c r="B279" s="143"/>
      <c r="C279" s="143"/>
      <c r="D279" s="143"/>
      <c r="E279" s="143"/>
      <c r="F279" s="143"/>
      <c r="G279" s="143"/>
      <c r="H279" s="143"/>
      <c r="I279" s="289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</row>
    <row r="280" ht="15.75" customHeight="1">
      <c r="A280" s="143"/>
      <c r="B280" s="143"/>
      <c r="C280" s="143"/>
      <c r="D280" s="143"/>
      <c r="E280" s="143"/>
      <c r="F280" s="143"/>
      <c r="G280" s="143"/>
      <c r="H280" s="143"/>
      <c r="I280" s="289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</row>
    <row r="281" ht="15.75" customHeight="1">
      <c r="A281" s="143"/>
      <c r="B281" s="143"/>
      <c r="C281" s="143"/>
      <c r="D281" s="143"/>
      <c r="E281" s="143"/>
      <c r="F281" s="143"/>
      <c r="G281" s="143"/>
      <c r="H281" s="143"/>
      <c r="I281" s="289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</row>
    <row r="282" ht="15.75" customHeight="1">
      <c r="A282" s="143"/>
      <c r="B282" s="143"/>
      <c r="C282" s="143"/>
      <c r="D282" s="143"/>
      <c r="E282" s="143"/>
      <c r="F282" s="143"/>
      <c r="G282" s="143"/>
      <c r="H282" s="143"/>
      <c r="I282" s="289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</row>
    <row r="283" ht="15.75" customHeight="1">
      <c r="A283" s="143"/>
      <c r="B283" s="143"/>
      <c r="C283" s="143"/>
      <c r="D283" s="143"/>
      <c r="E283" s="143"/>
      <c r="F283" s="143"/>
      <c r="G283" s="143"/>
      <c r="H283" s="143"/>
      <c r="I283" s="289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</row>
    <row r="284" ht="15.75" customHeight="1">
      <c r="A284" s="143"/>
      <c r="B284" s="143"/>
      <c r="C284" s="143"/>
      <c r="D284" s="143"/>
      <c r="E284" s="143"/>
      <c r="F284" s="143"/>
      <c r="G284" s="143"/>
      <c r="H284" s="143"/>
      <c r="I284" s="289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4"/>
      <c r="AG284" s="144"/>
      <c r="AH284" s="144"/>
      <c r="AI284" s="144"/>
      <c r="AJ284" s="144"/>
      <c r="AK284" s="144"/>
      <c r="AL284" s="144"/>
      <c r="AM284" s="144"/>
      <c r="AN284" s="144"/>
      <c r="AO284" s="144"/>
      <c r="AP284" s="144"/>
      <c r="AQ284" s="144"/>
      <c r="AR284" s="144"/>
      <c r="AS284" s="144"/>
      <c r="AT284" s="144"/>
      <c r="AU284" s="144"/>
      <c r="AV284" s="144"/>
      <c r="AW284" s="144"/>
      <c r="AX284" s="144"/>
      <c r="AY284" s="144"/>
    </row>
    <row r="285" ht="15.75" customHeight="1">
      <c r="A285" s="143"/>
      <c r="B285" s="143"/>
      <c r="C285" s="143"/>
      <c r="D285" s="143"/>
      <c r="E285" s="143"/>
      <c r="F285" s="143"/>
      <c r="G285" s="143"/>
      <c r="H285" s="143"/>
      <c r="I285" s="289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4"/>
      <c r="AG285" s="144"/>
      <c r="AH285" s="144"/>
      <c r="AI285" s="144"/>
      <c r="AJ285" s="144"/>
      <c r="AK285" s="144"/>
      <c r="AL285" s="144"/>
      <c r="AM285" s="144"/>
      <c r="AN285" s="144"/>
      <c r="AO285" s="144"/>
      <c r="AP285" s="144"/>
      <c r="AQ285" s="144"/>
      <c r="AR285" s="144"/>
      <c r="AS285" s="144"/>
      <c r="AT285" s="144"/>
      <c r="AU285" s="144"/>
      <c r="AV285" s="144"/>
      <c r="AW285" s="144"/>
      <c r="AX285" s="144"/>
      <c r="AY285" s="144"/>
    </row>
    <row r="286" ht="15.75" customHeight="1">
      <c r="A286" s="143"/>
      <c r="B286" s="143"/>
      <c r="C286" s="143"/>
      <c r="D286" s="143"/>
      <c r="E286" s="143"/>
      <c r="F286" s="143"/>
      <c r="G286" s="143"/>
      <c r="H286" s="143"/>
      <c r="I286" s="289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4"/>
      <c r="AG286" s="144"/>
      <c r="AH286" s="144"/>
      <c r="AI286" s="144"/>
      <c r="AJ286" s="144"/>
      <c r="AK286" s="144"/>
      <c r="AL286" s="144"/>
      <c r="AM286" s="144"/>
      <c r="AN286" s="144"/>
      <c r="AO286" s="144"/>
      <c r="AP286" s="144"/>
      <c r="AQ286" s="144"/>
      <c r="AR286" s="144"/>
      <c r="AS286" s="144"/>
      <c r="AT286" s="144"/>
      <c r="AU286" s="144"/>
      <c r="AV286" s="144"/>
      <c r="AW286" s="144"/>
      <c r="AX286" s="144"/>
      <c r="AY286" s="144"/>
    </row>
    <row r="287" ht="15.75" customHeight="1">
      <c r="A287" s="143"/>
      <c r="B287" s="143"/>
      <c r="C287" s="143"/>
      <c r="D287" s="143"/>
      <c r="E287" s="143"/>
      <c r="F287" s="143"/>
      <c r="G287" s="143"/>
      <c r="H287" s="143"/>
      <c r="I287" s="289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4"/>
      <c r="AG287" s="144"/>
      <c r="AH287" s="144"/>
      <c r="AI287" s="144"/>
      <c r="AJ287" s="144"/>
      <c r="AK287" s="144"/>
      <c r="AL287" s="144"/>
      <c r="AM287" s="144"/>
      <c r="AN287" s="144"/>
      <c r="AO287" s="144"/>
      <c r="AP287" s="144"/>
      <c r="AQ287" s="144"/>
      <c r="AR287" s="144"/>
      <c r="AS287" s="144"/>
      <c r="AT287" s="144"/>
      <c r="AU287" s="144"/>
      <c r="AV287" s="144"/>
      <c r="AW287" s="144"/>
      <c r="AX287" s="144"/>
      <c r="AY287" s="144"/>
    </row>
    <row r="288" ht="15.75" customHeight="1">
      <c r="A288" s="143"/>
      <c r="B288" s="143"/>
      <c r="C288" s="143"/>
      <c r="D288" s="143"/>
      <c r="E288" s="143"/>
      <c r="F288" s="143"/>
      <c r="G288" s="143"/>
      <c r="H288" s="143"/>
      <c r="I288" s="289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4"/>
      <c r="AG288" s="144"/>
      <c r="AH288" s="144"/>
      <c r="AI288" s="144"/>
      <c r="AJ288" s="144"/>
      <c r="AK288" s="144"/>
      <c r="AL288" s="144"/>
      <c r="AM288" s="144"/>
      <c r="AN288" s="144"/>
      <c r="AO288" s="144"/>
      <c r="AP288" s="144"/>
      <c r="AQ288" s="144"/>
      <c r="AR288" s="144"/>
      <c r="AS288" s="144"/>
      <c r="AT288" s="144"/>
      <c r="AU288" s="144"/>
      <c r="AV288" s="144"/>
      <c r="AW288" s="144"/>
      <c r="AX288" s="144"/>
      <c r="AY288" s="144"/>
    </row>
    <row r="289" ht="15.75" customHeight="1">
      <c r="A289" s="143"/>
      <c r="B289" s="143"/>
      <c r="C289" s="143"/>
      <c r="D289" s="143"/>
      <c r="E289" s="143"/>
      <c r="F289" s="143"/>
      <c r="G289" s="143"/>
      <c r="H289" s="143"/>
      <c r="I289" s="289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4"/>
      <c r="AG289" s="144"/>
      <c r="AH289" s="144"/>
      <c r="AI289" s="144"/>
      <c r="AJ289" s="144"/>
      <c r="AK289" s="144"/>
      <c r="AL289" s="144"/>
      <c r="AM289" s="144"/>
      <c r="AN289" s="144"/>
      <c r="AO289" s="144"/>
      <c r="AP289" s="144"/>
      <c r="AQ289" s="144"/>
      <c r="AR289" s="144"/>
      <c r="AS289" s="144"/>
      <c r="AT289" s="144"/>
      <c r="AU289" s="144"/>
      <c r="AV289" s="144"/>
      <c r="AW289" s="144"/>
      <c r="AX289" s="144"/>
      <c r="AY289" s="144"/>
    </row>
    <row r="290" ht="15.75" customHeight="1">
      <c r="A290" s="143"/>
      <c r="B290" s="143"/>
      <c r="C290" s="143"/>
      <c r="D290" s="143"/>
      <c r="E290" s="143"/>
      <c r="F290" s="143"/>
      <c r="G290" s="143"/>
      <c r="H290" s="143"/>
      <c r="I290" s="289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4"/>
      <c r="AG290" s="144"/>
      <c r="AH290" s="144"/>
      <c r="AI290" s="144"/>
      <c r="AJ290" s="144"/>
      <c r="AK290" s="144"/>
      <c r="AL290" s="144"/>
      <c r="AM290" s="144"/>
      <c r="AN290" s="144"/>
      <c r="AO290" s="144"/>
      <c r="AP290" s="144"/>
      <c r="AQ290" s="144"/>
      <c r="AR290" s="144"/>
      <c r="AS290" s="144"/>
      <c r="AT290" s="144"/>
      <c r="AU290" s="144"/>
      <c r="AV290" s="144"/>
      <c r="AW290" s="144"/>
      <c r="AX290" s="144"/>
      <c r="AY290" s="144"/>
    </row>
    <row r="291" ht="15.75" customHeight="1">
      <c r="A291" s="143"/>
      <c r="B291" s="143"/>
      <c r="C291" s="143"/>
      <c r="D291" s="143"/>
      <c r="E291" s="143"/>
      <c r="F291" s="143"/>
      <c r="G291" s="143"/>
      <c r="H291" s="143"/>
      <c r="I291" s="289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4"/>
      <c r="AG291" s="144"/>
      <c r="AH291" s="144"/>
      <c r="AI291" s="144"/>
      <c r="AJ291" s="144"/>
      <c r="AK291" s="144"/>
      <c r="AL291" s="144"/>
      <c r="AM291" s="144"/>
      <c r="AN291" s="144"/>
      <c r="AO291" s="144"/>
      <c r="AP291" s="144"/>
      <c r="AQ291" s="144"/>
      <c r="AR291" s="144"/>
      <c r="AS291" s="144"/>
      <c r="AT291" s="144"/>
      <c r="AU291" s="144"/>
      <c r="AV291" s="144"/>
      <c r="AW291" s="144"/>
      <c r="AX291" s="144"/>
      <c r="AY291" s="144"/>
    </row>
    <row r="292" ht="15.75" customHeight="1">
      <c r="A292" s="143"/>
      <c r="B292" s="143"/>
      <c r="C292" s="143"/>
      <c r="D292" s="143"/>
      <c r="E292" s="143"/>
      <c r="F292" s="143"/>
      <c r="G292" s="143"/>
      <c r="H292" s="143"/>
      <c r="I292" s="289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4"/>
      <c r="AG292" s="144"/>
      <c r="AH292" s="144"/>
      <c r="AI292" s="144"/>
      <c r="AJ292" s="144"/>
      <c r="AK292" s="144"/>
      <c r="AL292" s="144"/>
      <c r="AM292" s="144"/>
      <c r="AN292" s="144"/>
      <c r="AO292" s="144"/>
      <c r="AP292" s="144"/>
      <c r="AQ292" s="144"/>
      <c r="AR292" s="144"/>
      <c r="AS292" s="144"/>
      <c r="AT292" s="144"/>
      <c r="AU292" s="144"/>
      <c r="AV292" s="144"/>
      <c r="AW292" s="144"/>
      <c r="AX292" s="144"/>
      <c r="AY292" s="144"/>
    </row>
    <row r="293" ht="15.75" customHeight="1">
      <c r="A293" s="143"/>
      <c r="B293" s="143"/>
      <c r="C293" s="143"/>
      <c r="D293" s="143"/>
      <c r="E293" s="143"/>
      <c r="F293" s="143"/>
      <c r="G293" s="143"/>
      <c r="H293" s="143"/>
      <c r="I293" s="289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4"/>
      <c r="AG293" s="144"/>
      <c r="AH293" s="144"/>
      <c r="AI293" s="144"/>
      <c r="AJ293" s="144"/>
      <c r="AK293" s="144"/>
      <c r="AL293" s="144"/>
      <c r="AM293" s="144"/>
      <c r="AN293" s="144"/>
      <c r="AO293" s="144"/>
      <c r="AP293" s="144"/>
      <c r="AQ293" s="144"/>
      <c r="AR293" s="144"/>
      <c r="AS293" s="144"/>
      <c r="AT293" s="144"/>
      <c r="AU293" s="144"/>
      <c r="AV293" s="144"/>
      <c r="AW293" s="144"/>
      <c r="AX293" s="144"/>
      <c r="AY293" s="144"/>
    </row>
    <row r="294" ht="15.75" customHeight="1">
      <c r="A294" s="143"/>
      <c r="B294" s="143"/>
      <c r="C294" s="143"/>
      <c r="D294" s="143"/>
      <c r="E294" s="143"/>
      <c r="F294" s="143"/>
      <c r="G294" s="143"/>
      <c r="H294" s="143"/>
      <c r="I294" s="289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4"/>
      <c r="AG294" s="144"/>
      <c r="AH294" s="144"/>
      <c r="AI294" s="144"/>
      <c r="AJ294" s="144"/>
      <c r="AK294" s="144"/>
      <c r="AL294" s="144"/>
      <c r="AM294" s="144"/>
      <c r="AN294" s="144"/>
      <c r="AO294" s="144"/>
      <c r="AP294" s="144"/>
      <c r="AQ294" s="144"/>
      <c r="AR294" s="144"/>
      <c r="AS294" s="144"/>
      <c r="AT294" s="144"/>
      <c r="AU294" s="144"/>
      <c r="AV294" s="144"/>
      <c r="AW294" s="144"/>
      <c r="AX294" s="144"/>
      <c r="AY294" s="144"/>
    </row>
    <row r="295" ht="15.75" customHeight="1">
      <c r="A295" s="143"/>
      <c r="B295" s="143"/>
      <c r="C295" s="143"/>
      <c r="D295" s="143"/>
      <c r="E295" s="143"/>
      <c r="F295" s="143"/>
      <c r="G295" s="143"/>
      <c r="H295" s="143"/>
      <c r="I295" s="289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4"/>
      <c r="AG295" s="144"/>
      <c r="AH295" s="144"/>
      <c r="AI295" s="144"/>
      <c r="AJ295" s="144"/>
      <c r="AK295" s="144"/>
      <c r="AL295" s="144"/>
      <c r="AM295" s="144"/>
      <c r="AN295" s="144"/>
      <c r="AO295" s="144"/>
      <c r="AP295" s="144"/>
      <c r="AQ295" s="144"/>
      <c r="AR295" s="144"/>
      <c r="AS295" s="144"/>
      <c r="AT295" s="144"/>
      <c r="AU295" s="144"/>
      <c r="AV295" s="144"/>
      <c r="AW295" s="144"/>
      <c r="AX295" s="144"/>
      <c r="AY295" s="144"/>
    </row>
    <row r="296" ht="15.75" customHeight="1">
      <c r="A296" s="143"/>
      <c r="B296" s="143"/>
      <c r="C296" s="143"/>
      <c r="D296" s="143"/>
      <c r="E296" s="143"/>
      <c r="F296" s="143"/>
      <c r="G296" s="143"/>
      <c r="H296" s="143"/>
      <c r="I296" s="289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4"/>
      <c r="AG296" s="144"/>
      <c r="AH296" s="144"/>
      <c r="AI296" s="144"/>
      <c r="AJ296" s="144"/>
      <c r="AK296" s="144"/>
      <c r="AL296" s="144"/>
      <c r="AM296" s="144"/>
      <c r="AN296" s="144"/>
      <c r="AO296" s="144"/>
      <c r="AP296" s="144"/>
      <c r="AQ296" s="144"/>
      <c r="AR296" s="144"/>
      <c r="AS296" s="144"/>
      <c r="AT296" s="144"/>
      <c r="AU296" s="144"/>
      <c r="AV296" s="144"/>
      <c r="AW296" s="144"/>
      <c r="AX296" s="144"/>
      <c r="AY296" s="144"/>
    </row>
    <row r="297" ht="15.75" customHeight="1">
      <c r="A297" s="143"/>
      <c r="B297" s="143"/>
      <c r="C297" s="143"/>
      <c r="D297" s="143"/>
      <c r="E297" s="143"/>
      <c r="F297" s="143"/>
      <c r="G297" s="143"/>
      <c r="H297" s="143"/>
      <c r="I297" s="289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4"/>
      <c r="AG297" s="144"/>
      <c r="AH297" s="144"/>
      <c r="AI297" s="144"/>
      <c r="AJ297" s="144"/>
      <c r="AK297" s="144"/>
      <c r="AL297" s="144"/>
      <c r="AM297" s="144"/>
      <c r="AN297" s="144"/>
      <c r="AO297" s="144"/>
      <c r="AP297" s="144"/>
      <c r="AQ297" s="144"/>
      <c r="AR297" s="144"/>
      <c r="AS297" s="144"/>
      <c r="AT297" s="144"/>
      <c r="AU297" s="144"/>
      <c r="AV297" s="144"/>
      <c r="AW297" s="144"/>
      <c r="AX297" s="144"/>
      <c r="AY297" s="144"/>
    </row>
    <row r="298" ht="15.75" customHeight="1">
      <c r="A298" s="143"/>
      <c r="B298" s="143"/>
      <c r="C298" s="143"/>
      <c r="D298" s="143"/>
      <c r="E298" s="143"/>
      <c r="F298" s="143"/>
      <c r="G298" s="143"/>
      <c r="H298" s="143"/>
      <c r="I298" s="289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4"/>
      <c r="AG298" s="144"/>
      <c r="AH298" s="144"/>
      <c r="AI298" s="144"/>
      <c r="AJ298" s="144"/>
      <c r="AK298" s="144"/>
      <c r="AL298" s="144"/>
      <c r="AM298" s="144"/>
      <c r="AN298" s="144"/>
      <c r="AO298" s="144"/>
      <c r="AP298" s="144"/>
      <c r="AQ298" s="144"/>
      <c r="AR298" s="144"/>
      <c r="AS298" s="144"/>
      <c r="AT298" s="144"/>
      <c r="AU298" s="144"/>
      <c r="AV298" s="144"/>
      <c r="AW298" s="144"/>
      <c r="AX298" s="144"/>
      <c r="AY298" s="144"/>
    </row>
    <row r="299" ht="15.75" customHeight="1">
      <c r="A299" s="143"/>
      <c r="B299" s="143"/>
      <c r="C299" s="143"/>
      <c r="D299" s="143"/>
      <c r="E299" s="143"/>
      <c r="F299" s="143"/>
      <c r="G299" s="143"/>
      <c r="H299" s="143"/>
      <c r="I299" s="289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4"/>
      <c r="AG299" s="144"/>
      <c r="AH299" s="144"/>
      <c r="AI299" s="144"/>
      <c r="AJ299" s="144"/>
      <c r="AK299" s="144"/>
      <c r="AL299" s="144"/>
      <c r="AM299" s="144"/>
      <c r="AN299" s="144"/>
      <c r="AO299" s="144"/>
      <c r="AP299" s="144"/>
      <c r="AQ299" s="144"/>
      <c r="AR299" s="144"/>
      <c r="AS299" s="144"/>
      <c r="AT299" s="144"/>
      <c r="AU299" s="144"/>
      <c r="AV299" s="144"/>
      <c r="AW299" s="144"/>
      <c r="AX299" s="144"/>
      <c r="AY299" s="144"/>
    </row>
    <row r="300" ht="15.75" customHeight="1">
      <c r="A300" s="143"/>
      <c r="B300" s="143"/>
      <c r="C300" s="143"/>
      <c r="D300" s="143"/>
      <c r="E300" s="143"/>
      <c r="F300" s="143"/>
      <c r="G300" s="143"/>
      <c r="H300" s="143"/>
      <c r="I300" s="289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4"/>
      <c r="AG300" s="144"/>
      <c r="AH300" s="144"/>
      <c r="AI300" s="144"/>
      <c r="AJ300" s="144"/>
      <c r="AK300" s="144"/>
      <c r="AL300" s="144"/>
      <c r="AM300" s="144"/>
      <c r="AN300" s="144"/>
      <c r="AO300" s="144"/>
      <c r="AP300" s="144"/>
      <c r="AQ300" s="144"/>
      <c r="AR300" s="144"/>
      <c r="AS300" s="144"/>
      <c r="AT300" s="144"/>
      <c r="AU300" s="144"/>
      <c r="AV300" s="144"/>
      <c r="AW300" s="144"/>
      <c r="AX300" s="144"/>
      <c r="AY300" s="144"/>
    </row>
    <row r="301" ht="15.75" customHeight="1">
      <c r="A301" s="143"/>
      <c r="B301" s="143"/>
      <c r="C301" s="143"/>
      <c r="D301" s="143"/>
      <c r="E301" s="143"/>
      <c r="F301" s="143"/>
      <c r="G301" s="143"/>
      <c r="H301" s="143"/>
      <c r="I301" s="289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4"/>
      <c r="AG301" s="144"/>
      <c r="AH301" s="144"/>
      <c r="AI301" s="144"/>
      <c r="AJ301" s="144"/>
      <c r="AK301" s="144"/>
      <c r="AL301" s="144"/>
      <c r="AM301" s="144"/>
      <c r="AN301" s="144"/>
      <c r="AO301" s="144"/>
      <c r="AP301" s="144"/>
      <c r="AQ301" s="144"/>
      <c r="AR301" s="144"/>
      <c r="AS301" s="144"/>
      <c r="AT301" s="144"/>
      <c r="AU301" s="144"/>
      <c r="AV301" s="144"/>
      <c r="AW301" s="144"/>
      <c r="AX301" s="144"/>
      <c r="AY301" s="144"/>
    </row>
    <row r="302" ht="15.75" customHeight="1">
      <c r="A302" s="143"/>
      <c r="B302" s="143"/>
      <c r="C302" s="143"/>
      <c r="D302" s="143"/>
      <c r="E302" s="143"/>
      <c r="F302" s="143"/>
      <c r="G302" s="143"/>
      <c r="H302" s="143"/>
      <c r="I302" s="289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4"/>
      <c r="AG302" s="144"/>
      <c r="AH302" s="144"/>
      <c r="AI302" s="144"/>
      <c r="AJ302" s="144"/>
      <c r="AK302" s="144"/>
      <c r="AL302" s="144"/>
      <c r="AM302" s="144"/>
      <c r="AN302" s="144"/>
      <c r="AO302" s="144"/>
      <c r="AP302" s="144"/>
      <c r="AQ302" s="144"/>
      <c r="AR302" s="144"/>
      <c r="AS302" s="144"/>
      <c r="AT302" s="144"/>
      <c r="AU302" s="144"/>
      <c r="AV302" s="144"/>
      <c r="AW302" s="144"/>
      <c r="AX302" s="144"/>
      <c r="AY302" s="144"/>
    </row>
    <row r="303" ht="15.75" customHeight="1">
      <c r="A303" s="143"/>
      <c r="B303" s="143"/>
      <c r="C303" s="143"/>
      <c r="D303" s="143"/>
      <c r="E303" s="143"/>
      <c r="F303" s="143"/>
      <c r="G303" s="143"/>
      <c r="H303" s="143"/>
      <c r="I303" s="289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4"/>
      <c r="AG303" s="144"/>
      <c r="AH303" s="144"/>
      <c r="AI303" s="144"/>
      <c r="AJ303" s="144"/>
      <c r="AK303" s="144"/>
      <c r="AL303" s="144"/>
      <c r="AM303" s="144"/>
      <c r="AN303" s="144"/>
      <c r="AO303" s="144"/>
      <c r="AP303" s="144"/>
      <c r="AQ303" s="144"/>
      <c r="AR303" s="144"/>
      <c r="AS303" s="144"/>
      <c r="AT303" s="144"/>
      <c r="AU303" s="144"/>
      <c r="AV303" s="144"/>
      <c r="AW303" s="144"/>
      <c r="AX303" s="144"/>
      <c r="AY303" s="144"/>
    </row>
    <row r="304" ht="15.75" customHeight="1">
      <c r="A304" s="143"/>
      <c r="B304" s="143"/>
      <c r="C304" s="143"/>
      <c r="D304" s="143"/>
      <c r="E304" s="143"/>
      <c r="F304" s="143"/>
      <c r="G304" s="143"/>
      <c r="H304" s="143"/>
      <c r="I304" s="289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4"/>
      <c r="AG304" s="144"/>
      <c r="AH304" s="144"/>
      <c r="AI304" s="144"/>
      <c r="AJ304" s="144"/>
      <c r="AK304" s="144"/>
      <c r="AL304" s="144"/>
      <c r="AM304" s="144"/>
      <c r="AN304" s="144"/>
      <c r="AO304" s="144"/>
      <c r="AP304" s="144"/>
      <c r="AQ304" s="144"/>
      <c r="AR304" s="144"/>
      <c r="AS304" s="144"/>
      <c r="AT304" s="144"/>
      <c r="AU304" s="144"/>
      <c r="AV304" s="144"/>
      <c r="AW304" s="144"/>
      <c r="AX304" s="144"/>
      <c r="AY304" s="144"/>
    </row>
    <row r="305" ht="15.75" customHeight="1">
      <c r="A305" s="143"/>
      <c r="B305" s="143"/>
      <c r="C305" s="143"/>
      <c r="D305" s="143"/>
      <c r="E305" s="143"/>
      <c r="F305" s="143"/>
      <c r="G305" s="143"/>
      <c r="H305" s="143"/>
      <c r="I305" s="289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4"/>
      <c r="AG305" s="144"/>
      <c r="AH305" s="144"/>
      <c r="AI305" s="144"/>
      <c r="AJ305" s="144"/>
      <c r="AK305" s="144"/>
      <c r="AL305" s="144"/>
      <c r="AM305" s="144"/>
      <c r="AN305" s="144"/>
      <c r="AO305" s="144"/>
      <c r="AP305" s="144"/>
      <c r="AQ305" s="144"/>
      <c r="AR305" s="144"/>
      <c r="AS305" s="144"/>
      <c r="AT305" s="144"/>
      <c r="AU305" s="144"/>
      <c r="AV305" s="144"/>
      <c r="AW305" s="144"/>
      <c r="AX305" s="144"/>
      <c r="AY305" s="144"/>
    </row>
    <row r="306" ht="15.75" customHeight="1">
      <c r="A306" s="143"/>
      <c r="B306" s="143"/>
      <c r="C306" s="143"/>
      <c r="D306" s="143"/>
      <c r="E306" s="143"/>
      <c r="F306" s="143"/>
      <c r="G306" s="143"/>
      <c r="H306" s="143"/>
      <c r="I306" s="289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4"/>
      <c r="AG306" s="144"/>
      <c r="AH306" s="144"/>
      <c r="AI306" s="144"/>
      <c r="AJ306" s="144"/>
      <c r="AK306" s="144"/>
      <c r="AL306" s="144"/>
      <c r="AM306" s="144"/>
      <c r="AN306" s="144"/>
      <c r="AO306" s="144"/>
      <c r="AP306" s="144"/>
      <c r="AQ306" s="144"/>
      <c r="AR306" s="144"/>
      <c r="AS306" s="144"/>
      <c r="AT306" s="144"/>
      <c r="AU306" s="144"/>
      <c r="AV306" s="144"/>
      <c r="AW306" s="144"/>
      <c r="AX306" s="144"/>
      <c r="AY306" s="144"/>
    </row>
    <row r="307" ht="15.75" customHeight="1">
      <c r="A307" s="143"/>
      <c r="B307" s="143"/>
      <c r="C307" s="143"/>
      <c r="D307" s="143"/>
      <c r="E307" s="143"/>
      <c r="F307" s="143"/>
      <c r="G307" s="143"/>
      <c r="H307" s="143"/>
      <c r="I307" s="289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4"/>
      <c r="AG307" s="144"/>
      <c r="AH307" s="144"/>
      <c r="AI307" s="144"/>
      <c r="AJ307" s="144"/>
      <c r="AK307" s="144"/>
      <c r="AL307" s="144"/>
      <c r="AM307" s="144"/>
      <c r="AN307" s="144"/>
      <c r="AO307" s="144"/>
      <c r="AP307" s="144"/>
      <c r="AQ307" s="144"/>
      <c r="AR307" s="144"/>
      <c r="AS307" s="144"/>
      <c r="AT307" s="144"/>
      <c r="AU307" s="144"/>
      <c r="AV307" s="144"/>
      <c r="AW307" s="144"/>
      <c r="AX307" s="144"/>
      <c r="AY307" s="144"/>
    </row>
    <row r="308" ht="15.75" customHeight="1">
      <c r="A308" s="143"/>
      <c r="B308" s="143"/>
      <c r="C308" s="143"/>
      <c r="D308" s="143"/>
      <c r="E308" s="143"/>
      <c r="F308" s="143"/>
      <c r="G308" s="143"/>
      <c r="H308" s="143"/>
      <c r="I308" s="289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4"/>
      <c r="AG308" s="144"/>
      <c r="AH308" s="144"/>
      <c r="AI308" s="144"/>
      <c r="AJ308" s="144"/>
      <c r="AK308" s="144"/>
      <c r="AL308" s="144"/>
      <c r="AM308" s="144"/>
      <c r="AN308" s="144"/>
      <c r="AO308" s="144"/>
      <c r="AP308" s="144"/>
      <c r="AQ308" s="144"/>
      <c r="AR308" s="144"/>
      <c r="AS308" s="144"/>
      <c r="AT308" s="144"/>
      <c r="AU308" s="144"/>
      <c r="AV308" s="144"/>
      <c r="AW308" s="144"/>
      <c r="AX308" s="144"/>
      <c r="AY308" s="144"/>
    </row>
    <row r="309" ht="15.75" customHeight="1">
      <c r="A309" s="143"/>
      <c r="B309" s="143"/>
      <c r="C309" s="143"/>
      <c r="D309" s="143"/>
      <c r="E309" s="143"/>
      <c r="F309" s="143"/>
      <c r="G309" s="143"/>
      <c r="H309" s="143"/>
      <c r="I309" s="289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4"/>
      <c r="AG309" s="144"/>
      <c r="AH309" s="144"/>
      <c r="AI309" s="144"/>
      <c r="AJ309" s="144"/>
      <c r="AK309" s="144"/>
      <c r="AL309" s="144"/>
      <c r="AM309" s="144"/>
      <c r="AN309" s="144"/>
      <c r="AO309" s="144"/>
      <c r="AP309" s="144"/>
      <c r="AQ309" s="144"/>
      <c r="AR309" s="144"/>
      <c r="AS309" s="144"/>
      <c r="AT309" s="144"/>
      <c r="AU309" s="144"/>
      <c r="AV309" s="144"/>
      <c r="AW309" s="144"/>
      <c r="AX309" s="144"/>
      <c r="AY309" s="144"/>
    </row>
    <row r="310" ht="15.75" customHeight="1">
      <c r="A310" s="143"/>
      <c r="B310" s="143"/>
      <c r="C310" s="143"/>
      <c r="D310" s="143"/>
      <c r="E310" s="143"/>
      <c r="F310" s="143"/>
      <c r="G310" s="143"/>
      <c r="H310" s="143"/>
      <c r="I310" s="289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4"/>
      <c r="AG310" s="144"/>
      <c r="AH310" s="144"/>
      <c r="AI310" s="144"/>
      <c r="AJ310" s="144"/>
      <c r="AK310" s="144"/>
      <c r="AL310" s="144"/>
      <c r="AM310" s="144"/>
      <c r="AN310" s="144"/>
      <c r="AO310" s="144"/>
      <c r="AP310" s="144"/>
      <c r="AQ310" s="144"/>
      <c r="AR310" s="144"/>
      <c r="AS310" s="144"/>
      <c r="AT310" s="144"/>
      <c r="AU310" s="144"/>
      <c r="AV310" s="144"/>
      <c r="AW310" s="144"/>
      <c r="AX310" s="144"/>
      <c r="AY310" s="144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48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48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48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48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48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48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48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48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48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48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48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48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48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48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48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48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48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48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48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48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48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48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48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48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48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48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48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48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48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48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48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48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48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48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48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48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48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48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48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48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48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48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48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48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48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48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48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48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48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48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48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48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48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48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48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48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48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48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48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48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48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48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48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48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48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48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48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48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48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48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48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48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48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48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48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48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48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48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48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48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48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48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48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48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48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48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48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48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48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</row>
    <row r="400" ht="15.75" customHeight="1">
      <c r="A400" s="20"/>
      <c r="B400" s="20"/>
      <c r="C400" s="20"/>
      <c r="D400" s="20"/>
      <c r="E400" s="20"/>
      <c r="F400" s="424" t="s">
        <v>656</v>
      </c>
      <c r="G400" s="425">
        <f>SUM(G6:G399)</f>
        <v>1256</v>
      </c>
      <c r="H400" s="20"/>
      <c r="I400" s="48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48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48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48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48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48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48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48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48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48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48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48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48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48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48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48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48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48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48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48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48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48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48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48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48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48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48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48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48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48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48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48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48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48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48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48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48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48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48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48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48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48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48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48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48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48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48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48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48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48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48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48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48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48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48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48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48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48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48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48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48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48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48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48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48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48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48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48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48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48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48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48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48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48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48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48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48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48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48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48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48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48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48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48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48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48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48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48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48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48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48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48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48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48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48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48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48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48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48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48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48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48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48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48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48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48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48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48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48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48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48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48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48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48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48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48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48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48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48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48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48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48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48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48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48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48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48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48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48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48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48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48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48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48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48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48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48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48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48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48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48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48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48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48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48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48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48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48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48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48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48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48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48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48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48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48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48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48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48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48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48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48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48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48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48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48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48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48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48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48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48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48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48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48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48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48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48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48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48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48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48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48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48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48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48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48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48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48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48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48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48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48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48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48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48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48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48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48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48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48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48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48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48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48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48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48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48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48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48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48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48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48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48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48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48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48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48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48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48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48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48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48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48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48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48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48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48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48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48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48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48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48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48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48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48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48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48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48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48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48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48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48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48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48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48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48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48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48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48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48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48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48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48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48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48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48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48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48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48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48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48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48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48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48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48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48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48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48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48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48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48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48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48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48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48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48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48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48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48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48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48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48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48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48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48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48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48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48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48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48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48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48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48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48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48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48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48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48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48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48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48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48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48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48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48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48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48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48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48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48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48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48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48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48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48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48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48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48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48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48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48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48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48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48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48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48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48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48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48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48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48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48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48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48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48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48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48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48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48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48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48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48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48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48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48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48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48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48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48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48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48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48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48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48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48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48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48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48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48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48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48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48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48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48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48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48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48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48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48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48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48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48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48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48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48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48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48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48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48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48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48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48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48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48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48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48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48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48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48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48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48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48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48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48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48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48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48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48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48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48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48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48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48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48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48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48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48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48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48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48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48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48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48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48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48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48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48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48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48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48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48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48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48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48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48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48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48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48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48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48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48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48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48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48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48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48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48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48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48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48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48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48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48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48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48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48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48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48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48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48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48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48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48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48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48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48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48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48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48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48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48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48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48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48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48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48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48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48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48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48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48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48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48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48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48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48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48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48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48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48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48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48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48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48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48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48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48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48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48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48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48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48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48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48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48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48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48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48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48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48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48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48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48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48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48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48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48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48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48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48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48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48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48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48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48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48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48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48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48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48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48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48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48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48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48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48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48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48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48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48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48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48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48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48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48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48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48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48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48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48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48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48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48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48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48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48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48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48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48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48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48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48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48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48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48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48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48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48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48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48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48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48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48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48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48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48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48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48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48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48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48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48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48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48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48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48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48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48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48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48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48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48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48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48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48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48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48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48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48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48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48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48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48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48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48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48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48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48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48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48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48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48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</row>
    <row r="1002" ht="15.75" customHeight="1">
      <c r="A1002" s="20"/>
      <c r="B1002" s="20"/>
      <c r="C1002" s="20"/>
      <c r="D1002" s="20"/>
      <c r="E1002" s="20"/>
      <c r="F1002" s="20"/>
      <c r="G1002" s="20"/>
      <c r="H1002" s="20"/>
      <c r="I1002" s="48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</row>
    <row r="1003" ht="15.75" customHeight="1">
      <c r="A1003" s="20"/>
      <c r="B1003" s="20"/>
      <c r="C1003" s="20"/>
      <c r="D1003" s="20"/>
      <c r="E1003" s="20"/>
      <c r="F1003" s="20"/>
      <c r="G1003" s="20"/>
      <c r="H1003" s="20"/>
      <c r="I1003" s="48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48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</row>
    <row r="1005" ht="15.75" customHeight="1">
      <c r="A1005" s="20"/>
      <c r="B1005" s="20"/>
      <c r="C1005" s="20"/>
      <c r="D1005" s="20"/>
      <c r="E1005" s="20"/>
      <c r="F1005" s="20"/>
      <c r="G1005" s="20"/>
      <c r="H1005" s="20"/>
      <c r="I1005" s="48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</row>
    <row r="1006" ht="15.75" customHeight="1">
      <c r="A1006" s="20"/>
      <c r="B1006" s="20"/>
      <c r="C1006" s="20"/>
      <c r="D1006" s="20"/>
      <c r="E1006" s="20"/>
      <c r="F1006" s="20"/>
      <c r="G1006" s="20"/>
      <c r="H1006" s="20"/>
      <c r="I1006" s="48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48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48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</row>
    <row r="1009" ht="15.75" customHeight="1">
      <c r="A1009" s="20"/>
      <c r="B1009" s="20"/>
      <c r="C1009" s="20"/>
      <c r="D1009" s="20"/>
      <c r="E1009" s="20"/>
      <c r="F1009" s="20"/>
      <c r="G1009" s="20"/>
      <c r="H1009" s="20"/>
      <c r="I1009" s="48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</row>
    <row r="1010" ht="15.75" customHeight="1">
      <c r="A1010" s="20"/>
      <c r="B1010" s="20"/>
      <c r="C1010" s="20"/>
      <c r="D1010" s="20"/>
      <c r="E1010" s="20"/>
      <c r="F1010" s="20"/>
      <c r="G1010" s="20"/>
      <c r="H1010" s="20"/>
      <c r="I1010" s="48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</row>
    <row r="1011" ht="15.75" customHeight="1">
      <c r="A1011" s="20"/>
      <c r="B1011" s="20"/>
      <c r="C1011" s="20"/>
      <c r="D1011" s="20"/>
      <c r="E1011" s="20"/>
      <c r="F1011" s="20"/>
      <c r="G1011" s="20"/>
      <c r="H1011" s="20"/>
      <c r="I1011" s="48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</row>
    <row r="1012" ht="15.75" customHeight="1">
      <c r="A1012" s="20"/>
      <c r="B1012" s="20"/>
      <c r="C1012" s="20"/>
      <c r="D1012" s="20"/>
      <c r="E1012" s="20"/>
      <c r="F1012" s="20"/>
      <c r="G1012" s="20"/>
      <c r="H1012" s="20"/>
      <c r="I1012" s="48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</row>
    <row r="1013" ht="15.75" customHeight="1">
      <c r="A1013" s="20"/>
      <c r="B1013" s="20"/>
      <c r="C1013" s="20"/>
      <c r="D1013" s="20"/>
      <c r="E1013" s="20"/>
      <c r="F1013" s="20"/>
      <c r="G1013" s="20"/>
      <c r="H1013" s="20"/>
      <c r="I1013" s="48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</row>
    <row r="1014" ht="15.75" customHeight="1">
      <c r="A1014" s="20"/>
      <c r="B1014" s="20"/>
      <c r="C1014" s="20"/>
      <c r="D1014" s="20"/>
      <c r="E1014" s="20"/>
      <c r="F1014" s="20"/>
      <c r="G1014" s="20"/>
      <c r="H1014" s="20"/>
      <c r="I1014" s="48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</row>
    <row r="1015" ht="15.75" customHeight="1">
      <c r="A1015" s="20"/>
      <c r="B1015" s="20"/>
      <c r="C1015" s="20"/>
      <c r="D1015" s="20"/>
      <c r="E1015" s="20"/>
      <c r="F1015" s="20"/>
      <c r="G1015" s="20"/>
      <c r="H1015" s="20"/>
      <c r="I1015" s="48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</row>
    <row r="1016" ht="15.75" customHeight="1">
      <c r="A1016" s="20"/>
      <c r="B1016" s="20"/>
      <c r="C1016" s="20"/>
      <c r="D1016" s="20"/>
      <c r="E1016" s="20"/>
      <c r="F1016" s="20"/>
      <c r="G1016" s="20"/>
      <c r="H1016" s="20"/>
      <c r="I1016" s="48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</row>
    <row r="1017" ht="15.75" customHeight="1">
      <c r="A1017" s="20"/>
      <c r="B1017" s="20"/>
      <c r="C1017" s="20"/>
      <c r="D1017" s="20"/>
      <c r="E1017" s="20"/>
      <c r="F1017" s="20"/>
      <c r="G1017" s="20"/>
      <c r="H1017" s="20"/>
      <c r="I1017" s="48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</row>
    <row r="1018" ht="15.75" customHeight="1">
      <c r="A1018" s="20"/>
      <c r="B1018" s="20"/>
      <c r="C1018" s="20"/>
      <c r="D1018" s="20"/>
      <c r="E1018" s="20"/>
      <c r="F1018" s="20"/>
      <c r="G1018" s="20"/>
      <c r="H1018" s="20"/>
      <c r="I1018" s="48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2"/>
      <c r="AG1018" s="22"/>
      <c r="AH1018" s="22"/>
      <c r="AI1018" s="22"/>
      <c r="AJ1018" s="22"/>
      <c r="AK1018" s="22"/>
      <c r="AL1018" s="22"/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  <c r="AY1018" s="22"/>
    </row>
  </sheetData>
  <mergeCells count="84">
    <mergeCell ref="AB38:AC38"/>
    <mergeCell ref="AB39:AC39"/>
    <mergeCell ref="AB40:AC40"/>
    <mergeCell ref="AP65:AQ65"/>
    <mergeCell ref="AP66:AQ66"/>
    <mergeCell ref="AP67:AQ67"/>
    <mergeCell ref="AP68:AQ68"/>
    <mergeCell ref="AP69:AQ69"/>
    <mergeCell ref="AP70:AQ70"/>
    <mergeCell ref="AP71:AQ71"/>
    <mergeCell ref="AP72:AQ72"/>
    <mergeCell ref="AP73:AQ73"/>
    <mergeCell ref="AP74:AQ74"/>
    <mergeCell ref="AP75:AQ75"/>
    <mergeCell ref="AP76:AQ76"/>
    <mergeCell ref="AP77:AQ77"/>
    <mergeCell ref="AP78:AQ78"/>
    <mergeCell ref="AP79:AQ79"/>
    <mergeCell ref="AP80:AQ80"/>
    <mergeCell ref="AP81:AQ81"/>
    <mergeCell ref="AP82:AQ82"/>
    <mergeCell ref="W91:W92"/>
    <mergeCell ref="AK91:AK92"/>
    <mergeCell ref="AL91:AL92"/>
    <mergeCell ref="AM91:AM92"/>
    <mergeCell ref="AO91:AO92"/>
    <mergeCell ref="AP91:AQ91"/>
    <mergeCell ref="AP83:AQ83"/>
    <mergeCell ref="AP84:AQ84"/>
    <mergeCell ref="AP85:AQ85"/>
    <mergeCell ref="AP86:AQ86"/>
    <mergeCell ref="AP87:AQ87"/>
    <mergeCell ref="W89:W90"/>
    <mergeCell ref="X89:X90"/>
    <mergeCell ref="AP98:AQ98"/>
    <mergeCell ref="AP99:AQ99"/>
    <mergeCell ref="AP100:AQ100"/>
    <mergeCell ref="AP88:AQ88"/>
    <mergeCell ref="AP89:AQ89"/>
    <mergeCell ref="AP93:AQ93"/>
    <mergeCell ref="AP94:AQ94"/>
    <mergeCell ref="AP95:AQ95"/>
    <mergeCell ref="AP96:AQ96"/>
    <mergeCell ref="AP97:AQ97"/>
    <mergeCell ref="AB5:AC5"/>
    <mergeCell ref="AB6:AC6"/>
    <mergeCell ref="AB7:AC7"/>
    <mergeCell ref="AB8:AC8"/>
    <mergeCell ref="AB9:AC9"/>
    <mergeCell ref="AB10:AC10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H28:H30"/>
    <mergeCell ref="H31:H32"/>
    <mergeCell ref="W31:W32"/>
    <mergeCell ref="X31:X32"/>
    <mergeCell ref="AB26:AC26"/>
    <mergeCell ref="AB27:AC27"/>
    <mergeCell ref="AB28:AC28"/>
    <mergeCell ref="A29:A30"/>
    <mergeCell ref="B29:B30"/>
    <mergeCell ref="AB29:AC29"/>
    <mergeCell ref="A31:A32"/>
    <mergeCell ref="AB31:AC31"/>
    <mergeCell ref="Y31:Y32"/>
    <mergeCell ref="AA31:AA32"/>
    <mergeCell ref="AB33:AC33"/>
    <mergeCell ref="AB34:AC34"/>
    <mergeCell ref="AB35:AC35"/>
    <mergeCell ref="AB36:AC36"/>
    <mergeCell ref="AB37:AC37"/>
  </mergeCells>
  <conditionalFormatting sqref="A6:AH1000">
    <cfRule type="expression" dxfId="14" priority="1" stopIfTrue="1">
      <formula>$B6="ELABOR. ADITIVO"</formula>
    </cfRule>
  </conditionalFormatting>
  <conditionalFormatting sqref="A6:AC1018">
    <cfRule type="expression" dxfId="7" priority="2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AC1018">
    <cfRule type="expression" dxfId="8" priority="3" stopIfTrue="1">
      <formula>OR($B6="RECURSOS PARLAMENTAR - EMPENHO", $B6="EMPENHAR - RECURSOS PARLAMENTAR")</formula>
    </cfRule>
  </conditionalFormatting>
  <conditionalFormatting sqref="A6:AC1018">
    <cfRule type="expression" dxfId="5" priority="4" stopIfTrue="1">
      <formula>OR($B6="2º CART. CONTRATO - ELABOR. CONTRATO", $B6="AGUARDAN. ASS. CONTRATO", $B6="PUBLICAÇÃO DO CONTRATO")</formula>
    </cfRule>
  </conditionalFormatting>
  <conditionalFormatting sqref="A6:AC1018">
    <cfRule type="expression" dxfId="9" priority="5" stopIfTrue="1">
      <formula>$B6="CONTRATO COM GESTOR CONTRATO"</formula>
    </cfRule>
  </conditionalFormatting>
  <conditionalFormatting sqref="A6:AC1018">
    <cfRule type="expression" dxfId="10" priority="6" stopIfTrue="1">
      <formula>$B6="DEVOLVIDO PARA PAGAMENTO"</formula>
    </cfRule>
  </conditionalFormatting>
  <conditionalFormatting sqref="A6:AC1018">
    <cfRule type="expression" dxfId="11" priority="7" stopIfTrue="1">
      <formula>OR($B6="LIQUIDADO", $B6="PAGO")</formula>
    </cfRule>
  </conditionalFormatting>
  <conditionalFormatting sqref="A6:AC1018">
    <cfRule type="expression" dxfId="3" priority="8" stopIfTrue="1">
      <formula>$B6="ENVIADO SAF PARA TRANSF. CONTÁBIL"</formula>
    </cfRule>
  </conditionalFormatting>
  <conditionalFormatting sqref="A6:AC1018">
    <cfRule type="expression" dxfId="8" priority="9" stopIfTrue="1">
      <formula>OR($B6="A", $B6="B")</formula>
    </cfRule>
  </conditionalFormatting>
  <conditionalFormatting sqref="A6:AC1018">
    <cfRule type="expression" dxfId="7" priority="10" stopIfTrue="1">
      <formula>REGEXMATCH($B6, "^(CRIANDO O PROCESSO|PESQUIA DE PREÇOS|MANIFESTAÇÃO GESTOR|AGUARDAN. AUTORIZAÇÃO DIRIGENTE|ELABORAÇÃO DESPACHO CH SEÇ FIN)$")</formula>
    </cfRule>
  </conditionalFormatting>
  <conditionalFormatting sqref="A6:AC1018">
    <cfRule type="expression" dxfId="7" priority="11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AC1018">
    <cfRule type="expression" dxfId="8" priority="12" stopIfTrue="1">
      <formula>OR($B6="RECURSOS PARLAMENTAR - EMPENHO", $B6="EMPENHAR - RECURSOS PARLAMENTAR")</formula>
    </cfRule>
  </conditionalFormatting>
  <conditionalFormatting sqref="A6:AC1018">
    <cfRule type="expression" dxfId="5" priority="13" stopIfTrue="1">
      <formula>OR($B6="2º CART. CONTRATO - ELABOR. CONTRATO", $B6="AGUARDAN. ASS. CONTRATO", $B6="PUBLICAÇÃO DO CONTRATO")</formula>
    </cfRule>
  </conditionalFormatting>
  <conditionalFormatting sqref="A6:AC1018">
    <cfRule type="expression" dxfId="9" priority="14" stopIfTrue="1">
      <formula>$B6="CONTRATO COM GESTOR CONTRATO"</formula>
    </cfRule>
  </conditionalFormatting>
  <conditionalFormatting sqref="A6:AC1018">
    <cfRule type="expression" dxfId="13" priority="15" stopIfTrue="1">
      <formula>$B6="DEVOLVIDO PARA PAGAMENTO"</formula>
    </cfRule>
  </conditionalFormatting>
  <conditionalFormatting sqref="A6:AC1018">
    <cfRule type="expression" dxfId="12" priority="16" stopIfTrue="1">
      <formula>OR($B6="LIQUIDADO", $B6="PAGO")</formula>
    </cfRule>
  </conditionalFormatting>
  <conditionalFormatting sqref="A6:AC1018">
    <cfRule type="expression" dxfId="3" priority="17" stopIfTrue="1">
      <formula>$B6="ENVIADO SAF PARA TRANSF. CONTÁBIL"</formula>
    </cfRule>
  </conditionalFormatting>
  <dataValidations>
    <dataValidation type="list" allowBlank="1" showErrorMessage="1" sqref="H6:H28 H31 H33:H142">
      <formula1>LISTA!$E$12:$E$18</formula1>
    </dataValidation>
    <dataValidation type="list" allowBlank="1" sqref="B6:B29 B31:B1018">
      <formula1>LISTA!$E$22:$E$41</formula1>
    </dataValidation>
    <dataValidation type="list" allowBlank="1" sqref="I6:I1018">
      <formula1>LISTA!$O$2:$O1018</formula1>
    </dataValidation>
    <dataValidation type="list" allowBlank="1" showErrorMessage="1" sqref="Q6:Q1000">
      <formula1>LISTA!$H$12:$H$150</formula1>
    </dataValidation>
  </dataValidations>
  <hyperlinks>
    <hyperlink r:id="rId1" ref="AB27"/>
  </hyperlinks>
  <printOptions/>
  <pageMargins bottom="0.787401575" footer="0.0" header="0.0" left="0.511811024" right="0.511811024" top="0.7874015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7.43"/>
    <col customWidth="1" min="2" max="2" width="30.86"/>
    <col customWidth="1" min="3" max="3" width="13.14"/>
    <col customWidth="1" min="4" max="4" width="38.57"/>
    <col customWidth="1" min="5" max="5" width="18.57"/>
    <col customWidth="1" min="6" max="6" width="15.0"/>
    <col customWidth="1" min="7" max="8" width="16.43"/>
    <col customWidth="1" min="9" max="9" width="21.0"/>
    <col customWidth="1" min="10" max="10" width="15.71"/>
    <col customWidth="1" min="11" max="11" width="20.71"/>
    <col customWidth="1" min="12" max="12" width="12.86"/>
    <col customWidth="1" min="13" max="13" width="16.0"/>
    <col customWidth="1" min="14" max="14" width="38.57"/>
    <col customWidth="1" min="15" max="15" width="17.43"/>
    <col customWidth="1" min="16" max="16" width="36.57"/>
    <col customWidth="1" min="17" max="17" width="38.29"/>
    <col customWidth="1" min="18" max="18" width="30.86"/>
    <col customWidth="1" min="19" max="19" width="26.14"/>
    <col customWidth="1" min="20" max="20" width="32.14"/>
    <col customWidth="1" min="21" max="21" width="32.86"/>
    <col customWidth="1" min="22" max="22" width="33.29"/>
    <col customWidth="1" min="23" max="23" width="22.43"/>
    <col customWidth="1" min="24" max="28" width="25.43"/>
    <col customWidth="1" min="29" max="29" width="16.0"/>
    <col customWidth="1" min="30" max="30" width="37.0"/>
    <col customWidth="1" min="31" max="31" width="12.71"/>
    <col customWidth="1" min="32" max="32" width="41.0"/>
    <col customWidth="1" min="33" max="33" width="36.57"/>
    <col customWidth="1" min="34" max="34" width="18.57"/>
    <col customWidth="1" min="35" max="35" width="54.14"/>
  </cols>
  <sheetData>
    <row r="1" ht="15.0" customHeight="1">
      <c r="A1" s="7" t="s">
        <v>10</v>
      </c>
      <c r="B1" s="9" t="s">
        <v>11</v>
      </c>
      <c r="C1" s="9" t="s">
        <v>12</v>
      </c>
      <c r="D1" s="7" t="s">
        <v>13</v>
      </c>
      <c r="E1" s="169" t="s">
        <v>14</v>
      </c>
      <c r="F1" s="9" t="s">
        <v>15</v>
      </c>
      <c r="G1" s="15" t="s">
        <v>155</v>
      </c>
      <c r="H1" s="15" t="s">
        <v>17</v>
      </c>
      <c r="I1" s="16" t="s">
        <v>18</v>
      </c>
      <c r="J1" s="9" t="s">
        <v>19</v>
      </c>
      <c r="K1" s="321" t="s">
        <v>442</v>
      </c>
      <c r="L1" s="321"/>
      <c r="M1" s="321"/>
      <c r="N1" s="170" t="s">
        <v>443</v>
      </c>
      <c r="O1" s="9" t="s">
        <v>20</v>
      </c>
      <c r="P1" s="9" t="s">
        <v>21</v>
      </c>
      <c r="Q1" s="9" t="s">
        <v>156</v>
      </c>
      <c r="R1" s="322"/>
      <c r="S1" s="322"/>
      <c r="T1" s="322"/>
      <c r="U1" s="322"/>
      <c r="V1" s="322"/>
      <c r="Y1" s="161">
        <f>I2*2</f>
        <v>81160</v>
      </c>
      <c r="Z1" s="18"/>
      <c r="AA1" s="20"/>
      <c r="AB1" s="20"/>
      <c r="AC1" s="20"/>
      <c r="AD1" s="20"/>
      <c r="AE1" s="20"/>
      <c r="AF1" s="20"/>
      <c r="AG1" s="20"/>
      <c r="AH1" s="20"/>
      <c r="AI1" s="22"/>
    </row>
    <row r="2" ht="65.25" customHeight="1">
      <c r="A2" s="28" t="s">
        <v>444</v>
      </c>
      <c r="B2" s="28" t="s">
        <v>445</v>
      </c>
      <c r="C2" s="31" t="s">
        <v>446</v>
      </c>
      <c r="D2" s="33" t="s">
        <v>447</v>
      </c>
      <c r="E2" s="172" t="s">
        <v>448</v>
      </c>
      <c r="F2" s="39">
        <v>45849.0</v>
      </c>
      <c r="G2" s="35" t="s">
        <v>449</v>
      </c>
      <c r="H2" s="35" t="s">
        <v>450</v>
      </c>
      <c r="I2" s="38">
        <v>40580.0</v>
      </c>
      <c r="J2" s="33" t="s">
        <v>451</v>
      </c>
      <c r="K2" s="323">
        <v>46214.0</v>
      </c>
      <c r="L2" s="38"/>
      <c r="M2" s="38"/>
      <c r="N2" s="39" t="s">
        <v>131</v>
      </c>
      <c r="O2" s="39">
        <v>46184.0</v>
      </c>
      <c r="P2" s="28" t="s">
        <v>34</v>
      </c>
      <c r="Q2" s="28" t="s">
        <v>144</v>
      </c>
      <c r="R2" s="44"/>
      <c r="S2" s="44"/>
      <c r="T2" s="44"/>
      <c r="U2" s="44"/>
      <c r="V2" s="44"/>
      <c r="X2" s="324"/>
      <c r="Y2" s="324"/>
      <c r="Z2" s="44"/>
      <c r="AA2" s="20"/>
      <c r="AB2" s="20"/>
      <c r="AC2" s="20"/>
      <c r="AD2" s="20"/>
      <c r="AE2" s="20"/>
      <c r="AF2" s="20"/>
      <c r="AG2" s="20"/>
      <c r="AH2" s="20"/>
      <c r="AI2" s="22"/>
    </row>
    <row r="3" ht="15.0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48"/>
      <c r="L3" s="48"/>
      <c r="M3" s="20"/>
      <c r="N3" s="20"/>
      <c r="O3" s="20"/>
      <c r="P3" s="20"/>
      <c r="Q3" s="325" t="s">
        <v>452</v>
      </c>
      <c r="R3" s="143"/>
      <c r="S3" s="143"/>
      <c r="T3" s="143"/>
      <c r="U3" s="143"/>
      <c r="V3" s="143"/>
      <c r="X3" s="20"/>
      <c r="Y3" s="20"/>
      <c r="Z3" s="20"/>
      <c r="AA3" s="20"/>
      <c r="AB3" s="52"/>
      <c r="AC3" s="52"/>
      <c r="AD3" s="20"/>
      <c r="AE3" s="54"/>
      <c r="AF3" s="20"/>
      <c r="AG3" s="20"/>
      <c r="AH3" s="20"/>
      <c r="AI3" s="20"/>
    </row>
    <row r="4" ht="15.0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48"/>
      <c r="L4" s="48"/>
      <c r="M4" s="48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>
      <c r="A5" s="66" t="s">
        <v>52</v>
      </c>
      <c r="B5" s="173" t="s">
        <v>6</v>
      </c>
      <c r="C5" s="174" t="s">
        <v>54</v>
      </c>
      <c r="D5" s="174" t="s">
        <v>453</v>
      </c>
      <c r="E5" s="174" t="s">
        <v>56</v>
      </c>
      <c r="F5" s="174" t="s">
        <v>454</v>
      </c>
      <c r="G5" s="175" t="s">
        <v>455</v>
      </c>
      <c r="H5" s="174" t="s">
        <v>59</v>
      </c>
      <c r="I5" s="174" t="s">
        <v>60</v>
      </c>
      <c r="J5" s="173" t="s">
        <v>61</v>
      </c>
      <c r="K5" s="66" t="s">
        <v>62</v>
      </c>
      <c r="L5" s="66" t="s">
        <v>63</v>
      </c>
      <c r="M5" s="176" t="s">
        <v>64</v>
      </c>
      <c r="N5" s="177" t="s">
        <v>65</v>
      </c>
      <c r="O5" s="66" t="s">
        <v>66</v>
      </c>
      <c r="P5" s="178" t="s">
        <v>67</v>
      </c>
      <c r="Q5" s="66" t="s">
        <v>68</v>
      </c>
      <c r="R5" s="66" t="s">
        <v>69</v>
      </c>
      <c r="S5" s="66" t="s">
        <v>70</v>
      </c>
      <c r="T5" s="66" t="s">
        <v>71</v>
      </c>
      <c r="U5" s="66" t="s">
        <v>72</v>
      </c>
      <c r="V5" s="66" t="s">
        <v>73</v>
      </c>
      <c r="W5" s="66" t="s">
        <v>74</v>
      </c>
      <c r="X5" s="66" t="s">
        <v>75</v>
      </c>
      <c r="Y5" s="66" t="s">
        <v>76</v>
      </c>
      <c r="Z5" s="66" t="s">
        <v>77</v>
      </c>
      <c r="AA5" s="66" t="s">
        <v>78</v>
      </c>
      <c r="AB5" s="66" t="s">
        <v>79</v>
      </c>
      <c r="AC5" s="179" t="s">
        <v>80</v>
      </c>
      <c r="AD5" s="180" t="s">
        <v>81</v>
      </c>
      <c r="AE5" s="326" t="s">
        <v>83</v>
      </c>
      <c r="AF5" s="182"/>
      <c r="AG5" s="183" t="s">
        <v>456</v>
      </c>
      <c r="AH5" s="327"/>
      <c r="AI5" s="321" t="s">
        <v>457</v>
      </c>
    </row>
    <row r="6" ht="24.75" customHeight="1">
      <c r="A6" s="79" t="s">
        <v>458</v>
      </c>
      <c r="B6" s="79" t="s">
        <v>92</v>
      </c>
      <c r="C6" s="79"/>
      <c r="D6" s="79"/>
      <c r="E6" s="84"/>
      <c r="F6" s="85"/>
      <c r="G6" s="86">
        <v>35.0</v>
      </c>
      <c r="H6" s="86"/>
      <c r="I6" s="79">
        <v>0.0</v>
      </c>
      <c r="J6" s="79"/>
      <c r="K6" s="85">
        <v>0.0</v>
      </c>
      <c r="L6" s="79">
        <v>0.0</v>
      </c>
      <c r="M6" s="94"/>
      <c r="N6" s="94"/>
      <c r="O6" s="79" t="s">
        <v>459</v>
      </c>
      <c r="P6" s="84" t="s">
        <v>460</v>
      </c>
      <c r="Q6" s="328">
        <v>44190.0</v>
      </c>
      <c r="R6" s="329" t="s">
        <v>461</v>
      </c>
      <c r="S6" s="328">
        <v>38043.0</v>
      </c>
      <c r="T6" s="329" t="s">
        <v>462</v>
      </c>
      <c r="U6" s="330">
        <v>46058.0</v>
      </c>
      <c r="V6" s="328">
        <v>40600.0</v>
      </c>
      <c r="W6" s="79"/>
      <c r="X6" s="84"/>
      <c r="Y6" s="79"/>
      <c r="Z6" s="79"/>
      <c r="AA6" s="79"/>
      <c r="AB6" s="79"/>
      <c r="AC6" s="79"/>
      <c r="AD6" s="85"/>
      <c r="AE6" s="331" t="s">
        <v>172</v>
      </c>
      <c r="AF6" s="190"/>
      <c r="AG6" s="332"/>
      <c r="AH6" s="280"/>
      <c r="AI6" s="100"/>
    </row>
    <row r="7" ht="24.75" customHeight="1">
      <c r="A7" s="79" t="s">
        <v>463</v>
      </c>
      <c r="B7" s="79" t="s">
        <v>92</v>
      </c>
      <c r="C7" s="79"/>
      <c r="D7" s="79"/>
      <c r="E7" s="84">
        <v>4.12751252272E15</v>
      </c>
      <c r="F7" s="85"/>
      <c r="G7" s="86">
        <v>3.0</v>
      </c>
      <c r="H7" s="86"/>
      <c r="I7" s="79">
        <v>0.0</v>
      </c>
      <c r="J7" s="79"/>
      <c r="K7" s="85">
        <v>0.0</v>
      </c>
      <c r="L7" s="79">
        <v>0.0</v>
      </c>
      <c r="M7" s="94" t="s">
        <v>176</v>
      </c>
      <c r="N7" s="94" t="s">
        <v>464</v>
      </c>
      <c r="O7" s="79" t="s">
        <v>465</v>
      </c>
      <c r="P7" s="84" t="s">
        <v>466</v>
      </c>
      <c r="Q7" s="328">
        <v>44587.0</v>
      </c>
      <c r="R7" s="329" t="s">
        <v>467</v>
      </c>
      <c r="S7" s="328">
        <v>39139.0</v>
      </c>
      <c r="T7" s="329" t="s">
        <v>180</v>
      </c>
      <c r="U7" s="330">
        <v>46058.0</v>
      </c>
      <c r="V7" s="333" t="s">
        <v>180</v>
      </c>
      <c r="W7" s="79">
        <v>2.02502566474E11</v>
      </c>
      <c r="X7" s="84"/>
      <c r="Y7" s="79"/>
      <c r="Z7" s="79"/>
      <c r="AA7" s="79">
        <v>1.50010001E8</v>
      </c>
      <c r="AB7" s="79"/>
      <c r="AC7" s="79"/>
      <c r="AD7" s="85"/>
      <c r="AE7" s="205" t="s">
        <v>172</v>
      </c>
      <c r="AF7" s="195"/>
      <c r="AG7" s="332"/>
      <c r="AH7" s="334"/>
      <c r="AI7" s="100"/>
    </row>
    <row r="8" ht="24.75" customHeight="1">
      <c r="A8" s="79" t="s">
        <v>458</v>
      </c>
      <c r="B8" s="79" t="s">
        <v>92</v>
      </c>
      <c r="C8" s="79"/>
      <c r="D8" s="79"/>
      <c r="E8" s="84">
        <v>4.12751252272E15</v>
      </c>
      <c r="F8" s="85"/>
      <c r="G8" s="86">
        <v>2.0</v>
      </c>
      <c r="H8" s="86"/>
      <c r="I8" s="79">
        <v>0.0</v>
      </c>
      <c r="J8" s="79"/>
      <c r="K8" s="85">
        <v>0.0</v>
      </c>
      <c r="L8" s="79">
        <v>0.0</v>
      </c>
      <c r="M8" s="94" t="s">
        <v>176</v>
      </c>
      <c r="N8" s="94" t="s">
        <v>353</v>
      </c>
      <c r="O8" s="79" t="s">
        <v>468</v>
      </c>
      <c r="P8" s="84" t="s">
        <v>469</v>
      </c>
      <c r="Q8" s="328">
        <v>44587.0</v>
      </c>
      <c r="R8" s="329" t="s">
        <v>467</v>
      </c>
      <c r="S8" s="328">
        <v>39139.0</v>
      </c>
      <c r="T8" s="329" t="s">
        <v>180</v>
      </c>
      <c r="U8" s="330">
        <v>46058.0</v>
      </c>
      <c r="V8" s="333" t="s">
        <v>180</v>
      </c>
      <c r="W8" s="79">
        <v>2.02500765267E11</v>
      </c>
      <c r="X8" s="84"/>
      <c r="Y8" s="79"/>
      <c r="Z8" s="79"/>
      <c r="AA8" s="79">
        <v>1.50010001E8</v>
      </c>
      <c r="AB8" s="79"/>
      <c r="AC8" s="79"/>
      <c r="AD8" s="85"/>
      <c r="AE8" s="205" t="s">
        <v>172</v>
      </c>
      <c r="AF8" s="195"/>
      <c r="AG8" s="332"/>
      <c r="AH8" s="280"/>
      <c r="AI8" s="100"/>
    </row>
    <row r="9" ht="24.75" customHeight="1">
      <c r="A9" s="79" t="s">
        <v>470</v>
      </c>
      <c r="B9" s="79" t="s">
        <v>92</v>
      </c>
      <c r="C9" s="79"/>
      <c r="D9" s="79"/>
      <c r="E9" s="84">
        <v>6.18118206559E15</v>
      </c>
      <c r="F9" s="85"/>
      <c r="G9" s="86">
        <v>3.0</v>
      </c>
      <c r="H9" s="86"/>
      <c r="I9" s="79">
        <v>0.0</v>
      </c>
      <c r="J9" s="79"/>
      <c r="K9" s="85">
        <v>0.0</v>
      </c>
      <c r="L9" s="79">
        <v>0.0</v>
      </c>
      <c r="M9" s="94"/>
      <c r="N9" s="94" t="s">
        <v>471</v>
      </c>
      <c r="O9" s="79" t="s">
        <v>472</v>
      </c>
      <c r="P9" s="84" t="s">
        <v>473</v>
      </c>
      <c r="Q9" s="328">
        <v>46809.0</v>
      </c>
      <c r="R9" s="329" t="s">
        <v>474</v>
      </c>
      <c r="S9" s="329" t="s">
        <v>180</v>
      </c>
      <c r="T9" s="329" t="s">
        <v>475</v>
      </c>
      <c r="U9" s="330">
        <v>46120.0</v>
      </c>
      <c r="V9" s="335">
        <v>40294.0</v>
      </c>
      <c r="W9" s="79"/>
      <c r="X9" s="79">
        <v>82477.0</v>
      </c>
      <c r="Y9" s="79"/>
      <c r="Z9" s="79"/>
      <c r="AA9" s="79">
        <v>2.75510001E8</v>
      </c>
      <c r="AB9" s="79"/>
      <c r="AC9" s="79"/>
      <c r="AD9" s="85"/>
      <c r="AE9" s="205" t="s">
        <v>100</v>
      </c>
      <c r="AF9" s="195"/>
      <c r="AG9" s="332"/>
      <c r="AH9" s="280"/>
      <c r="AI9" s="100"/>
    </row>
    <row r="10" ht="24.75" customHeight="1">
      <c r="A10" s="79" t="s">
        <v>463</v>
      </c>
      <c r="B10" s="79" t="s">
        <v>92</v>
      </c>
      <c r="C10" s="79"/>
      <c r="D10" s="79"/>
      <c r="E10" s="84"/>
      <c r="F10" s="85"/>
      <c r="G10" s="86">
        <v>1.0</v>
      </c>
      <c r="H10" s="86"/>
      <c r="I10" s="79">
        <v>0.0</v>
      </c>
      <c r="J10" s="79"/>
      <c r="K10" s="85">
        <v>0.0</v>
      </c>
      <c r="L10" s="79">
        <v>0.0</v>
      </c>
      <c r="M10" s="94"/>
      <c r="N10" s="94"/>
      <c r="O10" s="79" t="s">
        <v>476</v>
      </c>
      <c r="P10" s="84" t="s">
        <v>477</v>
      </c>
      <c r="Q10" s="328">
        <v>46809.0</v>
      </c>
      <c r="R10" s="329" t="s">
        <v>474</v>
      </c>
      <c r="S10" s="329" t="s">
        <v>180</v>
      </c>
      <c r="T10" s="329" t="s">
        <v>475</v>
      </c>
      <c r="U10" s="330">
        <v>46120.0</v>
      </c>
      <c r="V10" s="335">
        <v>40294.0</v>
      </c>
      <c r="W10" s="79"/>
      <c r="X10" s="84"/>
      <c r="Y10" s="79"/>
      <c r="Z10" s="79"/>
      <c r="AA10" s="79"/>
      <c r="AB10" s="79"/>
      <c r="AC10" s="79"/>
      <c r="AD10" s="85"/>
      <c r="AE10" s="205" t="s">
        <v>100</v>
      </c>
      <c r="AF10" s="195"/>
      <c r="AG10" s="332"/>
      <c r="AH10" s="280"/>
      <c r="AI10" s="100"/>
    </row>
    <row r="11" ht="24.75" customHeight="1">
      <c r="A11" s="79" t="s">
        <v>470</v>
      </c>
      <c r="B11" s="79" t="s">
        <v>92</v>
      </c>
      <c r="C11" s="79"/>
      <c r="D11" s="79"/>
      <c r="E11" s="84">
        <v>6.18118206559E15</v>
      </c>
      <c r="F11" s="85"/>
      <c r="G11" s="86">
        <v>2.0</v>
      </c>
      <c r="H11" s="86"/>
      <c r="I11" s="79">
        <v>0.0</v>
      </c>
      <c r="J11" s="79"/>
      <c r="K11" s="85">
        <v>0.0</v>
      </c>
      <c r="L11" s="79">
        <v>0.0</v>
      </c>
      <c r="M11" s="94"/>
      <c r="N11" s="94" t="s">
        <v>231</v>
      </c>
      <c r="O11" s="79" t="s">
        <v>478</v>
      </c>
      <c r="P11" s="84" t="s">
        <v>479</v>
      </c>
      <c r="Q11" s="328">
        <v>37767.0</v>
      </c>
      <c r="R11" s="329" t="s">
        <v>180</v>
      </c>
      <c r="S11" s="329" t="s">
        <v>180</v>
      </c>
      <c r="T11" s="329" t="s">
        <v>180</v>
      </c>
      <c r="U11" s="330">
        <v>46120.0</v>
      </c>
      <c r="V11" s="333" t="s">
        <v>180</v>
      </c>
      <c r="W11" s="79"/>
      <c r="X11" s="84"/>
      <c r="Y11" s="79"/>
      <c r="Z11" s="79"/>
      <c r="AA11" s="79">
        <v>1.50010001E8</v>
      </c>
      <c r="AB11" s="79"/>
      <c r="AC11" s="79"/>
      <c r="AD11" s="85"/>
      <c r="AE11" s="205" t="s">
        <v>100</v>
      </c>
      <c r="AF11" s="195"/>
      <c r="AG11" s="332"/>
      <c r="AH11" s="280"/>
      <c r="AI11" s="100"/>
    </row>
    <row r="12" ht="24.75" customHeight="1">
      <c r="A12" s="79" t="s">
        <v>480</v>
      </c>
      <c r="B12" s="79" t="s">
        <v>92</v>
      </c>
      <c r="C12" s="79"/>
      <c r="D12" s="79"/>
      <c r="E12" s="84"/>
      <c r="F12" s="85"/>
      <c r="G12" s="86">
        <v>1.0</v>
      </c>
      <c r="H12" s="86"/>
      <c r="I12" s="79">
        <v>0.0</v>
      </c>
      <c r="J12" s="79"/>
      <c r="K12" s="85">
        <v>0.0</v>
      </c>
      <c r="L12" s="79">
        <v>0.0</v>
      </c>
      <c r="M12" s="94" t="s">
        <v>116</v>
      </c>
      <c r="N12" s="94" t="s">
        <v>231</v>
      </c>
      <c r="O12" s="79" t="s">
        <v>481</v>
      </c>
      <c r="P12" s="84" t="s">
        <v>482</v>
      </c>
      <c r="Q12" s="328">
        <v>43246.0</v>
      </c>
      <c r="R12" s="329" t="s">
        <v>180</v>
      </c>
      <c r="S12" s="329" t="s">
        <v>180</v>
      </c>
      <c r="T12" s="329" t="s">
        <v>180</v>
      </c>
      <c r="U12" s="330">
        <v>46120.0</v>
      </c>
      <c r="V12" s="333" t="s">
        <v>180</v>
      </c>
      <c r="W12" s="79"/>
      <c r="X12" s="84"/>
      <c r="Y12" s="79"/>
      <c r="Z12" s="79"/>
      <c r="AA12" s="79">
        <v>1.70650014E8</v>
      </c>
      <c r="AB12" s="79"/>
      <c r="AC12" s="79"/>
      <c r="AD12" s="85"/>
      <c r="AE12" s="205" t="s">
        <v>100</v>
      </c>
      <c r="AF12" s="195"/>
      <c r="AG12" s="332"/>
      <c r="AH12" s="280"/>
      <c r="AI12" s="100"/>
    </row>
    <row r="13" ht="24.75" customHeight="1">
      <c r="A13" s="79" t="s">
        <v>483</v>
      </c>
      <c r="B13" s="79" t="s">
        <v>106</v>
      </c>
      <c r="C13" s="79"/>
      <c r="D13" s="79"/>
      <c r="E13" s="84">
        <v>6.18118206559E15</v>
      </c>
      <c r="F13" s="85"/>
      <c r="G13" s="86">
        <v>19.0</v>
      </c>
      <c r="H13" s="86"/>
      <c r="I13" s="79">
        <v>0.0</v>
      </c>
      <c r="J13" s="79"/>
      <c r="K13" s="85">
        <v>0.0</v>
      </c>
      <c r="L13" s="79">
        <v>0.0</v>
      </c>
      <c r="M13" s="94" t="s">
        <v>116</v>
      </c>
      <c r="N13" s="94" t="s">
        <v>117</v>
      </c>
      <c r="O13" s="79" t="s">
        <v>484</v>
      </c>
      <c r="P13" s="84" t="s">
        <v>485</v>
      </c>
      <c r="Q13" s="328">
        <v>39259.0</v>
      </c>
      <c r="R13" s="329" t="s">
        <v>467</v>
      </c>
      <c r="S13" s="335">
        <v>44738.0</v>
      </c>
      <c r="T13" s="329" t="s">
        <v>180</v>
      </c>
      <c r="U13" s="330">
        <v>46184.0</v>
      </c>
      <c r="V13" s="333" t="s">
        <v>180</v>
      </c>
      <c r="W13" s="79"/>
      <c r="X13" s="84"/>
      <c r="Y13" s="79"/>
      <c r="Z13" s="79"/>
      <c r="AA13" s="79">
        <v>1.70650014E8</v>
      </c>
      <c r="AB13" s="79"/>
      <c r="AC13" s="79"/>
      <c r="AD13" s="85"/>
      <c r="AE13" s="205" t="s">
        <v>100</v>
      </c>
      <c r="AF13" s="195"/>
      <c r="AG13" s="332"/>
      <c r="AH13" s="280"/>
      <c r="AI13" s="100"/>
    </row>
    <row r="14" ht="24.75" customHeight="1">
      <c r="A14" s="79" t="s">
        <v>486</v>
      </c>
      <c r="B14" s="79" t="s">
        <v>106</v>
      </c>
      <c r="C14" s="79"/>
      <c r="D14" s="79"/>
      <c r="E14" s="84">
        <v>6.18118206559E15</v>
      </c>
      <c r="F14" s="85"/>
      <c r="G14" s="86">
        <v>17.0</v>
      </c>
      <c r="H14" s="86"/>
      <c r="I14" s="79">
        <v>0.0</v>
      </c>
      <c r="J14" s="79"/>
      <c r="K14" s="85">
        <v>0.0</v>
      </c>
      <c r="L14" s="79">
        <v>0.0</v>
      </c>
      <c r="M14" s="94" t="s">
        <v>116</v>
      </c>
      <c r="N14" s="94"/>
      <c r="O14" s="79" t="s">
        <v>487</v>
      </c>
      <c r="P14" s="84" t="s">
        <v>488</v>
      </c>
      <c r="Q14" s="328">
        <v>37068.0</v>
      </c>
      <c r="R14" s="329" t="s">
        <v>467</v>
      </c>
      <c r="S14" s="335">
        <v>42547.0</v>
      </c>
      <c r="T14" s="329" t="s">
        <v>180</v>
      </c>
      <c r="U14" s="330">
        <v>46184.0</v>
      </c>
      <c r="V14" s="333" t="s">
        <v>180</v>
      </c>
      <c r="W14" s="79"/>
      <c r="X14" s="84"/>
      <c r="Y14" s="79"/>
      <c r="Z14" s="79"/>
      <c r="AA14" s="79">
        <v>1.70650014E8</v>
      </c>
      <c r="AB14" s="79"/>
      <c r="AC14" s="79"/>
      <c r="AD14" s="85"/>
      <c r="AE14" s="205" t="s">
        <v>100</v>
      </c>
      <c r="AF14" s="195"/>
      <c r="AG14" s="332"/>
      <c r="AH14" s="280"/>
      <c r="AI14" s="100"/>
    </row>
    <row r="15" ht="24.75" customHeight="1">
      <c r="A15" s="79" t="s">
        <v>489</v>
      </c>
      <c r="B15" s="79" t="s">
        <v>106</v>
      </c>
      <c r="C15" s="79"/>
      <c r="D15" s="79"/>
      <c r="E15" s="84">
        <v>4.12751252272E15</v>
      </c>
      <c r="F15" s="85"/>
      <c r="G15" s="86">
        <v>2.0</v>
      </c>
      <c r="H15" s="86"/>
      <c r="I15" s="79">
        <v>0.0</v>
      </c>
      <c r="J15" s="79"/>
      <c r="K15" s="85">
        <v>0.0</v>
      </c>
      <c r="L15" s="79">
        <v>0.0</v>
      </c>
      <c r="M15" s="94" t="s">
        <v>176</v>
      </c>
      <c r="N15" s="94" t="s">
        <v>490</v>
      </c>
      <c r="O15" s="79" t="s">
        <v>491</v>
      </c>
      <c r="P15" s="84" t="s">
        <v>492</v>
      </c>
      <c r="Q15" s="328">
        <v>47264.0</v>
      </c>
      <c r="R15" s="329" t="s">
        <v>467</v>
      </c>
      <c r="S15" s="335">
        <v>41451.0</v>
      </c>
      <c r="T15" s="329" t="s">
        <v>180</v>
      </c>
      <c r="U15" s="330">
        <v>46184.0</v>
      </c>
      <c r="V15" s="333" t="s">
        <v>180</v>
      </c>
      <c r="W15" s="79"/>
      <c r="X15" s="84"/>
      <c r="Y15" s="79"/>
      <c r="Z15" s="79"/>
      <c r="AA15" s="79">
        <v>1.50010001E8</v>
      </c>
      <c r="AB15" s="79"/>
      <c r="AC15" s="79"/>
      <c r="AD15" s="85"/>
      <c r="AE15" s="205" t="s">
        <v>100</v>
      </c>
      <c r="AF15" s="195"/>
      <c r="AG15" s="332"/>
      <c r="AH15" s="280"/>
      <c r="AI15" s="100"/>
    </row>
    <row r="16" ht="24.75" customHeight="1">
      <c r="A16" s="79" t="s">
        <v>493</v>
      </c>
      <c r="B16" s="79" t="s">
        <v>92</v>
      </c>
      <c r="C16" s="79"/>
      <c r="D16" s="79"/>
      <c r="E16" s="84">
        <v>4.12751252272E15</v>
      </c>
      <c r="F16" s="85"/>
      <c r="G16" s="86">
        <v>1.0</v>
      </c>
      <c r="H16" s="86"/>
      <c r="I16" s="79">
        <v>0.0</v>
      </c>
      <c r="J16" s="79"/>
      <c r="K16" s="85">
        <v>0.0</v>
      </c>
      <c r="L16" s="79">
        <v>0.0</v>
      </c>
      <c r="M16" s="94" t="s">
        <v>176</v>
      </c>
      <c r="N16" s="94" t="s">
        <v>494</v>
      </c>
      <c r="O16" s="79" t="s">
        <v>495</v>
      </c>
      <c r="P16" s="84" t="s">
        <v>496</v>
      </c>
      <c r="Q16" s="328">
        <v>47264.0</v>
      </c>
      <c r="R16" s="329" t="s">
        <v>467</v>
      </c>
      <c r="S16" s="335">
        <v>41451.0</v>
      </c>
      <c r="T16" s="329" t="s">
        <v>180</v>
      </c>
      <c r="U16" s="330">
        <v>46184.0</v>
      </c>
      <c r="V16" s="333" t="s">
        <v>180</v>
      </c>
      <c r="W16" s="79"/>
      <c r="X16" s="84"/>
      <c r="Y16" s="79"/>
      <c r="Z16" s="79"/>
      <c r="AA16" s="79">
        <v>1.50010001E8</v>
      </c>
      <c r="AB16" s="79"/>
      <c r="AC16" s="79"/>
      <c r="AD16" s="85"/>
      <c r="AE16" s="205" t="s">
        <v>100</v>
      </c>
      <c r="AF16" s="195"/>
      <c r="AG16" s="332"/>
      <c r="AH16" s="280"/>
      <c r="AI16" s="100"/>
    </row>
    <row r="17" ht="24.75" customHeight="1">
      <c r="A17" s="79" t="s">
        <v>497</v>
      </c>
      <c r="B17" s="79" t="s">
        <v>106</v>
      </c>
      <c r="C17" s="79" t="s">
        <v>498</v>
      </c>
      <c r="D17" s="79" t="s">
        <v>499</v>
      </c>
      <c r="E17" s="84">
        <v>180421.0</v>
      </c>
      <c r="F17" s="85"/>
      <c r="G17" s="86">
        <v>2.0</v>
      </c>
      <c r="H17" s="86"/>
      <c r="I17" s="79">
        <v>0.0</v>
      </c>
      <c r="J17" s="85"/>
      <c r="K17" s="85">
        <v>0.0</v>
      </c>
      <c r="L17" s="79">
        <v>0.0</v>
      </c>
      <c r="M17" s="94" t="s">
        <v>176</v>
      </c>
      <c r="N17" s="94" t="s">
        <v>500</v>
      </c>
      <c r="O17" s="79" t="s">
        <v>501</v>
      </c>
      <c r="P17" s="84" t="s">
        <v>502</v>
      </c>
      <c r="Q17" s="336">
        <v>11135.0</v>
      </c>
      <c r="R17" s="337">
        <v>46717.0</v>
      </c>
      <c r="S17" s="338" t="s">
        <v>180</v>
      </c>
      <c r="T17" s="338" t="s">
        <v>180</v>
      </c>
      <c r="U17" s="338"/>
      <c r="V17" s="79" t="s">
        <v>393</v>
      </c>
      <c r="W17" s="79">
        <v>2.02628878766E11</v>
      </c>
      <c r="X17" s="84">
        <v>101981.0</v>
      </c>
      <c r="Y17" s="79">
        <v>2.0260370815E10</v>
      </c>
      <c r="Z17" s="79" t="s">
        <v>296</v>
      </c>
      <c r="AA17" s="79"/>
      <c r="AB17" s="79" t="s">
        <v>296</v>
      </c>
      <c r="AC17" s="79" t="s">
        <v>296</v>
      </c>
      <c r="AD17" s="85" t="s">
        <v>296</v>
      </c>
      <c r="AE17" s="205" t="s">
        <v>100</v>
      </c>
      <c r="AF17" s="195"/>
      <c r="AG17" s="332"/>
      <c r="AH17" s="280"/>
      <c r="AI17" s="100"/>
    </row>
    <row r="18" ht="24.75" customHeight="1">
      <c r="A18" s="79" t="s">
        <v>503</v>
      </c>
      <c r="B18" s="79" t="s">
        <v>106</v>
      </c>
      <c r="C18" s="79" t="s">
        <v>504</v>
      </c>
      <c r="D18" s="79" t="s">
        <v>505</v>
      </c>
      <c r="E18" s="84">
        <v>180421.0</v>
      </c>
      <c r="F18" s="85"/>
      <c r="G18" s="86">
        <v>6.0</v>
      </c>
      <c r="H18" s="86"/>
      <c r="I18" s="79">
        <v>0.0</v>
      </c>
      <c r="J18" s="85"/>
      <c r="K18" s="85">
        <v>0.0</v>
      </c>
      <c r="L18" s="79">
        <v>0.0</v>
      </c>
      <c r="M18" s="94" t="s">
        <v>176</v>
      </c>
      <c r="N18" s="94" t="s">
        <v>500</v>
      </c>
      <c r="O18" s="79" t="s">
        <v>506</v>
      </c>
      <c r="P18" s="84" t="s">
        <v>507</v>
      </c>
      <c r="Q18" s="336">
        <v>11135.0</v>
      </c>
      <c r="R18" s="337">
        <v>46717.0</v>
      </c>
      <c r="S18" s="338" t="s">
        <v>180</v>
      </c>
      <c r="T18" s="338" t="s">
        <v>180</v>
      </c>
      <c r="U18" s="338"/>
      <c r="V18" s="79" t="s">
        <v>508</v>
      </c>
      <c r="W18" s="79">
        <v>2.02632479641E11</v>
      </c>
      <c r="X18" s="84">
        <v>102101.0</v>
      </c>
      <c r="Y18" s="79">
        <v>2.0260370842E10</v>
      </c>
      <c r="Z18" s="79" t="s">
        <v>296</v>
      </c>
      <c r="AA18" s="79"/>
      <c r="AB18" s="79" t="s">
        <v>296</v>
      </c>
      <c r="AC18" s="79" t="s">
        <v>296</v>
      </c>
      <c r="AD18" s="85" t="s">
        <v>296</v>
      </c>
      <c r="AE18" s="205" t="s">
        <v>100</v>
      </c>
      <c r="AF18" s="195"/>
      <c r="AG18" s="339" t="s">
        <v>509</v>
      </c>
      <c r="AH18" s="277" t="s">
        <v>510</v>
      </c>
      <c r="AI18" s="100"/>
    </row>
    <row r="19" ht="24.75" customHeight="1">
      <c r="A19" s="79" t="s">
        <v>511</v>
      </c>
      <c r="B19" s="79" t="s">
        <v>106</v>
      </c>
      <c r="C19" s="79" t="s">
        <v>512</v>
      </c>
      <c r="D19" s="79" t="s">
        <v>513</v>
      </c>
      <c r="E19" s="79" t="s">
        <v>514</v>
      </c>
      <c r="F19" s="85"/>
      <c r="G19" s="86">
        <v>3.0</v>
      </c>
      <c r="H19" s="86"/>
      <c r="I19" s="79">
        <v>0.0</v>
      </c>
      <c r="J19" s="85"/>
      <c r="K19" s="85">
        <v>0.0</v>
      </c>
      <c r="L19" s="79">
        <v>0.0</v>
      </c>
      <c r="M19" s="94" t="s">
        <v>176</v>
      </c>
      <c r="N19" s="94" t="s">
        <v>490</v>
      </c>
      <c r="O19" s="79" t="s">
        <v>515</v>
      </c>
      <c r="P19" s="340" t="s">
        <v>516</v>
      </c>
      <c r="Q19" s="336">
        <v>37828.0</v>
      </c>
      <c r="R19" s="337">
        <v>11288.0</v>
      </c>
      <c r="S19" s="338" t="s">
        <v>180</v>
      </c>
      <c r="T19" s="338" t="s">
        <v>180</v>
      </c>
      <c r="U19" s="338"/>
      <c r="V19" s="79" t="s">
        <v>508</v>
      </c>
      <c r="W19" s="79">
        <v>2.02632479643E11</v>
      </c>
      <c r="X19" s="84">
        <v>102103.0</v>
      </c>
      <c r="Y19" s="79">
        <v>2.0260370861E10</v>
      </c>
      <c r="Z19" s="79" t="s">
        <v>296</v>
      </c>
      <c r="AA19" s="79"/>
      <c r="AB19" s="79" t="s">
        <v>296</v>
      </c>
      <c r="AC19" s="79" t="s">
        <v>296</v>
      </c>
      <c r="AD19" s="85" t="s">
        <v>296</v>
      </c>
      <c r="AE19" s="205" t="s">
        <v>100</v>
      </c>
      <c r="AF19" s="195"/>
      <c r="AG19" s="332"/>
      <c r="AH19" s="277"/>
      <c r="AI19" s="100"/>
    </row>
    <row r="20" ht="24.75" customHeight="1">
      <c r="A20" s="79" t="s">
        <v>517</v>
      </c>
      <c r="B20" s="79" t="s">
        <v>106</v>
      </c>
      <c r="C20" s="79" t="s">
        <v>518</v>
      </c>
      <c r="D20" s="79" t="s">
        <v>519</v>
      </c>
      <c r="E20" s="79">
        <v>180421.0</v>
      </c>
      <c r="F20" s="85"/>
      <c r="G20" s="86">
        <v>2.0</v>
      </c>
      <c r="H20" s="86"/>
      <c r="I20" s="79">
        <v>0.0</v>
      </c>
      <c r="J20" s="85"/>
      <c r="K20" s="85">
        <v>0.0</v>
      </c>
      <c r="L20" s="79">
        <v>0.0</v>
      </c>
      <c r="M20" s="94" t="s">
        <v>176</v>
      </c>
      <c r="N20" s="94" t="s">
        <v>520</v>
      </c>
      <c r="O20" s="79" t="s">
        <v>521</v>
      </c>
      <c r="P20" s="84" t="s">
        <v>522</v>
      </c>
      <c r="Q20" s="336">
        <v>37828.0</v>
      </c>
      <c r="R20" s="337">
        <v>11288.0</v>
      </c>
      <c r="S20" s="338" t="s">
        <v>180</v>
      </c>
      <c r="T20" s="338" t="s">
        <v>180</v>
      </c>
      <c r="U20" s="338"/>
      <c r="V20" s="79" t="s">
        <v>508</v>
      </c>
      <c r="W20" s="79">
        <v>2.02632479673E11</v>
      </c>
      <c r="X20" s="84">
        <v>102104.0</v>
      </c>
      <c r="Y20" s="79">
        <v>2.0260370898E10</v>
      </c>
      <c r="Z20" s="79" t="s">
        <v>296</v>
      </c>
      <c r="AA20" s="79"/>
      <c r="AB20" s="79" t="s">
        <v>296</v>
      </c>
      <c r="AC20" s="79" t="s">
        <v>296</v>
      </c>
      <c r="AD20" s="85" t="s">
        <v>296</v>
      </c>
      <c r="AE20" s="205" t="s">
        <v>100</v>
      </c>
      <c r="AF20" s="195"/>
      <c r="AG20" s="332"/>
      <c r="AH20" s="280"/>
      <c r="AI20" s="100"/>
    </row>
    <row r="21" ht="28.5" customHeight="1">
      <c r="A21" s="79" t="s">
        <v>523</v>
      </c>
      <c r="B21" s="79" t="s">
        <v>106</v>
      </c>
      <c r="C21" s="79" t="s">
        <v>524</v>
      </c>
      <c r="D21" s="79" t="s">
        <v>525</v>
      </c>
      <c r="E21" s="79">
        <v>180421.0</v>
      </c>
      <c r="F21" s="85"/>
      <c r="G21" s="86">
        <v>1.0</v>
      </c>
      <c r="H21" s="86"/>
      <c r="I21" s="79">
        <v>0.0</v>
      </c>
      <c r="J21" s="85"/>
      <c r="K21" s="85">
        <v>0.0</v>
      </c>
      <c r="L21" s="79">
        <v>0.0</v>
      </c>
      <c r="M21" s="94" t="s">
        <v>176</v>
      </c>
      <c r="N21" s="94" t="s">
        <v>225</v>
      </c>
      <c r="O21" s="79" t="s">
        <v>526</v>
      </c>
      <c r="P21" s="84" t="s">
        <v>527</v>
      </c>
      <c r="Q21" s="197">
        <v>46226.0</v>
      </c>
      <c r="R21" s="341">
        <v>46376.0</v>
      </c>
      <c r="S21" s="338" t="s">
        <v>180</v>
      </c>
      <c r="T21" s="338" t="s">
        <v>180</v>
      </c>
      <c r="U21" s="84"/>
      <c r="V21" s="79" t="s">
        <v>528</v>
      </c>
      <c r="W21" s="79">
        <v>2.02628478047E11</v>
      </c>
      <c r="X21" s="84">
        <v>101667.0</v>
      </c>
      <c r="Y21" s="79">
        <v>2.0260118556E10</v>
      </c>
      <c r="Z21" s="79" t="s">
        <v>296</v>
      </c>
      <c r="AA21" s="79"/>
      <c r="AB21" s="79" t="s">
        <v>296</v>
      </c>
      <c r="AC21" s="79" t="s">
        <v>296</v>
      </c>
      <c r="AD21" s="85" t="s">
        <v>296</v>
      </c>
      <c r="AE21" s="205" t="s">
        <v>100</v>
      </c>
      <c r="AF21" s="195"/>
      <c r="AG21" s="339" t="s">
        <v>529</v>
      </c>
      <c r="AH21" s="277" t="s">
        <v>530</v>
      </c>
      <c r="AI21" s="100"/>
    </row>
    <row r="22" ht="30.0" customHeight="1">
      <c r="A22" s="79" t="s">
        <v>531</v>
      </c>
      <c r="B22" s="79" t="s">
        <v>106</v>
      </c>
      <c r="C22" s="79" t="s">
        <v>532</v>
      </c>
      <c r="D22" s="79" t="s">
        <v>533</v>
      </c>
      <c r="E22" s="79"/>
      <c r="F22" s="85"/>
      <c r="G22" s="86">
        <v>435.0</v>
      </c>
      <c r="H22" s="86"/>
      <c r="I22" s="79">
        <v>0.0</v>
      </c>
      <c r="J22" s="85">
        <f>G22*$I$2</f>
        <v>17652300</v>
      </c>
      <c r="K22" s="85">
        <f>J22</f>
        <v>17652300</v>
      </c>
      <c r="L22" s="79">
        <v>0.0</v>
      </c>
      <c r="M22" s="94" t="s">
        <v>130</v>
      </c>
      <c r="N22" s="94" t="s">
        <v>131</v>
      </c>
      <c r="O22" s="79" t="s">
        <v>534</v>
      </c>
      <c r="P22" s="84" t="s">
        <v>535</v>
      </c>
      <c r="Q22" s="336">
        <v>46899.0</v>
      </c>
      <c r="R22" s="337">
        <v>45956.0</v>
      </c>
      <c r="S22" s="338" t="s">
        <v>180</v>
      </c>
      <c r="T22" s="338" t="s">
        <v>180</v>
      </c>
      <c r="U22" s="338"/>
      <c r="V22" s="79"/>
      <c r="W22" s="79" t="s">
        <v>536</v>
      </c>
      <c r="X22" s="84" t="s">
        <v>536</v>
      </c>
      <c r="Y22" s="79" t="s">
        <v>536</v>
      </c>
      <c r="Z22" s="79" t="s">
        <v>536</v>
      </c>
      <c r="AA22" s="79">
        <v>1.50010001E8</v>
      </c>
      <c r="AB22" s="79" t="s">
        <v>536</v>
      </c>
      <c r="AC22" s="79" t="s">
        <v>536</v>
      </c>
      <c r="AD22" s="85" t="s">
        <v>536</v>
      </c>
      <c r="AE22" s="205" t="s">
        <v>100</v>
      </c>
      <c r="AF22" s="195"/>
      <c r="AG22" s="332"/>
      <c r="AH22" s="280"/>
      <c r="AI22" s="100"/>
    </row>
    <row r="23" ht="29.25" customHeight="1">
      <c r="A23" s="79" t="s">
        <v>531</v>
      </c>
      <c r="B23" s="79" t="s">
        <v>106</v>
      </c>
      <c r="C23" s="79" t="s">
        <v>537</v>
      </c>
      <c r="D23" s="79" t="s">
        <v>533</v>
      </c>
      <c r="E23" s="79"/>
      <c r="F23" s="85"/>
      <c r="G23" s="110" t="s">
        <v>107</v>
      </c>
      <c r="H23" s="86">
        <v>15.0</v>
      </c>
      <c r="I23" s="342">
        <f t="shared" ref="I23:I43" si="1">I22+H23</f>
        <v>15</v>
      </c>
      <c r="J23" s="343">
        <f>I23*$I$2</f>
        <v>608700</v>
      </c>
      <c r="K23" s="85">
        <f t="shared" ref="K23:K51" si="2">K22+J23</f>
        <v>18261000</v>
      </c>
      <c r="L23" s="115">
        <f>J23/$J$22</f>
        <v>0.03448275862</v>
      </c>
      <c r="M23" s="94" t="s">
        <v>130</v>
      </c>
      <c r="N23" s="94" t="s">
        <v>131</v>
      </c>
      <c r="O23" s="79" t="s">
        <v>538</v>
      </c>
      <c r="P23" s="84" t="s">
        <v>539</v>
      </c>
      <c r="Q23" s="336">
        <v>42912.0</v>
      </c>
      <c r="R23" s="337">
        <v>41969.0</v>
      </c>
      <c r="S23" s="338" t="s">
        <v>180</v>
      </c>
      <c r="T23" s="338" t="s">
        <v>180</v>
      </c>
      <c r="U23" s="338"/>
      <c r="V23" s="79"/>
      <c r="W23" s="79" t="s">
        <v>536</v>
      </c>
      <c r="X23" s="84" t="s">
        <v>536</v>
      </c>
      <c r="Y23" s="79" t="s">
        <v>536</v>
      </c>
      <c r="Z23" s="79" t="s">
        <v>536</v>
      </c>
      <c r="AA23" s="79">
        <v>1.50010001E8</v>
      </c>
      <c r="AB23" s="79" t="s">
        <v>536</v>
      </c>
      <c r="AC23" s="79" t="s">
        <v>536</v>
      </c>
      <c r="AD23" s="85" t="s">
        <v>536</v>
      </c>
      <c r="AE23" s="205"/>
      <c r="AF23" s="195"/>
      <c r="AG23" s="332"/>
      <c r="AH23" s="280"/>
      <c r="AI23" s="100"/>
    </row>
    <row r="24" ht="24.75" customHeight="1">
      <c r="A24" s="79" t="s">
        <v>540</v>
      </c>
      <c r="B24" s="79" t="s">
        <v>106</v>
      </c>
      <c r="C24" s="79" t="s">
        <v>541</v>
      </c>
      <c r="D24" s="79" t="s">
        <v>542</v>
      </c>
      <c r="E24" s="79">
        <v>180430.0</v>
      </c>
      <c r="F24" s="85">
        <v>81160.0</v>
      </c>
      <c r="G24" s="110" t="s">
        <v>107</v>
      </c>
      <c r="H24" s="86">
        <v>2.0</v>
      </c>
      <c r="I24" s="342">
        <f t="shared" si="1"/>
        <v>17</v>
      </c>
      <c r="J24" s="85">
        <f t="shared" ref="J24:J43" si="3">H24*$I$2</f>
        <v>81160</v>
      </c>
      <c r="K24" s="85">
        <f t="shared" si="2"/>
        <v>18342160</v>
      </c>
      <c r="L24" s="115">
        <f t="shared" ref="L24:L45" si="4">L23+(J24/$J$22)</f>
        <v>0.03908045977</v>
      </c>
      <c r="M24" s="94" t="s">
        <v>261</v>
      </c>
      <c r="N24" s="94" t="s">
        <v>543</v>
      </c>
      <c r="O24" s="79" t="s">
        <v>544</v>
      </c>
      <c r="P24" s="84" t="s">
        <v>545</v>
      </c>
      <c r="Q24" s="336">
        <v>45133.0</v>
      </c>
      <c r="R24" s="337">
        <v>44191.0</v>
      </c>
      <c r="S24" s="338" t="s">
        <v>180</v>
      </c>
      <c r="T24" s="338" t="s">
        <v>180</v>
      </c>
      <c r="U24" s="338"/>
      <c r="V24" s="79" t="s">
        <v>381</v>
      </c>
      <c r="W24" s="79">
        <v>2.02525672095E11</v>
      </c>
      <c r="X24" s="84">
        <v>95491.0</v>
      </c>
      <c r="Y24" s="79">
        <v>2.0260418456E10</v>
      </c>
      <c r="Z24" s="79" t="s">
        <v>296</v>
      </c>
      <c r="AA24" s="79"/>
      <c r="AB24" s="79" t="s">
        <v>296</v>
      </c>
      <c r="AC24" s="79" t="s">
        <v>296</v>
      </c>
      <c r="AD24" s="85" t="s">
        <v>296</v>
      </c>
      <c r="AE24" s="344">
        <f t="shared" ref="AE24:AE26" si="5">H24*$I$2</f>
        <v>81160</v>
      </c>
      <c r="AG24" s="332"/>
      <c r="AH24" s="280"/>
      <c r="AI24" s="100"/>
    </row>
    <row r="25" ht="24.75" customHeight="1">
      <c r="A25" s="79" t="s">
        <v>546</v>
      </c>
      <c r="B25" s="79" t="s">
        <v>106</v>
      </c>
      <c r="C25" s="79" t="s">
        <v>547</v>
      </c>
      <c r="D25" s="79" t="s">
        <v>509</v>
      </c>
      <c r="E25" s="79">
        <v>180430.0</v>
      </c>
      <c r="F25" s="85">
        <v>284060.0</v>
      </c>
      <c r="G25" s="110" t="s">
        <v>107</v>
      </c>
      <c r="H25" s="86">
        <v>7.0</v>
      </c>
      <c r="I25" s="342">
        <f t="shared" si="1"/>
        <v>24</v>
      </c>
      <c r="J25" s="343">
        <f t="shared" si="3"/>
        <v>284060</v>
      </c>
      <c r="K25" s="85">
        <f t="shared" si="2"/>
        <v>18626220</v>
      </c>
      <c r="L25" s="115">
        <f t="shared" si="4"/>
        <v>0.05517241379</v>
      </c>
      <c r="M25" s="94" t="s">
        <v>261</v>
      </c>
      <c r="N25" s="94" t="s">
        <v>471</v>
      </c>
      <c r="O25" s="79" t="s">
        <v>548</v>
      </c>
      <c r="P25" s="84" t="s">
        <v>549</v>
      </c>
      <c r="Q25" s="336">
        <v>45133.0</v>
      </c>
      <c r="R25" s="337">
        <v>44191.0</v>
      </c>
      <c r="S25" s="338" t="s">
        <v>180</v>
      </c>
      <c r="T25" s="338" t="s">
        <v>180</v>
      </c>
      <c r="U25" s="338"/>
      <c r="V25" s="79" t="s">
        <v>420</v>
      </c>
      <c r="W25" s="79">
        <v>2.02506569641E11</v>
      </c>
      <c r="X25" s="84">
        <v>91734.0</v>
      </c>
      <c r="Y25" s="79">
        <v>2.0260424491E10</v>
      </c>
      <c r="Z25" s="79"/>
      <c r="AA25" s="79"/>
      <c r="AB25" s="79"/>
      <c r="AC25" s="79"/>
      <c r="AD25" s="85"/>
      <c r="AE25" s="344">
        <f t="shared" si="5"/>
        <v>284060</v>
      </c>
      <c r="AG25" s="339" t="s">
        <v>550</v>
      </c>
      <c r="AH25" s="280"/>
      <c r="AI25" s="100"/>
    </row>
    <row r="26" ht="24.75" customHeight="1">
      <c r="A26" s="217" t="s">
        <v>551</v>
      </c>
      <c r="B26" s="217" t="s">
        <v>106</v>
      </c>
      <c r="C26" s="217" t="s">
        <v>552</v>
      </c>
      <c r="D26" s="217" t="s">
        <v>553</v>
      </c>
      <c r="E26" s="217">
        <v>180430.0</v>
      </c>
      <c r="F26" s="223">
        <v>162320.0</v>
      </c>
      <c r="G26" s="110" t="s">
        <v>107</v>
      </c>
      <c r="H26" s="217">
        <v>4.0</v>
      </c>
      <c r="I26" s="342">
        <f t="shared" si="1"/>
        <v>28</v>
      </c>
      <c r="J26" s="85">
        <f t="shared" si="3"/>
        <v>162320</v>
      </c>
      <c r="K26" s="85">
        <f t="shared" si="2"/>
        <v>18788540</v>
      </c>
      <c r="L26" s="115">
        <f t="shared" si="4"/>
        <v>0.06436781609</v>
      </c>
      <c r="M26" s="217" t="s">
        <v>261</v>
      </c>
      <c r="N26" s="217" t="s">
        <v>471</v>
      </c>
      <c r="O26" s="217" t="s">
        <v>554</v>
      </c>
      <c r="P26" s="222" t="s">
        <v>555</v>
      </c>
      <c r="Q26" s="336">
        <v>45133.0</v>
      </c>
      <c r="R26" s="337">
        <v>44191.0</v>
      </c>
      <c r="S26" s="338" t="s">
        <v>180</v>
      </c>
      <c r="T26" s="338" t="s">
        <v>180</v>
      </c>
      <c r="U26" s="338"/>
      <c r="V26" s="217" t="s">
        <v>556</v>
      </c>
      <c r="W26" s="217">
        <v>2.02528971562E11</v>
      </c>
      <c r="X26" s="222">
        <v>93375.0</v>
      </c>
      <c r="Y26" s="217">
        <v>2.0260418425E10</v>
      </c>
      <c r="Z26" s="217"/>
      <c r="AA26" s="217"/>
      <c r="AB26" s="217"/>
      <c r="AC26" s="217"/>
      <c r="AD26" s="217"/>
      <c r="AE26" s="344">
        <f t="shared" si="5"/>
        <v>162320</v>
      </c>
      <c r="AG26" s="332"/>
      <c r="AH26" s="280"/>
      <c r="AI26" s="100"/>
    </row>
    <row r="27" ht="24.75" customHeight="1">
      <c r="A27" s="217" t="s">
        <v>557</v>
      </c>
      <c r="B27" s="217" t="s">
        <v>106</v>
      </c>
      <c r="C27" s="217" t="s">
        <v>558</v>
      </c>
      <c r="D27" s="217" t="s">
        <v>559</v>
      </c>
      <c r="E27" s="217">
        <v>180430.0</v>
      </c>
      <c r="F27" s="223">
        <v>162320.0</v>
      </c>
      <c r="G27" s="110" t="s">
        <v>107</v>
      </c>
      <c r="H27" s="217">
        <v>4.0</v>
      </c>
      <c r="I27" s="342">
        <f t="shared" si="1"/>
        <v>32</v>
      </c>
      <c r="J27" s="343">
        <f t="shared" si="3"/>
        <v>162320</v>
      </c>
      <c r="K27" s="85">
        <f t="shared" si="2"/>
        <v>18950860</v>
      </c>
      <c r="L27" s="115">
        <f t="shared" si="4"/>
        <v>0.07356321839</v>
      </c>
      <c r="M27" s="217" t="s">
        <v>261</v>
      </c>
      <c r="N27" s="345" t="s">
        <v>560</v>
      </c>
      <c r="O27" s="217" t="s">
        <v>561</v>
      </c>
      <c r="P27" s="222" t="s">
        <v>562</v>
      </c>
      <c r="Q27" s="336">
        <v>45133.0</v>
      </c>
      <c r="R27" s="337">
        <v>44191.0</v>
      </c>
      <c r="S27" s="338" t="s">
        <v>180</v>
      </c>
      <c r="T27" s="338" t="s">
        <v>180</v>
      </c>
      <c r="U27" s="338"/>
      <c r="V27" s="217" t="s">
        <v>265</v>
      </c>
      <c r="W27" s="217">
        <v>2.02505975406E11</v>
      </c>
      <c r="X27" s="222">
        <v>96747.0</v>
      </c>
      <c r="Y27" s="217">
        <v>2.0260418479E10</v>
      </c>
      <c r="Z27" s="217"/>
      <c r="AA27" s="217"/>
      <c r="AB27" s="217"/>
      <c r="AC27" s="217"/>
      <c r="AD27" s="223"/>
      <c r="AE27" s="224"/>
      <c r="AF27" s="195"/>
      <c r="AG27" s="206"/>
      <c r="AH27" s="346"/>
      <c r="AI27" s="100"/>
    </row>
    <row r="28" ht="24.75" customHeight="1">
      <c r="A28" s="218" t="s">
        <v>563</v>
      </c>
      <c r="B28" s="218" t="s">
        <v>106</v>
      </c>
      <c r="C28" s="217" t="s">
        <v>564</v>
      </c>
      <c r="D28" s="217" t="s">
        <v>565</v>
      </c>
      <c r="E28" s="217"/>
      <c r="F28" s="223">
        <v>340017.8</v>
      </c>
      <c r="G28" s="110" t="s">
        <v>107</v>
      </c>
      <c r="H28" s="217">
        <v>2.0</v>
      </c>
      <c r="I28" s="342">
        <f t="shared" si="1"/>
        <v>34</v>
      </c>
      <c r="J28" s="85">
        <f t="shared" si="3"/>
        <v>81160</v>
      </c>
      <c r="K28" s="85">
        <f t="shared" si="2"/>
        <v>19032020</v>
      </c>
      <c r="L28" s="115">
        <f t="shared" si="4"/>
        <v>0.07816091954</v>
      </c>
      <c r="M28" s="217" t="s">
        <v>261</v>
      </c>
      <c r="N28" s="345" t="s">
        <v>566</v>
      </c>
      <c r="O28" s="217" t="s">
        <v>567</v>
      </c>
      <c r="P28" s="222" t="s">
        <v>568</v>
      </c>
      <c r="Q28" s="336">
        <v>46960.0</v>
      </c>
      <c r="R28" s="337">
        <v>46017.0</v>
      </c>
      <c r="S28" s="338" t="s">
        <v>180</v>
      </c>
      <c r="T28" s="338" t="s">
        <v>180</v>
      </c>
      <c r="U28" s="338"/>
      <c r="V28" s="217" t="s">
        <v>381</v>
      </c>
      <c r="W28" s="217">
        <v>2.02525675146E11</v>
      </c>
      <c r="X28" s="222">
        <v>98807.0</v>
      </c>
      <c r="Y28" s="217">
        <v>2.0260421941E10</v>
      </c>
      <c r="Z28" s="217" t="s">
        <v>374</v>
      </c>
      <c r="AA28" s="217"/>
      <c r="AB28" s="217" t="s">
        <v>374</v>
      </c>
      <c r="AC28" s="217" t="s">
        <v>374</v>
      </c>
      <c r="AD28" s="223" t="s">
        <v>374</v>
      </c>
      <c r="AE28" s="344">
        <f>I2*H28</f>
        <v>81160</v>
      </c>
      <c r="AG28" s="206"/>
      <c r="AH28" s="347"/>
      <c r="AI28" s="100"/>
    </row>
    <row r="29" ht="24.75" customHeight="1">
      <c r="A29" s="348" t="s">
        <v>569</v>
      </c>
      <c r="B29" s="348" t="s">
        <v>106</v>
      </c>
      <c r="C29" s="233" t="s">
        <v>384</v>
      </c>
      <c r="D29" s="233" t="s">
        <v>570</v>
      </c>
      <c r="E29" s="233">
        <v>180430.0</v>
      </c>
      <c r="F29" s="240">
        <v>495294.85</v>
      </c>
      <c r="G29" s="110" t="s">
        <v>107</v>
      </c>
      <c r="H29" s="233">
        <v>2.0</v>
      </c>
      <c r="I29" s="349">
        <f t="shared" si="1"/>
        <v>36</v>
      </c>
      <c r="J29" s="343">
        <f t="shared" si="3"/>
        <v>81160</v>
      </c>
      <c r="K29" s="85">
        <f t="shared" si="2"/>
        <v>19113180</v>
      </c>
      <c r="L29" s="115">
        <f t="shared" si="4"/>
        <v>0.08275862069</v>
      </c>
      <c r="M29" s="233" t="s">
        <v>261</v>
      </c>
      <c r="N29" s="233" t="s">
        <v>131</v>
      </c>
      <c r="O29" s="233" t="s">
        <v>571</v>
      </c>
      <c r="P29" s="241" t="s">
        <v>572</v>
      </c>
      <c r="Q29" s="350">
        <v>46248.0</v>
      </c>
      <c r="R29" s="350">
        <v>46398.0</v>
      </c>
      <c r="S29" s="338" t="s">
        <v>180</v>
      </c>
      <c r="T29" s="338" t="s">
        <v>180</v>
      </c>
      <c r="U29" s="241"/>
      <c r="V29" s="233" t="s">
        <v>388</v>
      </c>
      <c r="W29" s="233">
        <v>2.02527775092E11</v>
      </c>
      <c r="X29" s="241">
        <v>98803.0</v>
      </c>
      <c r="Y29" s="233">
        <v>2.0260418516E10</v>
      </c>
      <c r="Z29" s="233"/>
      <c r="AA29" s="233"/>
      <c r="AB29" s="233"/>
      <c r="AC29" s="233"/>
      <c r="AD29" s="240"/>
      <c r="AE29" s="233"/>
      <c r="AF29" s="233"/>
      <c r="AG29" s="351"/>
      <c r="AH29" s="352"/>
      <c r="AI29" s="100"/>
    </row>
    <row r="30" ht="24.75" customHeight="1">
      <c r="A30" s="304" t="s">
        <v>573</v>
      </c>
      <c r="B30" s="305" t="s">
        <v>106</v>
      </c>
      <c r="C30" s="123" t="s">
        <v>574</v>
      </c>
      <c r="D30" s="123" t="s">
        <v>575</v>
      </c>
      <c r="E30" s="123">
        <v>180430.0</v>
      </c>
      <c r="F30" s="126">
        <v>81160.0</v>
      </c>
      <c r="G30" s="110" t="s">
        <v>107</v>
      </c>
      <c r="H30" s="123">
        <v>2.0</v>
      </c>
      <c r="I30" s="125">
        <f t="shared" si="1"/>
        <v>38</v>
      </c>
      <c r="J30" s="85">
        <f t="shared" si="3"/>
        <v>81160</v>
      </c>
      <c r="K30" s="85">
        <f t="shared" si="2"/>
        <v>19194340</v>
      </c>
      <c r="L30" s="115">
        <f t="shared" si="4"/>
        <v>0.08735632184</v>
      </c>
      <c r="M30" s="123" t="s">
        <v>261</v>
      </c>
      <c r="N30" s="123" t="s">
        <v>576</v>
      </c>
      <c r="O30" s="123" t="s">
        <v>577</v>
      </c>
      <c r="P30" s="241" t="s">
        <v>578</v>
      </c>
      <c r="Q30" s="350">
        <v>46246.0</v>
      </c>
      <c r="R30" s="350">
        <v>46396.0</v>
      </c>
      <c r="S30" s="338" t="s">
        <v>180</v>
      </c>
      <c r="T30" s="338" t="s">
        <v>180</v>
      </c>
      <c r="U30" s="241"/>
      <c r="V30" s="123" t="s">
        <v>265</v>
      </c>
      <c r="W30" s="123">
        <v>2.02605985127E11</v>
      </c>
      <c r="X30" s="124">
        <v>107499.0</v>
      </c>
      <c r="Y30" s="123">
        <v>2.0260435366E10</v>
      </c>
      <c r="Z30" s="123"/>
      <c r="AA30" s="123"/>
      <c r="AB30" s="123"/>
      <c r="AC30" s="123"/>
      <c r="AD30" s="126"/>
      <c r="AE30" s="123"/>
      <c r="AF30" s="123"/>
      <c r="AG30" s="130"/>
      <c r="AH30" s="308"/>
      <c r="AI30" s="100"/>
    </row>
    <row r="31" ht="24.75" customHeight="1">
      <c r="A31" s="79" t="s">
        <v>579</v>
      </c>
      <c r="B31" s="79" t="s">
        <v>106</v>
      </c>
      <c r="C31" s="79" t="s">
        <v>390</v>
      </c>
      <c r="D31" s="79" t="s">
        <v>580</v>
      </c>
      <c r="E31" s="79"/>
      <c r="F31" s="85">
        <v>2565969.1</v>
      </c>
      <c r="G31" s="110" t="s">
        <v>107</v>
      </c>
      <c r="H31" s="86">
        <v>2.0</v>
      </c>
      <c r="I31" s="349">
        <f t="shared" si="1"/>
        <v>40</v>
      </c>
      <c r="J31" s="343">
        <f t="shared" si="3"/>
        <v>81160</v>
      </c>
      <c r="K31" s="85">
        <f t="shared" si="2"/>
        <v>19275500</v>
      </c>
      <c r="L31" s="115">
        <f t="shared" si="4"/>
        <v>0.09195402299</v>
      </c>
      <c r="M31" s="94" t="s">
        <v>261</v>
      </c>
      <c r="N31" s="94" t="s">
        <v>581</v>
      </c>
      <c r="O31" s="79" t="s">
        <v>582</v>
      </c>
      <c r="P31" s="84" t="s">
        <v>583</v>
      </c>
      <c r="Q31" s="197">
        <v>46246.0</v>
      </c>
      <c r="R31" s="350">
        <v>46396.0</v>
      </c>
      <c r="S31" s="338" t="s">
        <v>180</v>
      </c>
      <c r="T31" s="338" t="s">
        <v>180</v>
      </c>
      <c r="U31" s="84"/>
      <c r="V31" s="79" t="s">
        <v>393</v>
      </c>
      <c r="W31" s="79">
        <v>2.02528869552E11</v>
      </c>
      <c r="X31" s="172">
        <v>91735.0</v>
      </c>
      <c r="Y31" s="79">
        <v>2.0260418267E10</v>
      </c>
      <c r="Z31" s="79"/>
      <c r="AA31" s="79"/>
      <c r="AB31" s="79"/>
      <c r="AC31" s="79"/>
      <c r="AD31" s="85"/>
      <c r="AE31" s="344">
        <f>H31*$I$2</f>
        <v>81160</v>
      </c>
      <c r="AG31" s="339"/>
      <c r="AH31" s="277"/>
      <c r="AI31" s="100"/>
    </row>
    <row r="32" ht="24.75" customHeight="1">
      <c r="A32" s="123" t="s">
        <v>584</v>
      </c>
      <c r="B32" s="123" t="s">
        <v>106</v>
      </c>
      <c r="C32" s="123" t="s">
        <v>585</v>
      </c>
      <c r="D32" s="123" t="s">
        <v>586</v>
      </c>
      <c r="E32" s="123" t="s">
        <v>587</v>
      </c>
      <c r="F32" s="126">
        <v>486960.0</v>
      </c>
      <c r="G32" s="110" t="s">
        <v>107</v>
      </c>
      <c r="H32" s="123">
        <v>3.0</v>
      </c>
      <c r="I32" s="125">
        <f t="shared" si="1"/>
        <v>43</v>
      </c>
      <c r="J32" s="85">
        <f t="shared" si="3"/>
        <v>121740</v>
      </c>
      <c r="K32" s="85">
        <f t="shared" si="2"/>
        <v>19397240</v>
      </c>
      <c r="L32" s="115">
        <f t="shared" si="4"/>
        <v>0.09885057471</v>
      </c>
      <c r="M32" s="123" t="s">
        <v>261</v>
      </c>
      <c r="N32" s="123" t="s">
        <v>500</v>
      </c>
      <c r="O32" s="79" t="s">
        <v>588</v>
      </c>
      <c r="P32" s="241" t="s">
        <v>589</v>
      </c>
      <c r="Q32" s="350">
        <v>46251.0</v>
      </c>
      <c r="R32" s="350">
        <v>46401.0</v>
      </c>
      <c r="S32" s="338" t="s">
        <v>180</v>
      </c>
      <c r="T32" s="338" t="s">
        <v>180</v>
      </c>
      <c r="U32" s="241"/>
      <c r="V32" s="123" t="s">
        <v>235</v>
      </c>
      <c r="W32" s="123">
        <v>2.02527586048E11</v>
      </c>
      <c r="X32" s="124">
        <v>117326.0</v>
      </c>
      <c r="Y32" s="123">
        <v>2.0260418533E10</v>
      </c>
      <c r="Z32" s="123"/>
      <c r="AA32" s="123"/>
      <c r="AB32" s="123"/>
      <c r="AC32" s="123"/>
      <c r="AD32" s="126"/>
      <c r="AE32" s="353"/>
      <c r="AF32" s="195"/>
      <c r="AG32" s="142"/>
      <c r="AH32" s="277"/>
      <c r="AI32" s="277" t="s">
        <v>590</v>
      </c>
    </row>
    <row r="33" ht="24.75" customHeight="1">
      <c r="A33" s="123" t="s">
        <v>591</v>
      </c>
      <c r="B33" s="123" t="s">
        <v>106</v>
      </c>
      <c r="C33" s="123" t="s">
        <v>592</v>
      </c>
      <c r="D33" s="123" t="s">
        <v>593</v>
      </c>
      <c r="E33" s="123" t="s">
        <v>594</v>
      </c>
      <c r="F33" s="126">
        <v>486960.0</v>
      </c>
      <c r="G33" s="110" t="s">
        <v>107</v>
      </c>
      <c r="H33" s="123">
        <v>3.0</v>
      </c>
      <c r="I33" s="349">
        <f t="shared" si="1"/>
        <v>46</v>
      </c>
      <c r="J33" s="85">
        <f t="shared" si="3"/>
        <v>121740</v>
      </c>
      <c r="K33" s="85">
        <f t="shared" si="2"/>
        <v>19518980</v>
      </c>
      <c r="L33" s="115">
        <f t="shared" si="4"/>
        <v>0.1057471264</v>
      </c>
      <c r="M33" s="123" t="s">
        <v>261</v>
      </c>
      <c r="N33" s="123" t="s">
        <v>500</v>
      </c>
      <c r="O33" s="123" t="s">
        <v>595</v>
      </c>
      <c r="P33" s="241" t="s">
        <v>596</v>
      </c>
      <c r="Q33" s="350">
        <v>46251.0</v>
      </c>
      <c r="R33" s="350">
        <v>46401.0</v>
      </c>
      <c r="S33" s="338" t="s">
        <v>180</v>
      </c>
      <c r="T33" s="338" t="s">
        <v>180</v>
      </c>
      <c r="U33" s="241"/>
      <c r="V33" s="123" t="s">
        <v>400</v>
      </c>
      <c r="W33" s="123">
        <v>2.02602585846E11</v>
      </c>
      <c r="X33" s="124">
        <v>107487.0</v>
      </c>
      <c r="Y33" s="123">
        <v>2.0260434826E10</v>
      </c>
      <c r="Z33" s="123"/>
      <c r="AA33" s="123"/>
      <c r="AB33" s="123"/>
      <c r="AC33" s="123"/>
      <c r="AD33" s="126"/>
      <c r="AE33" s="353"/>
      <c r="AF33" s="195"/>
      <c r="AG33" s="142"/>
      <c r="AH33" s="283"/>
      <c r="AI33" s="277" t="s">
        <v>590</v>
      </c>
    </row>
    <row r="34" ht="24.75" customHeight="1">
      <c r="A34" s="123" t="s">
        <v>597</v>
      </c>
      <c r="B34" s="123" t="s">
        <v>106</v>
      </c>
      <c r="C34" s="123" t="s">
        <v>598</v>
      </c>
      <c r="D34" s="123" t="s">
        <v>599</v>
      </c>
      <c r="E34" s="123"/>
      <c r="F34" s="126">
        <v>365220.0</v>
      </c>
      <c r="G34" s="110" t="s">
        <v>107</v>
      </c>
      <c r="H34" s="124">
        <v>9.0</v>
      </c>
      <c r="I34" s="125">
        <f t="shared" si="1"/>
        <v>55</v>
      </c>
      <c r="J34" s="343">
        <f t="shared" si="3"/>
        <v>365220</v>
      </c>
      <c r="K34" s="85">
        <f t="shared" si="2"/>
        <v>19884200</v>
      </c>
      <c r="L34" s="115">
        <f t="shared" si="4"/>
        <v>0.1264367816</v>
      </c>
      <c r="M34" s="123" t="s">
        <v>261</v>
      </c>
      <c r="N34" s="123" t="s">
        <v>600</v>
      </c>
      <c r="O34" s="123" t="s">
        <v>601</v>
      </c>
      <c r="P34" s="241" t="s">
        <v>602</v>
      </c>
      <c r="Q34" s="350">
        <v>46251.0</v>
      </c>
      <c r="R34" s="350">
        <v>46401.0</v>
      </c>
      <c r="S34" s="338" t="s">
        <v>180</v>
      </c>
      <c r="T34" s="338" t="s">
        <v>180</v>
      </c>
      <c r="U34" s="241"/>
      <c r="V34" s="123" t="s">
        <v>400</v>
      </c>
      <c r="W34" s="123">
        <v>2.02602585852E11</v>
      </c>
      <c r="X34" s="124">
        <v>107481.0</v>
      </c>
      <c r="Y34" s="123">
        <v>2.0260434891E10</v>
      </c>
      <c r="Z34" s="123"/>
      <c r="AA34" s="123"/>
      <c r="AB34" s="123"/>
      <c r="AC34" s="123"/>
      <c r="AD34" s="126"/>
      <c r="AE34" s="353"/>
      <c r="AF34" s="195"/>
      <c r="AG34" s="142"/>
      <c r="AH34" s="282"/>
      <c r="AI34" s="277" t="s">
        <v>590</v>
      </c>
    </row>
    <row r="35" ht="24.75" customHeight="1">
      <c r="A35" s="123" t="s">
        <v>603</v>
      </c>
      <c r="B35" s="123" t="s">
        <v>106</v>
      </c>
      <c r="C35" s="123" t="s">
        <v>604</v>
      </c>
      <c r="D35" s="123" t="s">
        <v>605</v>
      </c>
      <c r="E35" s="123" t="s">
        <v>606</v>
      </c>
      <c r="F35" s="126">
        <v>243480.0</v>
      </c>
      <c r="G35" s="110" t="s">
        <v>107</v>
      </c>
      <c r="H35" s="124">
        <v>3.0</v>
      </c>
      <c r="I35" s="349">
        <f t="shared" si="1"/>
        <v>58</v>
      </c>
      <c r="J35" s="343">
        <f t="shared" si="3"/>
        <v>121740</v>
      </c>
      <c r="K35" s="85">
        <f t="shared" si="2"/>
        <v>20005940</v>
      </c>
      <c r="L35" s="115">
        <f t="shared" si="4"/>
        <v>0.1333333333</v>
      </c>
      <c r="M35" s="123" t="s">
        <v>261</v>
      </c>
      <c r="N35" s="123" t="s">
        <v>500</v>
      </c>
      <c r="O35" s="123" t="s">
        <v>607</v>
      </c>
      <c r="P35" s="241" t="s">
        <v>608</v>
      </c>
      <c r="Q35" s="350">
        <v>46251.0</v>
      </c>
      <c r="R35" s="350">
        <v>46401.0</v>
      </c>
      <c r="S35" s="338" t="s">
        <v>180</v>
      </c>
      <c r="T35" s="338" t="s">
        <v>180</v>
      </c>
      <c r="U35" s="241"/>
      <c r="V35" s="123" t="s">
        <v>609</v>
      </c>
      <c r="W35" s="123">
        <v>2.02632388097E11</v>
      </c>
      <c r="X35" s="123">
        <v>123560.0</v>
      </c>
      <c r="Y35" s="123">
        <v>2.0260435484E10</v>
      </c>
      <c r="Z35" s="123"/>
      <c r="AA35" s="123"/>
      <c r="AB35" s="123"/>
      <c r="AC35" s="123"/>
      <c r="AD35" s="126"/>
      <c r="AE35" s="353"/>
      <c r="AF35" s="195"/>
      <c r="AG35" s="142"/>
      <c r="AH35" s="282"/>
      <c r="AI35" s="277" t="s">
        <v>590</v>
      </c>
    </row>
    <row r="36" ht="24.75" customHeight="1">
      <c r="A36" s="123" t="s">
        <v>610</v>
      </c>
      <c r="B36" s="123" t="s">
        <v>106</v>
      </c>
      <c r="C36" s="123" t="s">
        <v>611</v>
      </c>
      <c r="D36" s="123" t="s">
        <v>612</v>
      </c>
      <c r="E36" s="123"/>
      <c r="F36" s="126">
        <v>284060.0</v>
      </c>
      <c r="G36" s="110" t="s">
        <v>107</v>
      </c>
      <c r="H36" s="124">
        <v>7.0</v>
      </c>
      <c r="I36" s="125">
        <f t="shared" si="1"/>
        <v>65</v>
      </c>
      <c r="J36" s="85">
        <f t="shared" si="3"/>
        <v>284060</v>
      </c>
      <c r="K36" s="85">
        <f t="shared" si="2"/>
        <v>20290000</v>
      </c>
      <c r="L36" s="115">
        <f t="shared" si="4"/>
        <v>0.1494252874</v>
      </c>
      <c r="M36" s="123" t="s">
        <v>261</v>
      </c>
      <c r="N36" s="123" t="s">
        <v>600</v>
      </c>
      <c r="O36" s="123" t="s">
        <v>613</v>
      </c>
      <c r="P36" s="241" t="s">
        <v>614</v>
      </c>
      <c r="Q36" s="350">
        <v>46251.0</v>
      </c>
      <c r="R36" s="350">
        <v>46401.0</v>
      </c>
      <c r="S36" s="338" t="s">
        <v>180</v>
      </c>
      <c r="T36" s="338" t="s">
        <v>180</v>
      </c>
      <c r="U36" s="241"/>
      <c r="V36" s="123" t="s">
        <v>400</v>
      </c>
      <c r="W36" s="123">
        <v>2.02502590853E11</v>
      </c>
      <c r="X36" s="123">
        <v>126572.0</v>
      </c>
      <c r="Y36" s="123">
        <v>2.0260438692E10</v>
      </c>
      <c r="Z36" s="123"/>
      <c r="AA36" s="123"/>
      <c r="AB36" s="123"/>
      <c r="AC36" s="123"/>
      <c r="AD36" s="126"/>
      <c r="AE36" s="353"/>
      <c r="AF36" s="195"/>
      <c r="AG36" s="142"/>
      <c r="AH36" s="283"/>
      <c r="AI36" s="277" t="s">
        <v>590</v>
      </c>
    </row>
    <row r="37" ht="24.75" customHeight="1">
      <c r="A37" s="123" t="s">
        <v>615</v>
      </c>
      <c r="B37" s="123" t="s">
        <v>106</v>
      </c>
      <c r="C37" s="123" t="s">
        <v>616</v>
      </c>
      <c r="D37" s="123" t="s">
        <v>617</v>
      </c>
      <c r="E37" s="123"/>
      <c r="F37" s="126">
        <v>243480.0</v>
      </c>
      <c r="G37" s="110" t="s">
        <v>107</v>
      </c>
      <c r="H37" s="124">
        <v>6.0</v>
      </c>
      <c r="I37" s="349">
        <f t="shared" si="1"/>
        <v>71</v>
      </c>
      <c r="J37" s="343">
        <f t="shared" si="3"/>
        <v>243480</v>
      </c>
      <c r="K37" s="85">
        <f t="shared" si="2"/>
        <v>20533480</v>
      </c>
      <c r="L37" s="115">
        <f t="shared" si="4"/>
        <v>0.1632183908</v>
      </c>
      <c r="M37" s="123" t="s">
        <v>261</v>
      </c>
      <c r="N37" s="123" t="s">
        <v>618</v>
      </c>
      <c r="O37" s="123" t="s">
        <v>619</v>
      </c>
      <c r="P37" s="241" t="s">
        <v>620</v>
      </c>
      <c r="Q37" s="350">
        <v>46251.0</v>
      </c>
      <c r="R37" s="350">
        <v>46401.0</v>
      </c>
      <c r="S37" s="338" t="s">
        <v>180</v>
      </c>
      <c r="T37" s="338" t="s">
        <v>180</v>
      </c>
      <c r="U37" s="241"/>
      <c r="V37" s="123" t="s">
        <v>235</v>
      </c>
      <c r="W37" s="123">
        <v>2.02527585996E11</v>
      </c>
      <c r="X37" s="123">
        <v>117328.0</v>
      </c>
      <c r="Y37" s="123">
        <v>2.0260448812E10</v>
      </c>
      <c r="Z37" s="123"/>
      <c r="AA37" s="123"/>
      <c r="AB37" s="123"/>
      <c r="AC37" s="123"/>
      <c r="AD37" s="126"/>
      <c r="AE37" s="353"/>
      <c r="AF37" s="195"/>
      <c r="AG37" s="142"/>
      <c r="AH37" s="283"/>
      <c r="AI37" s="277" t="s">
        <v>590</v>
      </c>
    </row>
    <row r="38" ht="24.75" customHeight="1">
      <c r="A38" s="123" t="s">
        <v>621</v>
      </c>
      <c r="B38" s="123" t="s">
        <v>106</v>
      </c>
      <c r="C38" s="123" t="s">
        <v>430</v>
      </c>
      <c r="D38" s="123" t="s">
        <v>431</v>
      </c>
      <c r="E38" s="123"/>
      <c r="F38" s="126">
        <v>259784.95</v>
      </c>
      <c r="G38" s="110" t="s">
        <v>107</v>
      </c>
      <c r="H38" s="124">
        <v>3.0</v>
      </c>
      <c r="I38" s="125">
        <f t="shared" si="1"/>
        <v>74</v>
      </c>
      <c r="J38" s="85">
        <f t="shared" si="3"/>
        <v>121740</v>
      </c>
      <c r="K38" s="85">
        <f t="shared" si="2"/>
        <v>20655220</v>
      </c>
      <c r="L38" s="115">
        <f t="shared" si="4"/>
        <v>0.1701149425</v>
      </c>
      <c r="M38" s="123" t="s">
        <v>261</v>
      </c>
      <c r="N38" s="123" t="s">
        <v>432</v>
      </c>
      <c r="O38" s="123" t="s">
        <v>622</v>
      </c>
      <c r="P38" s="241" t="s">
        <v>623</v>
      </c>
      <c r="Q38" s="350">
        <v>46251.0</v>
      </c>
      <c r="R38" s="350">
        <v>46401.0</v>
      </c>
      <c r="S38" s="338" t="s">
        <v>180</v>
      </c>
      <c r="T38" s="338" t="s">
        <v>180</v>
      </c>
      <c r="U38" s="241"/>
      <c r="V38" s="123" t="s">
        <v>265</v>
      </c>
      <c r="W38" s="123">
        <v>2.02605985052E11</v>
      </c>
      <c r="X38" s="123">
        <v>107509.0</v>
      </c>
      <c r="Y38" s="123">
        <v>2.0260435287E10</v>
      </c>
      <c r="Z38" s="123"/>
      <c r="AA38" s="123"/>
      <c r="AB38" s="123"/>
      <c r="AC38" s="123"/>
      <c r="AD38" s="126"/>
      <c r="AE38" s="303"/>
      <c r="AF38" s="195"/>
      <c r="AG38" s="142"/>
      <c r="AH38" s="283"/>
      <c r="AI38" s="277" t="s">
        <v>590</v>
      </c>
    </row>
    <row r="39" ht="24.75" customHeight="1">
      <c r="A39" s="308" t="s">
        <v>624</v>
      </c>
      <c r="B39" s="308" t="s">
        <v>625</v>
      </c>
      <c r="C39" s="308" t="s">
        <v>626</v>
      </c>
      <c r="D39" s="308" t="s">
        <v>627</v>
      </c>
      <c r="E39" s="308"/>
      <c r="F39" s="354">
        <v>121740.0</v>
      </c>
      <c r="G39" s="110" t="s">
        <v>107</v>
      </c>
      <c r="H39" s="355">
        <v>3.0</v>
      </c>
      <c r="I39" s="349">
        <f t="shared" si="1"/>
        <v>77</v>
      </c>
      <c r="J39" s="343">
        <f t="shared" si="3"/>
        <v>121740</v>
      </c>
      <c r="K39" s="85">
        <f t="shared" si="2"/>
        <v>20776960</v>
      </c>
      <c r="L39" s="115">
        <f t="shared" si="4"/>
        <v>0.1770114943</v>
      </c>
      <c r="M39" s="123" t="s">
        <v>261</v>
      </c>
      <c r="N39" s="308" t="s">
        <v>628</v>
      </c>
      <c r="O39" s="308" t="s">
        <v>629</v>
      </c>
      <c r="P39" s="241" t="s">
        <v>630</v>
      </c>
      <c r="Q39" s="241" t="s">
        <v>631</v>
      </c>
      <c r="R39" s="241"/>
      <c r="S39" s="241"/>
      <c r="T39" s="241"/>
      <c r="U39" s="241"/>
      <c r="V39" s="308" t="s">
        <v>420</v>
      </c>
      <c r="W39" s="308">
        <v>2.02606587951E11</v>
      </c>
      <c r="X39" s="308">
        <v>120394.0</v>
      </c>
      <c r="Y39" s="308">
        <v>2.0260435377E10</v>
      </c>
      <c r="Z39" s="308"/>
      <c r="AA39" s="308"/>
      <c r="AB39" s="308"/>
      <c r="AC39" s="356"/>
      <c r="AD39" s="357"/>
      <c r="AE39" s="356"/>
      <c r="AF39" s="356"/>
      <c r="AG39" s="142"/>
      <c r="AH39" s="283"/>
      <c r="AI39" s="277" t="s">
        <v>590</v>
      </c>
    </row>
    <row r="40" ht="24.75" customHeight="1">
      <c r="A40" s="308" t="s">
        <v>632</v>
      </c>
      <c r="B40" s="308" t="s">
        <v>106</v>
      </c>
      <c r="C40" s="308" t="s">
        <v>633</v>
      </c>
      <c r="D40" s="308" t="s">
        <v>593</v>
      </c>
      <c r="E40" s="308"/>
      <c r="F40" s="354" t="s">
        <v>634</v>
      </c>
      <c r="G40" s="110" t="s">
        <v>107</v>
      </c>
      <c r="H40" s="355">
        <v>6.0</v>
      </c>
      <c r="I40" s="125">
        <f t="shared" si="1"/>
        <v>83</v>
      </c>
      <c r="J40" s="85">
        <f t="shared" si="3"/>
        <v>243480</v>
      </c>
      <c r="K40" s="85">
        <f t="shared" si="2"/>
        <v>21020440</v>
      </c>
      <c r="L40" s="115">
        <f t="shared" si="4"/>
        <v>0.1908045977</v>
      </c>
      <c r="M40" s="308" t="s">
        <v>261</v>
      </c>
      <c r="N40" s="308" t="s">
        <v>635</v>
      </c>
      <c r="O40" s="308" t="s">
        <v>636</v>
      </c>
      <c r="P40" s="241" t="s">
        <v>637</v>
      </c>
      <c r="Q40" s="350">
        <v>46251.0</v>
      </c>
      <c r="R40" s="350">
        <v>46401.0</v>
      </c>
      <c r="S40" s="338" t="s">
        <v>180</v>
      </c>
      <c r="T40" s="338" t="s">
        <v>180</v>
      </c>
      <c r="U40" s="241"/>
      <c r="V40" s="358" t="s">
        <v>638</v>
      </c>
      <c r="W40" s="123">
        <v>2.02506690854E11</v>
      </c>
      <c r="X40" s="308">
        <v>126571.0</v>
      </c>
      <c r="Y40" s="308">
        <v>2.0260438712E10</v>
      </c>
      <c r="Z40" s="308"/>
      <c r="AA40" s="308"/>
      <c r="AB40" s="308"/>
      <c r="AC40" s="356"/>
      <c r="AD40" s="357"/>
      <c r="AE40" s="356"/>
      <c r="AF40" s="356"/>
      <c r="AG40" s="142"/>
      <c r="AH40" s="283"/>
      <c r="AI40" s="277" t="s">
        <v>590</v>
      </c>
    </row>
    <row r="41" ht="24.75" customHeight="1">
      <c r="A41" s="359" t="s">
        <v>639</v>
      </c>
      <c r="B41" s="360" t="s">
        <v>106</v>
      </c>
      <c r="C41" s="360" t="s">
        <v>640</v>
      </c>
      <c r="D41" s="360" t="s">
        <v>641</v>
      </c>
      <c r="E41" s="360"/>
      <c r="F41" s="361" t="s">
        <v>634</v>
      </c>
      <c r="G41" s="110" t="s">
        <v>107</v>
      </c>
      <c r="H41" s="362">
        <v>6.0</v>
      </c>
      <c r="I41" s="349">
        <f t="shared" si="1"/>
        <v>89</v>
      </c>
      <c r="J41" s="363">
        <f t="shared" si="3"/>
        <v>243480</v>
      </c>
      <c r="K41" s="85">
        <f t="shared" si="2"/>
        <v>21263920</v>
      </c>
      <c r="L41" s="364">
        <f t="shared" si="4"/>
        <v>0.2045977011</v>
      </c>
      <c r="M41" s="360" t="s">
        <v>261</v>
      </c>
      <c r="N41" s="360" t="s">
        <v>642</v>
      </c>
      <c r="O41" s="360" t="s">
        <v>643</v>
      </c>
      <c r="P41" s="241" t="s">
        <v>644</v>
      </c>
      <c r="Q41" s="350">
        <v>46251.0</v>
      </c>
      <c r="R41" s="350">
        <v>46401.0</v>
      </c>
      <c r="S41" s="338" t="s">
        <v>180</v>
      </c>
      <c r="T41" s="338" t="s">
        <v>180</v>
      </c>
      <c r="U41" s="241"/>
      <c r="V41" s="365" t="s">
        <v>638</v>
      </c>
      <c r="W41" s="123">
        <v>2.02506689696E11</v>
      </c>
      <c r="X41" s="360">
        <v>126083.0</v>
      </c>
      <c r="Y41" s="360">
        <v>2.0260435508E10</v>
      </c>
      <c r="Z41" s="360"/>
      <c r="AA41" s="360"/>
      <c r="AB41" s="360"/>
      <c r="AC41" s="366"/>
      <c r="AD41" s="367"/>
      <c r="AE41" s="366"/>
      <c r="AF41" s="366"/>
      <c r="AG41" s="142"/>
      <c r="AH41" s="282"/>
      <c r="AI41" s="277" t="s">
        <v>590</v>
      </c>
    </row>
    <row r="42" ht="24.75" customHeight="1">
      <c r="A42" s="308" t="s">
        <v>645</v>
      </c>
      <c r="B42" s="308" t="s">
        <v>106</v>
      </c>
      <c r="C42" s="308" t="s">
        <v>646</v>
      </c>
      <c r="D42" s="308" t="s">
        <v>647</v>
      </c>
      <c r="E42" s="308"/>
      <c r="F42" s="354" t="s">
        <v>634</v>
      </c>
      <c r="G42" s="110" t="s">
        <v>107</v>
      </c>
      <c r="H42" s="355">
        <v>6.0</v>
      </c>
      <c r="I42" s="125">
        <f t="shared" si="1"/>
        <v>95</v>
      </c>
      <c r="J42" s="368">
        <f t="shared" si="3"/>
        <v>243480</v>
      </c>
      <c r="K42" s="85">
        <f t="shared" si="2"/>
        <v>21507400</v>
      </c>
      <c r="L42" s="115">
        <f t="shared" si="4"/>
        <v>0.2183908046</v>
      </c>
      <c r="M42" s="308" t="s">
        <v>261</v>
      </c>
      <c r="N42" s="308" t="s">
        <v>500</v>
      </c>
      <c r="O42" s="308" t="s">
        <v>648</v>
      </c>
      <c r="P42" s="241" t="s">
        <v>649</v>
      </c>
      <c r="Q42" s="350">
        <v>46251.0</v>
      </c>
      <c r="R42" s="350">
        <v>46401.0</v>
      </c>
      <c r="S42" s="338" t="s">
        <v>180</v>
      </c>
      <c r="T42" s="338" t="s">
        <v>180</v>
      </c>
      <c r="U42" s="241"/>
      <c r="V42" s="123" t="s">
        <v>638</v>
      </c>
      <c r="W42" s="123">
        <v>2.02506689697E11</v>
      </c>
      <c r="X42" s="308">
        <v>126084.0</v>
      </c>
      <c r="Y42" s="308">
        <v>2.0260435509E10</v>
      </c>
      <c r="Z42" s="308"/>
      <c r="AA42" s="308"/>
      <c r="AB42" s="308"/>
      <c r="AC42" s="130"/>
      <c r="AD42" s="357"/>
      <c r="AE42" s="357"/>
      <c r="AF42" s="357"/>
      <c r="AG42" s="142"/>
      <c r="AH42" s="283"/>
      <c r="AI42" s="277" t="s">
        <v>590</v>
      </c>
    </row>
    <row r="43" ht="24.75" customHeight="1">
      <c r="A43" s="123"/>
      <c r="B43" s="308" t="s">
        <v>650</v>
      </c>
      <c r="C43" s="308" t="s">
        <v>651</v>
      </c>
      <c r="D43" s="308"/>
      <c r="E43" s="308"/>
      <c r="F43" s="354">
        <v>243480.0</v>
      </c>
      <c r="G43" s="110" t="s">
        <v>107</v>
      </c>
      <c r="H43" s="355">
        <v>6.0</v>
      </c>
      <c r="I43" s="125">
        <f t="shared" si="1"/>
        <v>101</v>
      </c>
      <c r="J43" s="85">
        <f t="shared" si="3"/>
        <v>243480</v>
      </c>
      <c r="K43" s="85">
        <f t="shared" si="2"/>
        <v>21750880</v>
      </c>
      <c r="L43" s="115">
        <f t="shared" si="4"/>
        <v>0.232183908</v>
      </c>
      <c r="M43" s="308" t="s">
        <v>116</v>
      </c>
      <c r="N43" s="308" t="s">
        <v>424</v>
      </c>
      <c r="O43" s="308"/>
      <c r="P43" s="241" t="s">
        <v>652</v>
      </c>
      <c r="Q43" s="241"/>
      <c r="R43" s="241"/>
      <c r="S43" s="241"/>
      <c r="T43" s="241"/>
      <c r="U43" s="241" t="s">
        <v>653</v>
      </c>
      <c r="V43" s="311"/>
      <c r="W43" s="311"/>
      <c r="X43" s="308"/>
      <c r="Y43" s="356"/>
      <c r="Z43" s="308"/>
      <c r="AA43" s="308"/>
      <c r="AB43" s="308"/>
      <c r="AC43" s="356"/>
      <c r="AD43" s="357"/>
      <c r="AE43" s="357"/>
      <c r="AF43" s="357"/>
      <c r="AG43" s="142"/>
      <c r="AH43" s="283"/>
      <c r="AI43" s="100"/>
    </row>
    <row r="44" ht="24.75" customHeight="1">
      <c r="A44" s="308"/>
      <c r="B44" s="308"/>
      <c r="C44" s="356"/>
      <c r="D44" s="356"/>
      <c r="E44" s="356"/>
      <c r="F44" s="357"/>
      <c r="G44" s="369"/>
      <c r="H44" s="369"/>
      <c r="I44" s="370">
        <f t="shared" ref="I44:I45" si="6">I43+G44</f>
        <v>101</v>
      </c>
      <c r="J44" s="371">
        <f t="shared" ref="J44:J45" si="7">G44*$I$2</f>
        <v>0</v>
      </c>
      <c r="K44" s="126">
        <f t="shared" si="2"/>
        <v>21750880</v>
      </c>
      <c r="L44" s="127">
        <f t="shared" si="4"/>
        <v>0.232183908</v>
      </c>
      <c r="M44" s="356"/>
      <c r="N44" s="356"/>
      <c r="O44" s="356"/>
      <c r="P44" s="369"/>
      <c r="Q44" s="369"/>
      <c r="R44" s="369"/>
      <c r="S44" s="369"/>
      <c r="T44" s="369"/>
      <c r="U44" s="369"/>
      <c r="V44" s="356"/>
      <c r="W44" s="356"/>
      <c r="X44" s="356"/>
      <c r="Y44" s="356"/>
      <c r="Z44" s="356"/>
      <c r="AA44" s="356"/>
      <c r="AB44" s="356"/>
      <c r="AC44" s="356"/>
      <c r="AD44" s="357"/>
      <c r="AE44" s="357"/>
      <c r="AF44" s="357"/>
      <c r="AG44" s="142"/>
      <c r="AH44" s="283"/>
      <c r="AI44" s="100"/>
    </row>
    <row r="45" ht="24.75" customHeight="1">
      <c r="A45" s="123"/>
      <c r="B45" s="123"/>
      <c r="C45" s="123"/>
      <c r="D45" s="123"/>
      <c r="E45" s="123"/>
      <c r="F45" s="126"/>
      <c r="G45" s="123"/>
      <c r="H45" s="123"/>
      <c r="I45" s="125">
        <f t="shared" si="6"/>
        <v>101</v>
      </c>
      <c r="J45" s="126">
        <f t="shared" si="7"/>
        <v>0</v>
      </c>
      <c r="K45" s="126">
        <f t="shared" si="2"/>
        <v>21750880</v>
      </c>
      <c r="L45" s="127">
        <f t="shared" si="4"/>
        <v>0.232183908</v>
      </c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372"/>
      <c r="X45" s="123"/>
      <c r="Y45" s="123"/>
      <c r="Z45" s="123"/>
      <c r="AA45" s="123"/>
      <c r="AB45" s="123"/>
      <c r="AC45" s="123"/>
      <c r="AD45" s="123"/>
      <c r="AE45" s="123"/>
      <c r="AF45" s="123"/>
      <c r="AG45" s="142"/>
      <c r="AH45" s="283"/>
      <c r="AI45" s="100"/>
    </row>
    <row r="46" ht="15.75" customHeight="1">
      <c r="A46" s="308"/>
      <c r="B46" s="356"/>
      <c r="C46" s="308"/>
      <c r="D46" s="308"/>
      <c r="E46" s="308"/>
      <c r="F46" s="354"/>
      <c r="G46" s="355"/>
      <c r="H46" s="355"/>
      <c r="I46" s="373"/>
      <c r="J46" s="373"/>
      <c r="K46" s="126">
        <f t="shared" si="2"/>
        <v>21750880</v>
      </c>
      <c r="L46" s="374"/>
      <c r="M46" s="356"/>
      <c r="N46" s="356"/>
      <c r="O46" s="308"/>
      <c r="P46" s="355"/>
      <c r="Q46" s="355"/>
      <c r="R46" s="355"/>
      <c r="S46" s="355"/>
      <c r="T46" s="355"/>
      <c r="U46" s="355"/>
      <c r="V46" s="356"/>
      <c r="W46" s="356"/>
      <c r="X46" s="356"/>
      <c r="Y46" s="356"/>
      <c r="Z46" s="356"/>
      <c r="AA46" s="356"/>
      <c r="AB46" s="356"/>
      <c r="AC46" s="356"/>
      <c r="AD46" s="357"/>
      <c r="AE46" s="357"/>
      <c r="AF46" s="357"/>
      <c r="AG46" s="142"/>
      <c r="AH46" s="283"/>
      <c r="AI46" s="100"/>
    </row>
    <row r="47" ht="15.75" customHeight="1">
      <c r="A47" s="356"/>
      <c r="B47" s="356"/>
      <c r="C47" s="356"/>
      <c r="D47" s="356"/>
      <c r="E47" s="356"/>
      <c r="F47" s="357"/>
      <c r="G47" s="369"/>
      <c r="H47" s="369"/>
      <c r="I47" s="373"/>
      <c r="J47" s="373"/>
      <c r="K47" s="126">
        <f t="shared" si="2"/>
        <v>21750880</v>
      </c>
      <c r="L47" s="375"/>
      <c r="M47" s="356"/>
      <c r="N47" s="356"/>
      <c r="O47" s="356"/>
      <c r="P47" s="369"/>
      <c r="Q47" s="369"/>
      <c r="R47" s="369"/>
      <c r="S47" s="369"/>
      <c r="T47" s="369"/>
      <c r="U47" s="369"/>
      <c r="V47" s="356"/>
      <c r="W47" s="356"/>
      <c r="X47" s="356"/>
      <c r="Y47" s="356"/>
      <c r="Z47" s="356"/>
      <c r="AA47" s="356"/>
      <c r="AB47" s="356"/>
      <c r="AC47" s="308"/>
      <c r="AD47" s="357"/>
      <c r="AE47" s="357"/>
      <c r="AF47" s="357"/>
      <c r="AG47" s="142"/>
      <c r="AH47" s="283"/>
      <c r="AI47" s="100"/>
    </row>
    <row r="48" ht="15.75" customHeight="1">
      <c r="A48" s="356"/>
      <c r="B48" s="356"/>
      <c r="C48" s="356"/>
      <c r="D48" s="356"/>
      <c r="E48" s="356"/>
      <c r="F48" s="357"/>
      <c r="G48" s="100"/>
      <c r="H48" s="369"/>
      <c r="I48" s="373"/>
      <c r="J48" s="373"/>
      <c r="K48" s="126">
        <f t="shared" si="2"/>
        <v>21750880</v>
      </c>
      <c r="L48" s="375"/>
      <c r="M48" s="356"/>
      <c r="N48" s="356"/>
      <c r="O48" s="356"/>
      <c r="P48" s="369"/>
      <c r="Q48" s="369"/>
      <c r="R48" s="369"/>
      <c r="S48" s="369"/>
      <c r="T48" s="369"/>
      <c r="U48" s="369"/>
      <c r="V48" s="356"/>
      <c r="W48" s="356"/>
      <c r="X48" s="356"/>
      <c r="Y48" s="356"/>
      <c r="Z48" s="356"/>
      <c r="AA48" s="356"/>
      <c r="AB48" s="356"/>
      <c r="AC48" s="356"/>
      <c r="AD48" s="357"/>
      <c r="AE48" s="357"/>
      <c r="AF48" s="357"/>
      <c r="AG48" s="142"/>
      <c r="AH48" s="283"/>
      <c r="AI48" s="100"/>
    </row>
    <row r="49" ht="15.75" customHeight="1">
      <c r="A49" s="356"/>
      <c r="B49" s="356"/>
      <c r="C49" s="356"/>
      <c r="D49" s="356"/>
      <c r="E49" s="356"/>
      <c r="F49" s="357"/>
      <c r="G49" s="369"/>
      <c r="H49" s="369"/>
      <c r="I49" s="373"/>
      <c r="J49" s="373"/>
      <c r="K49" s="126">
        <f t="shared" si="2"/>
        <v>21750880</v>
      </c>
      <c r="L49" s="375"/>
      <c r="M49" s="356"/>
      <c r="N49" s="356"/>
      <c r="O49" s="356"/>
      <c r="P49" s="369"/>
      <c r="Q49" s="369"/>
      <c r="R49" s="369"/>
      <c r="S49" s="369"/>
      <c r="T49" s="369"/>
      <c r="U49" s="369"/>
      <c r="V49" s="356"/>
      <c r="W49" s="356"/>
      <c r="X49" s="356"/>
      <c r="Y49" s="356"/>
      <c r="Z49" s="356"/>
      <c r="AA49" s="356"/>
      <c r="AB49" s="356"/>
      <c r="AC49" s="356"/>
      <c r="AD49" s="357"/>
      <c r="AE49" s="357"/>
      <c r="AF49" s="357"/>
      <c r="AG49" s="142"/>
      <c r="AH49" s="283"/>
      <c r="AI49" s="100"/>
    </row>
    <row r="50" ht="15.75" customHeight="1">
      <c r="A50" s="356"/>
      <c r="B50" s="356"/>
      <c r="C50" s="356"/>
      <c r="D50" s="356"/>
      <c r="E50" s="356"/>
      <c r="F50" s="357"/>
      <c r="G50" s="369"/>
      <c r="H50" s="369"/>
      <c r="I50" s="373"/>
      <c r="J50" s="373"/>
      <c r="K50" s="126">
        <f t="shared" si="2"/>
        <v>21750880</v>
      </c>
      <c r="L50" s="375"/>
      <c r="M50" s="356"/>
      <c r="N50" s="356"/>
      <c r="O50" s="356"/>
      <c r="P50" s="369"/>
      <c r="Q50" s="369"/>
      <c r="R50" s="369"/>
      <c r="S50" s="369"/>
      <c r="T50" s="369"/>
      <c r="U50" s="369"/>
      <c r="V50" s="356"/>
      <c r="W50" s="356"/>
      <c r="X50" s="356"/>
      <c r="Y50" s="356"/>
      <c r="Z50" s="356"/>
      <c r="AA50" s="356"/>
      <c r="AB50" s="356"/>
      <c r="AC50" s="356"/>
      <c r="AD50" s="357"/>
      <c r="AE50" s="357"/>
      <c r="AF50" s="357"/>
      <c r="AG50" s="142"/>
      <c r="AH50" s="283"/>
      <c r="AI50" s="100"/>
    </row>
    <row r="51" ht="15.75" customHeight="1">
      <c r="A51" s="356"/>
      <c r="B51" s="356"/>
      <c r="C51" s="376"/>
      <c r="D51" s="356"/>
      <c r="E51" s="356"/>
      <c r="F51" s="357"/>
      <c r="G51" s="369"/>
      <c r="H51" s="369"/>
      <c r="I51" s="373"/>
      <c r="J51" s="373"/>
      <c r="K51" s="126">
        <f t="shared" si="2"/>
        <v>21750880</v>
      </c>
      <c r="L51" s="375"/>
      <c r="M51" s="356"/>
      <c r="N51" s="356"/>
      <c r="O51" s="356"/>
      <c r="P51" s="369"/>
      <c r="Q51" s="369"/>
      <c r="R51" s="369"/>
      <c r="S51" s="369"/>
      <c r="T51" s="369"/>
      <c r="U51" s="369"/>
      <c r="V51" s="356"/>
      <c r="W51" s="356"/>
      <c r="X51" s="356"/>
      <c r="Y51" s="356"/>
      <c r="Z51" s="356"/>
      <c r="AA51" s="356"/>
      <c r="AB51" s="356"/>
      <c r="AC51" s="356"/>
      <c r="AD51" s="357"/>
      <c r="AE51" s="357"/>
      <c r="AF51" s="357"/>
      <c r="AG51" s="142"/>
      <c r="AH51" s="283"/>
      <c r="AI51" s="100"/>
    </row>
    <row r="52" ht="15.75" customHeight="1">
      <c r="A52" s="356"/>
      <c r="B52" s="356"/>
      <c r="C52" s="376"/>
      <c r="D52" s="356"/>
      <c r="E52" s="356"/>
      <c r="F52" s="378" t="s">
        <v>656</v>
      </c>
      <c r="G52" s="369">
        <f>SUM(G6:G22)</f>
        <v>535</v>
      </c>
      <c r="H52" s="369">
        <f>SUM(H22:H51)</f>
        <v>101</v>
      </c>
      <c r="I52" s="373"/>
      <c r="J52" s="371">
        <f>SUM(J23:J51)</f>
        <v>4098580</v>
      </c>
      <c r="K52" s="375"/>
      <c r="L52" s="375"/>
      <c r="M52" s="356"/>
      <c r="N52" s="356"/>
      <c r="O52" s="356"/>
      <c r="P52" s="369"/>
      <c r="Q52" s="369"/>
      <c r="R52" s="369"/>
      <c r="S52" s="369"/>
      <c r="T52" s="369"/>
      <c r="U52" s="369"/>
      <c r="V52" s="356"/>
      <c r="W52" s="356"/>
      <c r="X52" s="356"/>
      <c r="Y52" s="356"/>
      <c r="Z52" s="356"/>
      <c r="AA52" s="356"/>
      <c r="AB52" s="356"/>
      <c r="AC52" s="356"/>
      <c r="AD52" s="357"/>
      <c r="AE52" s="357"/>
      <c r="AF52" s="357"/>
      <c r="AG52" s="142"/>
      <c r="AH52" s="283"/>
      <c r="AI52" s="100"/>
    </row>
    <row r="53" ht="15.75" customHeight="1">
      <c r="A53" s="131"/>
      <c r="B53" s="131"/>
      <c r="C53" s="131"/>
      <c r="D53" s="131"/>
      <c r="E53" s="131"/>
      <c r="F53" s="380"/>
      <c r="G53" s="382"/>
      <c r="H53" s="382"/>
      <c r="I53" s="383"/>
      <c r="J53" s="384"/>
      <c r="K53" s="385"/>
      <c r="L53" s="385"/>
      <c r="M53" s="131"/>
      <c r="N53" s="131"/>
      <c r="O53" s="131"/>
      <c r="P53" s="382"/>
      <c r="Q53" s="382"/>
      <c r="R53" s="382"/>
      <c r="S53" s="382"/>
      <c r="T53" s="382"/>
      <c r="U53" s="382"/>
      <c r="V53" s="131"/>
      <c r="W53" s="131"/>
      <c r="X53" s="131"/>
      <c r="Y53" s="131"/>
      <c r="Z53" s="131"/>
      <c r="AA53" s="131"/>
      <c r="AB53" s="131"/>
      <c r="AC53" s="131"/>
      <c r="AD53" s="380"/>
      <c r="AE53" s="380"/>
      <c r="AF53" s="380"/>
      <c r="AG53" s="158"/>
      <c r="AH53" s="143"/>
    </row>
    <row r="54" ht="15.75" customHeight="1">
      <c r="A54" s="131"/>
      <c r="B54" s="131"/>
      <c r="C54" s="131"/>
      <c r="D54" s="131"/>
      <c r="E54" s="131"/>
      <c r="F54" s="380"/>
      <c r="G54" s="382"/>
      <c r="H54" s="382"/>
      <c r="I54" s="383"/>
      <c r="J54" s="384"/>
      <c r="K54" s="385"/>
      <c r="L54" s="385"/>
      <c r="M54" s="131"/>
      <c r="N54" s="131"/>
      <c r="O54" s="131"/>
      <c r="P54" s="382"/>
      <c r="Q54" s="382"/>
      <c r="R54" s="382"/>
      <c r="S54" s="382"/>
      <c r="T54" s="382"/>
      <c r="U54" s="382"/>
      <c r="V54" s="131"/>
      <c r="W54" s="131"/>
      <c r="X54" s="131"/>
      <c r="Y54" s="131"/>
      <c r="Z54" s="131"/>
      <c r="AA54" s="131"/>
      <c r="AB54" s="131"/>
      <c r="AC54" s="131"/>
      <c r="AD54" s="380"/>
      <c r="AE54" s="380"/>
      <c r="AF54" s="380"/>
      <c r="AG54" s="158"/>
      <c r="AH54" s="143"/>
    </row>
    <row r="55" ht="15.75" customHeight="1">
      <c r="A55" s="131"/>
      <c r="B55" s="131"/>
      <c r="C55" s="131"/>
      <c r="D55" s="131"/>
      <c r="E55" s="131"/>
      <c r="F55" s="380"/>
      <c r="G55" s="382"/>
      <c r="H55" s="382"/>
      <c r="I55" s="383"/>
      <c r="J55" s="384"/>
      <c r="K55" s="385"/>
      <c r="L55" s="385"/>
      <c r="M55" s="131"/>
      <c r="N55" s="131"/>
      <c r="O55" s="131"/>
      <c r="P55" s="382"/>
      <c r="Q55" s="382"/>
      <c r="R55" s="382"/>
      <c r="S55" s="382"/>
      <c r="T55" s="382"/>
      <c r="U55" s="382"/>
      <c r="V55" s="131"/>
      <c r="W55" s="131"/>
      <c r="X55" s="131"/>
      <c r="Y55" s="131"/>
      <c r="Z55" s="131"/>
      <c r="AA55" s="131"/>
      <c r="AB55" s="131"/>
      <c r="AC55" s="131"/>
      <c r="AD55" s="380"/>
      <c r="AE55" s="380"/>
      <c r="AF55" s="380"/>
      <c r="AG55" s="158"/>
      <c r="AH55" s="143"/>
    </row>
    <row r="56" ht="15.75" customHeight="1">
      <c r="A56" s="131"/>
      <c r="B56" s="131"/>
      <c r="C56" s="131"/>
      <c r="D56" s="131"/>
      <c r="E56" s="131"/>
      <c r="F56" s="380"/>
      <c r="G56" s="382"/>
      <c r="H56" s="382"/>
      <c r="I56" s="383"/>
      <c r="J56" s="384"/>
      <c r="K56" s="385"/>
      <c r="L56" s="385"/>
      <c r="M56" s="131"/>
      <c r="N56" s="131"/>
      <c r="O56" s="131"/>
      <c r="P56" s="382"/>
      <c r="Q56" s="382"/>
      <c r="R56" s="382"/>
      <c r="S56" s="382"/>
      <c r="T56" s="382"/>
      <c r="U56" s="382"/>
      <c r="V56" s="131"/>
      <c r="W56" s="131"/>
      <c r="X56" s="131"/>
      <c r="Y56" s="131"/>
      <c r="Z56" s="131"/>
      <c r="AA56" s="131"/>
      <c r="AB56" s="131"/>
      <c r="AC56" s="131"/>
      <c r="AD56" s="380"/>
      <c r="AE56" s="380"/>
      <c r="AF56" s="380"/>
      <c r="AG56" s="158"/>
      <c r="AH56" s="143"/>
    </row>
    <row r="57" ht="15.75" customHeight="1">
      <c r="A57" s="131"/>
      <c r="B57" s="131"/>
      <c r="C57" s="131"/>
      <c r="D57" s="131"/>
      <c r="E57" s="131"/>
      <c r="F57" s="380"/>
      <c r="G57" s="382"/>
      <c r="H57" s="382"/>
      <c r="I57" s="383"/>
      <c r="J57" s="384"/>
      <c r="K57" s="385"/>
      <c r="L57" s="385"/>
      <c r="M57" s="131"/>
      <c r="N57" s="131"/>
      <c r="O57" s="131"/>
      <c r="P57" s="382"/>
      <c r="Q57" s="382"/>
      <c r="R57" s="382"/>
      <c r="S57" s="382"/>
      <c r="T57" s="382"/>
      <c r="U57" s="382"/>
      <c r="V57" s="131"/>
      <c r="W57" s="131"/>
      <c r="X57" s="131"/>
      <c r="Y57" s="131"/>
      <c r="Z57" s="131"/>
      <c r="AA57" s="131"/>
      <c r="AB57" s="131"/>
      <c r="AC57" s="131"/>
      <c r="AD57" s="380"/>
      <c r="AE57" s="380"/>
      <c r="AF57" s="380"/>
      <c r="AG57" s="158"/>
      <c r="AH57" s="143"/>
    </row>
    <row r="58" ht="15.75" customHeight="1">
      <c r="A58" s="131"/>
      <c r="B58" s="131"/>
      <c r="C58" s="131"/>
      <c r="D58" s="131"/>
      <c r="E58" s="131"/>
      <c r="F58" s="380"/>
      <c r="G58" s="382"/>
      <c r="H58" s="382"/>
      <c r="I58" s="383"/>
      <c r="J58" s="384"/>
      <c r="K58" s="385"/>
      <c r="L58" s="385"/>
      <c r="M58" s="380"/>
      <c r="N58" s="131"/>
      <c r="O58" s="131"/>
      <c r="P58" s="131"/>
      <c r="Q58" s="382"/>
      <c r="R58" s="382"/>
      <c r="S58" s="382"/>
      <c r="T58" s="382"/>
      <c r="U58" s="382"/>
      <c r="V58" s="382"/>
      <c r="W58" s="131"/>
      <c r="X58" s="131"/>
      <c r="Y58" s="131"/>
      <c r="Z58" s="131"/>
      <c r="AA58" s="131"/>
      <c r="AB58" s="131"/>
      <c r="AC58" s="131"/>
      <c r="AD58" s="131"/>
      <c r="AE58" s="380"/>
      <c r="AF58" s="380"/>
      <c r="AG58" s="380"/>
      <c r="AH58" s="158"/>
      <c r="AI58" s="143"/>
    </row>
    <row r="59" ht="15.75" customHeight="1">
      <c r="A59" s="131"/>
      <c r="B59" s="131"/>
      <c r="C59" s="131"/>
      <c r="D59" s="131"/>
      <c r="E59" s="131"/>
      <c r="F59" s="380"/>
      <c r="G59" s="382"/>
      <c r="H59" s="382"/>
      <c r="I59" s="383"/>
      <c r="J59" s="384"/>
      <c r="K59" s="385"/>
      <c r="L59" s="385"/>
      <c r="M59" s="380"/>
      <c r="N59" s="131"/>
      <c r="O59" s="131"/>
      <c r="P59" s="131"/>
      <c r="Q59" s="382"/>
      <c r="R59" s="382"/>
      <c r="S59" s="382"/>
      <c r="T59" s="382"/>
      <c r="U59" s="382"/>
      <c r="V59" s="382"/>
      <c r="W59" s="131"/>
      <c r="X59" s="131"/>
      <c r="Y59" s="131"/>
      <c r="Z59" s="131"/>
      <c r="AA59" s="131"/>
      <c r="AB59" s="131"/>
      <c r="AC59" s="131"/>
      <c r="AD59" s="131"/>
      <c r="AE59" s="380"/>
      <c r="AF59" s="380"/>
      <c r="AG59" s="380"/>
      <c r="AH59" s="158"/>
      <c r="AI59" s="143"/>
    </row>
    <row r="60" ht="15.75" customHeight="1">
      <c r="A60" s="131"/>
      <c r="B60" s="131"/>
      <c r="C60" s="131"/>
      <c r="D60" s="131"/>
      <c r="E60" s="131"/>
      <c r="F60" s="380"/>
      <c r="G60" s="382"/>
      <c r="H60" s="382"/>
      <c r="I60" s="383"/>
      <c r="J60" s="384"/>
      <c r="K60" s="385"/>
      <c r="L60" s="385"/>
      <c r="M60" s="380"/>
      <c r="N60" s="131"/>
      <c r="O60" s="131"/>
      <c r="P60" s="131"/>
      <c r="Q60" s="382"/>
      <c r="R60" s="382"/>
      <c r="S60" s="382"/>
      <c r="T60" s="382"/>
      <c r="U60" s="382"/>
      <c r="V60" s="382"/>
      <c r="W60" s="131"/>
      <c r="X60" s="131"/>
      <c r="Y60" s="131"/>
      <c r="Z60" s="131"/>
      <c r="AA60" s="131"/>
      <c r="AB60" s="131"/>
      <c r="AC60" s="131"/>
      <c r="AD60" s="131"/>
      <c r="AE60" s="380"/>
      <c r="AF60" s="380"/>
      <c r="AG60" s="380"/>
      <c r="AH60" s="158"/>
      <c r="AI60" s="143"/>
    </row>
    <row r="61" ht="15.75" customHeight="1">
      <c r="A61" s="131"/>
      <c r="B61" s="131"/>
      <c r="C61" s="131"/>
      <c r="D61" s="131"/>
      <c r="E61" s="131"/>
      <c r="F61" s="380"/>
      <c r="G61" s="382"/>
      <c r="H61" s="382"/>
      <c r="I61" s="383"/>
      <c r="J61" s="384"/>
      <c r="K61" s="385"/>
      <c r="L61" s="385"/>
      <c r="M61" s="380"/>
      <c r="N61" s="131"/>
      <c r="O61" s="131"/>
      <c r="P61" s="131"/>
      <c r="Q61" s="382"/>
      <c r="R61" s="382"/>
      <c r="S61" s="382"/>
      <c r="T61" s="382"/>
      <c r="U61" s="382"/>
      <c r="V61" s="382"/>
      <c r="W61" s="131"/>
      <c r="X61" s="131"/>
      <c r="Y61" s="131"/>
      <c r="Z61" s="131"/>
      <c r="AA61" s="131"/>
      <c r="AB61" s="131"/>
      <c r="AC61" s="131"/>
      <c r="AD61" s="131"/>
      <c r="AE61" s="380"/>
      <c r="AF61" s="380"/>
      <c r="AG61" s="380"/>
      <c r="AH61" s="158"/>
      <c r="AI61" s="143"/>
    </row>
    <row r="62" ht="15.75" customHeight="1">
      <c r="A62" s="131"/>
      <c r="B62" s="131"/>
      <c r="C62" s="131"/>
      <c r="D62" s="131"/>
      <c r="E62" s="131"/>
      <c r="F62" s="380"/>
      <c r="G62" s="382"/>
      <c r="H62" s="382"/>
      <c r="I62" s="383"/>
      <c r="J62" s="384"/>
      <c r="K62" s="385"/>
      <c r="L62" s="385"/>
      <c r="M62" s="380"/>
      <c r="N62" s="131"/>
      <c r="O62" s="131"/>
      <c r="P62" s="131"/>
      <c r="Q62" s="382"/>
      <c r="R62" s="382"/>
      <c r="S62" s="382"/>
      <c r="T62" s="382"/>
      <c r="U62" s="382"/>
      <c r="V62" s="382"/>
      <c r="W62" s="131"/>
      <c r="X62" s="131"/>
      <c r="Y62" s="131"/>
      <c r="Z62" s="131"/>
      <c r="AA62" s="131"/>
      <c r="AB62" s="131"/>
      <c r="AC62" s="131"/>
      <c r="AD62" s="131"/>
      <c r="AE62" s="380"/>
      <c r="AF62" s="380"/>
      <c r="AG62" s="380"/>
      <c r="AH62" s="158"/>
      <c r="AI62" s="143"/>
    </row>
    <row r="63" ht="15.75" customHeight="1">
      <c r="A63" s="131"/>
      <c r="B63" s="131"/>
      <c r="C63" s="131"/>
      <c r="D63" s="131"/>
      <c r="E63" s="131"/>
      <c r="F63" s="380"/>
      <c r="G63" s="382"/>
      <c r="H63" s="382"/>
      <c r="I63" s="383"/>
      <c r="J63" s="384"/>
      <c r="K63" s="385"/>
      <c r="L63" s="385"/>
      <c r="M63" s="380"/>
      <c r="N63" s="131"/>
      <c r="O63" s="131"/>
      <c r="P63" s="131"/>
      <c r="Q63" s="382"/>
      <c r="R63" s="382"/>
      <c r="S63" s="382"/>
      <c r="T63" s="382"/>
      <c r="U63" s="382"/>
      <c r="V63" s="382"/>
      <c r="W63" s="131"/>
      <c r="X63" s="131"/>
      <c r="Y63" s="131"/>
      <c r="Z63" s="131"/>
      <c r="AA63" s="131"/>
      <c r="AB63" s="131"/>
      <c r="AC63" s="131"/>
      <c r="AD63" s="131"/>
      <c r="AE63" s="380"/>
      <c r="AF63" s="380"/>
      <c r="AG63" s="380"/>
      <c r="AH63" s="158"/>
      <c r="AI63" s="143"/>
    </row>
    <row r="64" ht="15.75" customHeight="1">
      <c r="A64" s="131"/>
      <c r="B64" s="131"/>
      <c r="C64" s="131"/>
      <c r="D64" s="131"/>
      <c r="E64" s="131"/>
      <c r="F64" s="380"/>
      <c r="G64" s="382"/>
      <c r="H64" s="382"/>
      <c r="I64" s="383"/>
      <c r="J64" s="384"/>
      <c r="K64" s="385"/>
      <c r="L64" s="385"/>
      <c r="M64" s="380"/>
      <c r="N64" s="131"/>
      <c r="O64" s="131"/>
      <c r="P64" s="131"/>
      <c r="Q64" s="382"/>
      <c r="R64" s="382"/>
      <c r="S64" s="382"/>
      <c r="T64" s="382"/>
      <c r="U64" s="382"/>
      <c r="V64" s="382"/>
      <c r="W64" s="131"/>
      <c r="X64" s="131"/>
      <c r="Y64" s="131"/>
      <c r="Z64" s="131"/>
      <c r="AA64" s="131"/>
      <c r="AB64" s="131"/>
      <c r="AC64" s="131"/>
      <c r="AD64" s="131"/>
      <c r="AE64" s="380"/>
      <c r="AF64" s="380"/>
      <c r="AG64" s="380"/>
      <c r="AH64" s="158"/>
      <c r="AI64" s="143"/>
    </row>
    <row r="65" ht="15.75" customHeight="1">
      <c r="A65" s="131"/>
      <c r="B65" s="131"/>
      <c r="C65" s="131"/>
      <c r="D65" s="131"/>
      <c r="E65" s="131"/>
      <c r="F65" s="380"/>
      <c r="G65" s="382"/>
      <c r="H65" s="382"/>
      <c r="I65" s="383"/>
      <c r="J65" s="384"/>
      <c r="K65" s="385"/>
      <c r="L65" s="385"/>
      <c r="M65" s="380"/>
      <c r="N65" s="131"/>
      <c r="O65" s="131"/>
      <c r="P65" s="131"/>
      <c r="Q65" s="382"/>
      <c r="R65" s="382"/>
      <c r="S65" s="382"/>
      <c r="T65" s="382"/>
      <c r="U65" s="382"/>
      <c r="V65" s="382"/>
      <c r="W65" s="131"/>
      <c r="X65" s="131"/>
      <c r="Y65" s="131"/>
      <c r="Z65" s="131"/>
      <c r="AA65" s="131"/>
      <c r="AB65" s="131"/>
      <c r="AC65" s="131"/>
      <c r="AD65" s="131"/>
      <c r="AE65" s="380"/>
      <c r="AF65" s="380"/>
      <c r="AG65" s="380"/>
      <c r="AH65" s="158"/>
      <c r="AI65" s="143"/>
    </row>
    <row r="66" ht="15.75" customHeight="1">
      <c r="A66" s="131"/>
      <c r="B66" s="131"/>
      <c r="C66" s="131"/>
      <c r="D66" s="131"/>
      <c r="E66" s="131"/>
      <c r="F66" s="380"/>
      <c r="G66" s="382"/>
      <c r="H66" s="382"/>
      <c r="I66" s="383"/>
      <c r="J66" s="384"/>
      <c r="K66" s="385"/>
      <c r="L66" s="385"/>
      <c r="M66" s="380"/>
      <c r="N66" s="131"/>
      <c r="O66" s="131"/>
      <c r="P66" s="131"/>
      <c r="Q66" s="382"/>
      <c r="R66" s="382"/>
      <c r="S66" s="382"/>
      <c r="T66" s="382"/>
      <c r="U66" s="382"/>
      <c r="V66" s="382"/>
      <c r="W66" s="131"/>
      <c r="X66" s="131"/>
      <c r="Y66" s="131"/>
      <c r="Z66" s="131"/>
      <c r="AA66" s="131"/>
      <c r="AB66" s="131"/>
      <c r="AC66" s="131"/>
      <c r="AD66" s="131"/>
      <c r="AE66" s="380"/>
      <c r="AF66" s="380"/>
      <c r="AG66" s="380"/>
      <c r="AH66" s="158"/>
      <c r="AI66" s="143"/>
    </row>
    <row r="67" ht="15.75" customHeight="1">
      <c r="A67" s="131"/>
      <c r="B67" s="131"/>
      <c r="C67" s="131"/>
      <c r="D67" s="131"/>
      <c r="E67" s="131"/>
      <c r="F67" s="380"/>
      <c r="G67" s="382"/>
      <c r="H67" s="382"/>
      <c r="I67" s="396"/>
      <c r="J67" s="384"/>
      <c r="K67" s="385"/>
      <c r="L67" s="385"/>
      <c r="M67" s="380"/>
      <c r="N67" s="131"/>
      <c r="O67" s="131"/>
      <c r="P67" s="131"/>
      <c r="Q67" s="382"/>
      <c r="R67" s="382"/>
      <c r="S67" s="382"/>
      <c r="T67" s="382"/>
      <c r="U67" s="382"/>
      <c r="V67" s="382"/>
      <c r="W67" s="131"/>
      <c r="X67" s="131"/>
      <c r="Y67" s="131"/>
      <c r="Z67" s="131"/>
      <c r="AA67" s="131"/>
      <c r="AB67" s="131"/>
      <c r="AC67" s="131"/>
      <c r="AD67" s="131"/>
      <c r="AE67" s="380"/>
      <c r="AF67" s="380"/>
      <c r="AG67" s="380"/>
      <c r="AH67" s="158"/>
      <c r="AI67" s="143"/>
    </row>
    <row r="68" ht="15.75" customHeight="1">
      <c r="A68" s="143"/>
      <c r="B68" s="143"/>
      <c r="C68" s="143"/>
      <c r="D68" s="143"/>
      <c r="E68" s="143"/>
      <c r="F68" s="288"/>
      <c r="G68" s="289"/>
      <c r="H68" s="289"/>
      <c r="I68" s="143"/>
      <c r="J68" s="143"/>
      <c r="K68" s="397"/>
      <c r="L68" s="397"/>
      <c r="M68" s="288"/>
      <c r="N68" s="143"/>
      <c r="O68" s="143"/>
      <c r="P68" s="143"/>
      <c r="Q68" s="289"/>
      <c r="R68" s="289"/>
      <c r="S68" s="289"/>
      <c r="T68" s="289"/>
      <c r="U68" s="289"/>
      <c r="V68" s="289"/>
      <c r="W68" s="143"/>
      <c r="X68" s="143"/>
      <c r="Y68" s="143"/>
      <c r="Z68" s="143"/>
      <c r="AA68" s="143"/>
      <c r="AB68" s="143"/>
      <c r="AC68" s="143"/>
      <c r="AD68" s="143"/>
      <c r="AE68" s="288"/>
      <c r="AF68" s="288"/>
      <c r="AG68" s="288"/>
      <c r="AH68" s="158"/>
      <c r="AI68" s="143"/>
    </row>
    <row r="69" ht="15.75" customHeight="1">
      <c r="A69" s="143"/>
      <c r="B69" s="143"/>
      <c r="C69" s="143"/>
      <c r="D69" s="143"/>
      <c r="E69" s="143"/>
      <c r="F69" s="288"/>
      <c r="G69" s="289"/>
      <c r="H69" s="289"/>
      <c r="I69" s="143"/>
      <c r="J69" s="143"/>
      <c r="K69" s="397"/>
      <c r="L69" s="397"/>
      <c r="M69" s="288"/>
      <c r="N69" s="143"/>
      <c r="O69" s="143"/>
      <c r="P69" s="143"/>
      <c r="Q69" s="289"/>
      <c r="R69" s="289"/>
      <c r="S69" s="289"/>
      <c r="T69" s="289"/>
      <c r="U69" s="289"/>
      <c r="V69" s="289"/>
      <c r="W69" s="143"/>
      <c r="X69" s="143"/>
      <c r="Y69" s="143"/>
      <c r="Z69" s="143"/>
      <c r="AA69" s="143"/>
      <c r="AB69" s="143"/>
      <c r="AC69" s="143"/>
      <c r="AD69" s="143"/>
      <c r="AE69" s="288"/>
      <c r="AF69" s="288"/>
      <c r="AG69" s="288"/>
      <c r="AH69" s="158"/>
      <c r="AI69" s="143"/>
    </row>
    <row r="70" ht="15.75" customHeight="1">
      <c r="A70" s="143"/>
      <c r="B70" s="143"/>
      <c r="C70" s="143"/>
      <c r="D70" s="143"/>
      <c r="E70" s="143"/>
      <c r="F70" s="288"/>
      <c r="G70" s="289"/>
      <c r="H70" s="289"/>
      <c r="I70" s="143"/>
      <c r="J70" s="143"/>
      <c r="K70" s="397"/>
      <c r="L70" s="397"/>
      <c r="M70" s="288"/>
      <c r="N70" s="143"/>
      <c r="O70" s="143"/>
      <c r="P70" s="143"/>
      <c r="Q70" s="289"/>
      <c r="R70" s="289"/>
      <c r="S70" s="289"/>
      <c r="T70" s="289"/>
      <c r="U70" s="289"/>
      <c r="V70" s="289"/>
      <c r="W70" s="143"/>
      <c r="X70" s="143"/>
      <c r="Y70" s="143"/>
      <c r="Z70" s="143"/>
      <c r="AA70" s="143"/>
      <c r="AB70" s="143"/>
      <c r="AC70" s="143"/>
      <c r="AD70" s="143"/>
      <c r="AE70" s="288"/>
      <c r="AF70" s="288"/>
      <c r="AG70" s="288"/>
      <c r="AH70" s="158"/>
      <c r="AI70" s="143"/>
    </row>
    <row r="71" ht="15.75" customHeight="1">
      <c r="A71" s="143"/>
      <c r="B71" s="143"/>
      <c r="C71" s="143"/>
      <c r="D71" s="143"/>
      <c r="E71" s="143"/>
      <c r="F71" s="288"/>
      <c r="G71" s="289"/>
      <c r="H71" s="289"/>
      <c r="I71" s="143"/>
      <c r="J71" s="143"/>
      <c r="K71" s="397"/>
      <c r="L71" s="397"/>
      <c r="M71" s="288"/>
      <c r="N71" s="143"/>
      <c r="O71" s="143"/>
      <c r="P71" s="143"/>
      <c r="Q71" s="289"/>
      <c r="R71" s="289"/>
      <c r="S71" s="289"/>
      <c r="T71" s="289"/>
      <c r="U71" s="289"/>
      <c r="V71" s="289"/>
      <c r="W71" s="143"/>
      <c r="X71" s="143"/>
      <c r="Y71" s="143"/>
      <c r="Z71" s="143"/>
      <c r="AA71" s="143"/>
      <c r="AB71" s="143"/>
      <c r="AC71" s="143"/>
      <c r="AD71" s="143"/>
      <c r="AE71" s="288"/>
      <c r="AF71" s="288"/>
      <c r="AG71" s="288"/>
      <c r="AH71" s="158"/>
      <c r="AI71" s="143"/>
    </row>
    <row r="72" ht="15.75" customHeight="1">
      <c r="A72" s="143"/>
      <c r="B72" s="143"/>
      <c r="C72" s="143"/>
      <c r="D72" s="143"/>
      <c r="E72" s="143"/>
      <c r="F72" s="288"/>
      <c r="G72" s="289"/>
      <c r="H72" s="289"/>
      <c r="I72" s="143"/>
      <c r="J72" s="143"/>
      <c r="K72" s="397"/>
      <c r="L72" s="397"/>
      <c r="M72" s="288"/>
      <c r="N72" s="143"/>
      <c r="O72" s="143"/>
      <c r="P72" s="143"/>
      <c r="Q72" s="289"/>
      <c r="R72" s="289"/>
      <c r="S72" s="289"/>
      <c r="T72" s="289"/>
      <c r="U72" s="289"/>
      <c r="V72" s="289"/>
      <c r="W72" s="143"/>
      <c r="X72" s="143"/>
      <c r="Y72" s="143"/>
      <c r="Z72" s="143"/>
      <c r="AA72" s="143"/>
      <c r="AB72" s="143"/>
      <c r="AC72" s="143"/>
      <c r="AD72" s="143"/>
      <c r="AE72" s="288"/>
      <c r="AF72" s="288"/>
      <c r="AG72" s="288"/>
      <c r="AH72" s="158"/>
      <c r="AI72" s="143"/>
    </row>
    <row r="73" ht="15.75" customHeight="1">
      <c r="A73" s="143"/>
      <c r="B73" s="143"/>
      <c r="C73" s="143"/>
      <c r="D73" s="143"/>
      <c r="E73" s="143"/>
      <c r="F73" s="288"/>
      <c r="G73" s="289"/>
      <c r="H73" s="289"/>
      <c r="I73" s="143"/>
      <c r="J73" s="143"/>
      <c r="K73" s="397"/>
      <c r="L73" s="397"/>
      <c r="M73" s="288"/>
      <c r="N73" s="143"/>
      <c r="O73" s="143"/>
      <c r="P73" s="143"/>
      <c r="Q73" s="289"/>
      <c r="R73" s="289"/>
      <c r="S73" s="289"/>
      <c r="T73" s="289"/>
      <c r="U73" s="289"/>
      <c r="V73" s="289"/>
      <c r="W73" s="143"/>
      <c r="X73" s="143"/>
      <c r="Y73" s="143"/>
      <c r="Z73" s="143"/>
      <c r="AA73" s="143"/>
      <c r="AB73" s="143"/>
      <c r="AC73" s="143"/>
      <c r="AD73" s="143"/>
      <c r="AE73" s="288"/>
      <c r="AF73" s="288"/>
      <c r="AG73" s="288"/>
      <c r="AH73" s="158"/>
      <c r="AI73" s="143"/>
    </row>
    <row r="74" ht="15.75" customHeight="1">
      <c r="A74" s="143"/>
      <c r="B74" s="143"/>
      <c r="C74" s="143"/>
      <c r="D74" s="143"/>
      <c r="E74" s="143"/>
      <c r="F74" s="288"/>
      <c r="G74" s="289"/>
      <c r="H74" s="289"/>
      <c r="I74" s="143"/>
      <c r="J74" s="143"/>
      <c r="K74" s="397"/>
      <c r="L74" s="397"/>
      <c r="M74" s="288"/>
      <c r="N74" s="143"/>
      <c r="O74" s="143"/>
      <c r="P74" s="143"/>
      <c r="Q74" s="289"/>
      <c r="R74" s="289"/>
      <c r="S74" s="289"/>
      <c r="T74" s="289"/>
      <c r="U74" s="289"/>
      <c r="V74" s="289"/>
      <c r="W74" s="143"/>
      <c r="X74" s="143"/>
      <c r="Y74" s="143"/>
      <c r="Z74" s="143"/>
      <c r="AA74" s="143"/>
      <c r="AB74" s="143"/>
      <c r="AC74" s="143"/>
      <c r="AD74" s="143"/>
      <c r="AE74" s="288"/>
      <c r="AF74" s="288"/>
      <c r="AG74" s="288"/>
      <c r="AH74" s="158"/>
      <c r="AI74" s="143"/>
    </row>
    <row r="75" ht="15.75" customHeight="1">
      <c r="A75" s="143"/>
      <c r="B75" s="143"/>
      <c r="C75" s="143"/>
      <c r="D75" s="143"/>
      <c r="E75" s="143"/>
      <c r="F75" s="288"/>
      <c r="G75" s="289"/>
      <c r="H75" s="289"/>
      <c r="I75" s="143"/>
      <c r="J75" s="143"/>
      <c r="K75" s="397"/>
      <c r="L75" s="397"/>
      <c r="M75" s="288"/>
      <c r="N75" s="143"/>
      <c r="O75" s="143"/>
      <c r="P75" s="143"/>
      <c r="Q75" s="289"/>
      <c r="R75" s="289"/>
      <c r="S75" s="289"/>
      <c r="T75" s="289"/>
      <c r="U75" s="289"/>
      <c r="V75" s="289"/>
      <c r="W75" s="143"/>
      <c r="X75" s="143"/>
      <c r="Y75" s="143"/>
      <c r="Z75" s="143"/>
      <c r="AA75" s="143"/>
      <c r="AB75" s="143"/>
      <c r="AC75" s="143"/>
      <c r="AD75" s="143"/>
      <c r="AE75" s="288"/>
      <c r="AF75" s="288"/>
      <c r="AG75" s="288"/>
      <c r="AH75" s="158"/>
      <c r="AI75" s="143"/>
    </row>
    <row r="76" ht="15.75" customHeight="1">
      <c r="A76" s="143"/>
      <c r="B76" s="143"/>
      <c r="C76" s="143"/>
      <c r="D76" s="143"/>
      <c r="E76" s="143"/>
      <c r="F76" s="288"/>
      <c r="G76" s="289"/>
      <c r="H76" s="289"/>
      <c r="I76" s="143"/>
      <c r="J76" s="143"/>
      <c r="K76" s="397"/>
      <c r="L76" s="397"/>
      <c r="M76" s="288"/>
      <c r="N76" s="143"/>
      <c r="O76" s="143"/>
      <c r="P76" s="143"/>
      <c r="Q76" s="289"/>
      <c r="R76" s="289"/>
      <c r="S76" s="289"/>
      <c r="T76" s="289"/>
      <c r="U76" s="289"/>
      <c r="V76" s="289"/>
      <c r="W76" s="143"/>
      <c r="X76" s="143"/>
      <c r="Y76" s="143"/>
      <c r="Z76" s="143"/>
      <c r="AA76" s="143"/>
      <c r="AB76" s="143"/>
      <c r="AC76" s="143"/>
      <c r="AD76" s="143"/>
      <c r="AE76" s="288"/>
      <c r="AF76" s="288"/>
      <c r="AG76" s="288"/>
      <c r="AH76" s="158"/>
      <c r="AI76" s="143"/>
    </row>
    <row r="77" ht="15.75" customHeight="1">
      <c r="A77" s="143"/>
      <c r="B77" s="143"/>
      <c r="C77" s="143"/>
      <c r="D77" s="143"/>
      <c r="E77" s="143"/>
      <c r="F77" s="288"/>
      <c r="G77" s="289"/>
      <c r="H77" s="289"/>
      <c r="I77" s="143"/>
      <c r="J77" s="143"/>
      <c r="K77" s="397"/>
      <c r="L77" s="397"/>
      <c r="M77" s="288"/>
      <c r="N77" s="143"/>
      <c r="O77" s="143"/>
      <c r="P77" s="143"/>
      <c r="Q77" s="289"/>
      <c r="R77" s="289"/>
      <c r="S77" s="289"/>
      <c r="T77" s="289"/>
      <c r="U77" s="289"/>
      <c r="V77" s="289"/>
      <c r="W77" s="143"/>
      <c r="X77" s="143"/>
      <c r="Y77" s="143"/>
      <c r="Z77" s="143"/>
      <c r="AA77" s="143"/>
      <c r="AB77" s="143"/>
      <c r="AC77" s="143"/>
      <c r="AD77" s="143"/>
      <c r="AE77" s="288"/>
      <c r="AF77" s="288"/>
      <c r="AG77" s="288"/>
      <c r="AH77" s="158"/>
      <c r="AI77" s="143"/>
    </row>
    <row r="78" ht="15.75" customHeight="1">
      <c r="A78" s="143"/>
      <c r="B78" s="143"/>
      <c r="C78" s="143"/>
      <c r="D78" s="143"/>
      <c r="E78" s="143"/>
      <c r="F78" s="288"/>
      <c r="G78" s="289"/>
      <c r="H78" s="289"/>
      <c r="I78" s="143"/>
      <c r="J78" s="143"/>
      <c r="K78" s="397"/>
      <c r="L78" s="397"/>
      <c r="M78" s="288"/>
      <c r="N78" s="143"/>
      <c r="O78" s="143"/>
      <c r="P78" s="143"/>
      <c r="Q78" s="289"/>
      <c r="R78" s="289"/>
      <c r="S78" s="289"/>
      <c r="T78" s="289"/>
      <c r="U78" s="289"/>
      <c r="V78" s="289"/>
      <c r="W78" s="143"/>
      <c r="X78" s="143"/>
      <c r="Y78" s="143"/>
      <c r="Z78" s="143"/>
      <c r="AA78" s="143"/>
      <c r="AB78" s="143"/>
      <c r="AC78" s="143"/>
      <c r="AD78" s="143"/>
      <c r="AE78" s="288"/>
      <c r="AF78" s="288"/>
      <c r="AG78" s="288"/>
      <c r="AH78" s="158"/>
      <c r="AI78" s="143"/>
    </row>
    <row r="79" ht="15.75" customHeight="1">
      <c r="A79" s="143"/>
      <c r="B79" s="143"/>
      <c r="C79" s="143"/>
      <c r="D79" s="143"/>
      <c r="E79" s="143"/>
      <c r="F79" s="288"/>
      <c r="G79" s="289"/>
      <c r="H79" s="289"/>
      <c r="I79" s="143"/>
      <c r="J79" s="143"/>
      <c r="K79" s="397"/>
      <c r="L79" s="397"/>
      <c r="M79" s="288"/>
      <c r="N79" s="143"/>
      <c r="O79" s="143"/>
      <c r="P79" s="143"/>
      <c r="Q79" s="289"/>
      <c r="R79" s="289"/>
      <c r="S79" s="289"/>
      <c r="T79" s="289"/>
      <c r="U79" s="289"/>
      <c r="V79" s="289"/>
      <c r="W79" s="143"/>
      <c r="X79" s="143"/>
      <c r="Y79" s="143"/>
      <c r="Z79" s="143"/>
      <c r="AA79" s="143"/>
      <c r="AB79" s="143"/>
      <c r="AC79" s="143"/>
      <c r="AD79" s="143"/>
      <c r="AE79" s="288"/>
      <c r="AF79" s="288"/>
      <c r="AG79" s="288"/>
      <c r="AH79" s="158"/>
      <c r="AI79" s="143"/>
    </row>
    <row r="80" ht="15.75" customHeight="1">
      <c r="A80" s="143"/>
      <c r="B80" s="143"/>
      <c r="C80" s="143"/>
      <c r="D80" s="143"/>
      <c r="E80" s="143"/>
      <c r="F80" s="288"/>
      <c r="G80" s="289"/>
      <c r="H80" s="289"/>
      <c r="I80" s="143"/>
      <c r="J80" s="143"/>
      <c r="K80" s="397"/>
      <c r="L80" s="397"/>
      <c r="M80" s="288"/>
      <c r="N80" s="143"/>
      <c r="O80" s="143"/>
      <c r="P80" s="143"/>
      <c r="Q80" s="289"/>
      <c r="R80" s="289"/>
      <c r="S80" s="289"/>
      <c r="T80" s="289"/>
      <c r="U80" s="289"/>
      <c r="V80" s="289"/>
      <c r="W80" s="143"/>
      <c r="X80" s="143"/>
      <c r="Y80" s="143"/>
      <c r="Z80" s="143"/>
      <c r="AA80" s="143"/>
      <c r="AB80" s="143"/>
      <c r="AC80" s="143"/>
      <c r="AD80" s="143"/>
      <c r="AE80" s="288"/>
      <c r="AF80" s="288"/>
      <c r="AG80" s="288"/>
      <c r="AH80" s="158"/>
      <c r="AI80" s="143"/>
    </row>
    <row r="81" ht="15.75" customHeight="1">
      <c r="A81" s="143"/>
      <c r="B81" s="143"/>
      <c r="C81" s="143"/>
      <c r="D81" s="143"/>
      <c r="E81" s="143"/>
      <c r="F81" s="288"/>
      <c r="G81" s="289"/>
      <c r="H81" s="289"/>
      <c r="I81" s="143"/>
      <c r="J81" s="143"/>
      <c r="K81" s="397"/>
      <c r="L81" s="397"/>
      <c r="M81" s="288"/>
      <c r="N81" s="143"/>
      <c r="O81" s="143"/>
      <c r="P81" s="143"/>
      <c r="Q81" s="289"/>
      <c r="R81" s="289"/>
      <c r="S81" s="289"/>
      <c r="T81" s="289"/>
      <c r="U81" s="289"/>
      <c r="V81" s="289"/>
      <c r="W81" s="143"/>
      <c r="X81" s="143"/>
      <c r="Y81" s="143"/>
      <c r="Z81" s="143"/>
      <c r="AA81" s="143"/>
      <c r="AB81" s="143"/>
      <c r="AC81" s="143"/>
      <c r="AD81" s="143"/>
      <c r="AE81" s="288"/>
      <c r="AF81" s="288"/>
      <c r="AG81" s="288"/>
      <c r="AH81" s="158"/>
      <c r="AI81" s="143"/>
    </row>
    <row r="82" ht="15.75" customHeight="1">
      <c r="A82" s="143"/>
      <c r="B82" s="143"/>
      <c r="C82" s="143"/>
      <c r="D82" s="143"/>
      <c r="E82" s="143"/>
      <c r="F82" s="288"/>
      <c r="G82" s="289"/>
      <c r="H82" s="289"/>
      <c r="I82" s="143"/>
      <c r="J82" s="143"/>
      <c r="K82" s="397"/>
      <c r="L82" s="397"/>
      <c r="M82" s="288"/>
      <c r="N82" s="143"/>
      <c r="O82" s="143"/>
      <c r="P82" s="143"/>
      <c r="Q82" s="289"/>
      <c r="R82" s="289"/>
      <c r="S82" s="289"/>
      <c r="T82" s="289"/>
      <c r="U82" s="289"/>
      <c r="V82" s="289"/>
      <c r="W82" s="143"/>
      <c r="X82" s="143"/>
      <c r="Y82" s="143"/>
      <c r="Z82" s="143"/>
      <c r="AA82" s="143"/>
      <c r="AB82" s="143"/>
      <c r="AC82" s="143"/>
      <c r="AD82" s="143"/>
      <c r="AE82" s="143"/>
      <c r="AF82" s="288"/>
      <c r="AG82" s="288"/>
      <c r="AH82" s="158"/>
      <c r="AI82" s="143"/>
    </row>
    <row r="83" ht="15.75" customHeight="1">
      <c r="A83" s="143"/>
      <c r="B83" s="143"/>
      <c r="C83" s="143"/>
      <c r="D83" s="143"/>
      <c r="E83" s="143"/>
      <c r="F83" s="288"/>
      <c r="G83" s="289"/>
      <c r="H83" s="289"/>
      <c r="I83" s="143"/>
      <c r="J83" s="143"/>
      <c r="K83" s="397"/>
      <c r="L83" s="397"/>
      <c r="M83" s="288"/>
      <c r="N83" s="143"/>
      <c r="O83" s="143"/>
      <c r="P83" s="143"/>
      <c r="Q83" s="289"/>
      <c r="R83" s="289"/>
      <c r="S83" s="289"/>
      <c r="T83" s="289"/>
      <c r="U83" s="289"/>
      <c r="V83" s="289"/>
      <c r="W83" s="143"/>
      <c r="X83" s="143"/>
      <c r="Y83" s="143"/>
      <c r="Z83" s="143"/>
      <c r="AA83" s="143"/>
      <c r="AB83" s="143"/>
      <c r="AC83" s="143"/>
      <c r="AD83" s="143"/>
      <c r="AE83" s="143"/>
      <c r="AF83" s="288"/>
      <c r="AG83" s="288"/>
      <c r="AH83" s="158"/>
      <c r="AI83" s="143"/>
    </row>
    <row r="84" ht="15.75" customHeight="1">
      <c r="A84" s="143"/>
      <c r="B84" s="143"/>
      <c r="C84" s="143"/>
      <c r="D84" s="143"/>
      <c r="E84" s="143"/>
      <c r="F84" s="288"/>
      <c r="G84" s="289"/>
      <c r="H84" s="289"/>
      <c r="I84" s="143"/>
      <c r="J84" s="143"/>
      <c r="K84" s="397"/>
      <c r="L84" s="397"/>
      <c r="M84" s="288"/>
      <c r="N84" s="143"/>
      <c r="O84" s="143"/>
      <c r="P84" s="143"/>
      <c r="Q84" s="289"/>
      <c r="R84" s="289"/>
      <c r="S84" s="289"/>
      <c r="T84" s="289"/>
      <c r="U84" s="289"/>
      <c r="V84" s="289"/>
      <c r="W84" s="143"/>
      <c r="X84" s="143"/>
      <c r="Y84" s="143"/>
      <c r="Z84" s="143"/>
      <c r="AA84" s="143"/>
      <c r="AB84" s="143"/>
      <c r="AC84" s="143"/>
      <c r="AD84" s="143"/>
      <c r="AE84" s="143"/>
      <c r="AF84" s="288"/>
      <c r="AG84" s="288"/>
      <c r="AH84" s="158"/>
      <c r="AI84" s="143"/>
    </row>
    <row r="85" ht="15.75" customHeight="1">
      <c r="A85" s="143"/>
      <c r="B85" s="143"/>
      <c r="C85" s="143"/>
      <c r="D85" s="143"/>
      <c r="E85" s="143"/>
      <c r="F85" s="288"/>
      <c r="G85" s="289"/>
      <c r="H85" s="289"/>
      <c r="I85" s="143"/>
      <c r="J85" s="143"/>
      <c r="K85" s="397"/>
      <c r="L85" s="397"/>
      <c r="M85" s="288"/>
      <c r="N85" s="143"/>
      <c r="O85" s="143"/>
      <c r="P85" s="143"/>
      <c r="Q85" s="289"/>
      <c r="R85" s="289"/>
      <c r="S85" s="289"/>
      <c r="T85" s="289"/>
      <c r="U85" s="289"/>
      <c r="V85" s="289"/>
      <c r="W85" s="143"/>
      <c r="X85" s="143"/>
      <c r="Y85" s="143"/>
      <c r="Z85" s="143"/>
      <c r="AA85" s="143"/>
      <c r="AB85" s="143"/>
      <c r="AC85" s="143"/>
      <c r="AD85" s="143"/>
      <c r="AE85" s="143"/>
      <c r="AF85" s="288"/>
      <c r="AG85" s="288"/>
      <c r="AH85" s="158"/>
      <c r="AI85" s="143"/>
    </row>
    <row r="86" ht="15.75" customHeight="1">
      <c r="A86" s="143"/>
      <c r="B86" s="143"/>
      <c r="C86" s="143"/>
      <c r="D86" s="143"/>
      <c r="E86" s="143"/>
      <c r="F86" s="288"/>
      <c r="G86" s="289"/>
      <c r="H86" s="289"/>
      <c r="I86" s="143"/>
      <c r="J86" s="143"/>
      <c r="K86" s="397"/>
      <c r="L86" s="397"/>
      <c r="M86" s="288"/>
      <c r="N86" s="143"/>
      <c r="O86" s="143"/>
      <c r="P86" s="143"/>
      <c r="Q86" s="289"/>
      <c r="R86" s="289"/>
      <c r="S86" s="289"/>
      <c r="T86" s="289"/>
      <c r="U86" s="289"/>
      <c r="V86" s="289"/>
      <c r="W86" s="143"/>
      <c r="X86" s="143"/>
      <c r="Y86" s="143"/>
      <c r="Z86" s="143"/>
      <c r="AA86" s="143"/>
      <c r="AB86" s="143"/>
      <c r="AC86" s="143"/>
      <c r="AD86" s="143"/>
      <c r="AE86" s="143"/>
      <c r="AF86" s="288"/>
      <c r="AG86" s="288"/>
      <c r="AH86" s="158"/>
      <c r="AI86" s="143"/>
    </row>
    <row r="87" ht="15.75" customHeight="1">
      <c r="A87" s="143"/>
      <c r="B87" s="143"/>
      <c r="C87" s="143"/>
      <c r="D87" s="143"/>
      <c r="E87" s="143"/>
      <c r="F87" s="288"/>
      <c r="G87" s="289"/>
      <c r="H87" s="289"/>
      <c r="I87" s="143"/>
      <c r="J87" s="143"/>
      <c r="K87" s="397"/>
      <c r="L87" s="397"/>
      <c r="M87" s="288"/>
      <c r="N87" s="143"/>
      <c r="O87" s="143"/>
      <c r="P87" s="143"/>
      <c r="Q87" s="289"/>
      <c r="R87" s="289"/>
      <c r="S87" s="289"/>
      <c r="T87" s="289"/>
      <c r="U87" s="289"/>
      <c r="V87" s="289"/>
      <c r="W87" s="143"/>
      <c r="X87" s="143"/>
      <c r="Y87" s="143"/>
      <c r="Z87" s="143"/>
      <c r="AA87" s="143"/>
      <c r="AB87" s="143"/>
      <c r="AC87" s="143"/>
      <c r="AD87" s="143"/>
      <c r="AE87" s="143"/>
      <c r="AF87" s="288"/>
      <c r="AG87" s="288"/>
      <c r="AH87" s="158"/>
      <c r="AI87" s="143"/>
    </row>
    <row r="88" ht="15.75" customHeight="1">
      <c r="A88" s="143"/>
      <c r="B88" s="143"/>
      <c r="C88" s="143"/>
      <c r="D88" s="143"/>
      <c r="E88" s="143"/>
      <c r="F88" s="288"/>
      <c r="G88" s="289"/>
      <c r="H88" s="289"/>
      <c r="I88" s="143"/>
      <c r="J88" s="143"/>
      <c r="K88" s="397"/>
      <c r="L88" s="397"/>
      <c r="M88" s="288"/>
      <c r="N88" s="143"/>
      <c r="O88" s="143"/>
      <c r="P88" s="143"/>
      <c r="Q88" s="289"/>
      <c r="R88" s="289"/>
      <c r="S88" s="289"/>
      <c r="T88" s="289"/>
      <c r="U88" s="289"/>
      <c r="V88" s="289"/>
      <c r="W88" s="143"/>
      <c r="X88" s="143"/>
      <c r="Y88" s="143"/>
      <c r="Z88" s="143"/>
      <c r="AA88" s="143"/>
      <c r="AB88" s="143"/>
      <c r="AC88" s="143"/>
      <c r="AD88" s="143"/>
      <c r="AE88" s="143"/>
      <c r="AF88" s="288"/>
      <c r="AG88" s="288"/>
      <c r="AH88" s="158"/>
      <c r="AI88" s="143"/>
    </row>
    <row r="89" ht="15.75" customHeight="1">
      <c r="A89" s="143"/>
      <c r="B89" s="143"/>
      <c r="C89" s="143"/>
      <c r="D89" s="143"/>
      <c r="E89" s="143"/>
      <c r="F89" s="288"/>
      <c r="G89" s="289"/>
      <c r="H89" s="289"/>
      <c r="I89" s="143"/>
      <c r="J89" s="143"/>
      <c r="K89" s="397"/>
      <c r="L89" s="397"/>
      <c r="M89" s="288"/>
      <c r="N89" s="143"/>
      <c r="O89" s="143"/>
      <c r="P89" s="143"/>
      <c r="Q89" s="289"/>
      <c r="R89" s="289"/>
      <c r="S89" s="289"/>
      <c r="T89" s="289"/>
      <c r="U89" s="289"/>
      <c r="V89" s="289"/>
      <c r="W89" s="143"/>
      <c r="X89" s="143"/>
      <c r="Y89" s="143"/>
      <c r="Z89" s="143"/>
      <c r="AA89" s="143"/>
      <c r="AB89" s="143"/>
      <c r="AC89" s="143"/>
      <c r="AD89" s="143"/>
      <c r="AE89" s="143"/>
      <c r="AF89" s="288"/>
      <c r="AG89" s="288"/>
      <c r="AH89" s="158"/>
      <c r="AI89" s="143"/>
    </row>
    <row r="90" ht="15.75" customHeight="1">
      <c r="A90" s="143"/>
      <c r="B90" s="143"/>
      <c r="C90" s="143"/>
      <c r="D90" s="143"/>
      <c r="E90" s="143"/>
      <c r="F90" s="288"/>
      <c r="G90" s="289"/>
      <c r="H90" s="289"/>
      <c r="I90" s="143"/>
      <c r="J90" s="143"/>
      <c r="K90" s="397"/>
      <c r="L90" s="397"/>
      <c r="M90" s="288"/>
      <c r="N90" s="143"/>
      <c r="O90" s="143"/>
      <c r="P90" s="143"/>
      <c r="Q90" s="289"/>
      <c r="R90" s="289"/>
      <c r="S90" s="289"/>
      <c r="T90" s="289"/>
      <c r="U90" s="289"/>
      <c r="V90" s="289"/>
      <c r="W90" s="143"/>
      <c r="X90" s="143"/>
      <c r="Y90" s="143"/>
      <c r="Z90" s="143"/>
      <c r="AA90" s="143"/>
      <c r="AB90" s="143"/>
      <c r="AC90" s="143"/>
      <c r="AD90" s="143"/>
      <c r="AE90" s="143"/>
      <c r="AF90" s="288"/>
      <c r="AG90" s="288"/>
      <c r="AH90" s="158"/>
      <c r="AI90" s="143"/>
    </row>
    <row r="91" ht="15.75" customHeight="1">
      <c r="A91" s="143"/>
      <c r="B91" s="143"/>
      <c r="C91" s="143"/>
      <c r="D91" s="143"/>
      <c r="E91" s="143"/>
      <c r="F91" s="288"/>
      <c r="G91" s="289"/>
      <c r="H91" s="289"/>
      <c r="I91" s="143"/>
      <c r="J91" s="143"/>
      <c r="K91" s="397"/>
      <c r="L91" s="397"/>
      <c r="M91" s="288"/>
      <c r="N91" s="143"/>
      <c r="O91" s="143"/>
      <c r="P91" s="143"/>
      <c r="Q91" s="289"/>
      <c r="R91" s="289"/>
      <c r="S91" s="289"/>
      <c r="T91" s="289"/>
      <c r="U91" s="289"/>
      <c r="V91" s="289"/>
      <c r="W91" s="143"/>
      <c r="X91" s="143"/>
      <c r="Y91" s="143"/>
      <c r="Z91" s="143"/>
      <c r="AA91" s="143"/>
      <c r="AB91" s="143"/>
      <c r="AC91" s="143"/>
      <c r="AD91" s="143"/>
      <c r="AE91" s="143"/>
      <c r="AF91" s="288"/>
      <c r="AG91" s="288"/>
      <c r="AH91" s="158"/>
      <c r="AI91" s="143"/>
    </row>
    <row r="92" ht="15.75" customHeight="1">
      <c r="A92" s="143"/>
      <c r="B92" s="143"/>
      <c r="C92" s="143"/>
      <c r="D92" s="143"/>
      <c r="E92" s="143"/>
      <c r="F92" s="288"/>
      <c r="G92" s="289"/>
      <c r="H92" s="289"/>
      <c r="I92" s="143"/>
      <c r="J92" s="143"/>
      <c r="K92" s="397"/>
      <c r="L92" s="397"/>
      <c r="M92" s="288"/>
      <c r="N92" s="143"/>
      <c r="O92" s="143"/>
      <c r="P92" s="143"/>
      <c r="Q92" s="289"/>
      <c r="R92" s="289"/>
      <c r="S92" s="289"/>
      <c r="T92" s="289"/>
      <c r="U92" s="289"/>
      <c r="V92" s="289"/>
      <c r="W92" s="143"/>
      <c r="X92" s="143"/>
      <c r="Y92" s="143"/>
      <c r="Z92" s="143"/>
      <c r="AA92" s="143"/>
      <c r="AB92" s="143"/>
      <c r="AC92" s="143"/>
      <c r="AD92" s="143"/>
      <c r="AE92" s="143"/>
      <c r="AF92" s="288"/>
      <c r="AG92" s="288"/>
      <c r="AH92" s="158"/>
      <c r="AI92" s="143"/>
    </row>
    <row r="93" ht="15.75" customHeight="1">
      <c r="A93" s="143"/>
      <c r="B93" s="143"/>
      <c r="C93" s="143"/>
      <c r="D93" s="143"/>
      <c r="E93" s="143"/>
      <c r="F93" s="288"/>
      <c r="G93" s="289"/>
      <c r="H93" s="289"/>
      <c r="I93" s="143"/>
      <c r="J93" s="143"/>
      <c r="K93" s="397"/>
      <c r="L93" s="397"/>
      <c r="M93" s="288"/>
      <c r="N93" s="143"/>
      <c r="O93" s="143"/>
      <c r="P93" s="143"/>
      <c r="Q93" s="289"/>
      <c r="R93" s="289"/>
      <c r="S93" s="289"/>
      <c r="T93" s="289"/>
      <c r="U93" s="289"/>
      <c r="V93" s="289"/>
      <c r="W93" s="143"/>
      <c r="X93" s="143"/>
      <c r="Y93" s="143"/>
      <c r="Z93" s="143"/>
      <c r="AA93" s="143"/>
      <c r="AB93" s="143"/>
      <c r="AC93" s="143"/>
      <c r="AD93" s="143"/>
      <c r="AE93" s="143"/>
      <c r="AF93" s="288"/>
      <c r="AG93" s="288"/>
      <c r="AH93" s="158"/>
      <c r="AI93" s="143"/>
    </row>
    <row r="94" ht="15.75" customHeight="1">
      <c r="A94" s="143"/>
      <c r="B94" s="143"/>
      <c r="C94" s="143"/>
      <c r="D94" s="143"/>
      <c r="E94" s="143"/>
      <c r="F94" s="288"/>
      <c r="G94" s="143"/>
      <c r="H94" s="143"/>
      <c r="I94" s="143"/>
      <c r="J94" s="143"/>
      <c r="K94" s="397"/>
      <c r="L94" s="397"/>
      <c r="M94" s="288"/>
      <c r="N94" s="143"/>
      <c r="O94" s="143"/>
      <c r="P94" s="143"/>
      <c r="Q94" s="289"/>
      <c r="R94" s="289"/>
      <c r="S94" s="289"/>
      <c r="T94" s="289"/>
      <c r="U94" s="289"/>
      <c r="V94" s="289"/>
      <c r="W94" s="143"/>
      <c r="X94" s="143"/>
      <c r="Y94" s="143"/>
      <c r="Z94" s="143"/>
      <c r="AA94" s="143"/>
      <c r="AB94" s="143"/>
      <c r="AC94" s="143"/>
      <c r="AD94" s="143"/>
      <c r="AE94" s="143"/>
      <c r="AF94" s="288"/>
      <c r="AG94" s="288"/>
      <c r="AH94" s="158"/>
      <c r="AI94" s="143"/>
    </row>
    <row r="95" ht="15.75" customHeight="1">
      <c r="A95" s="143"/>
      <c r="B95" s="143"/>
      <c r="C95" s="143"/>
      <c r="D95" s="143"/>
      <c r="E95" s="143"/>
      <c r="F95" s="288"/>
      <c r="G95" s="143"/>
      <c r="H95" s="143"/>
      <c r="I95" s="143"/>
      <c r="J95" s="143"/>
      <c r="K95" s="397"/>
      <c r="L95" s="397"/>
      <c r="M95" s="288"/>
      <c r="N95" s="143"/>
      <c r="O95" s="143"/>
      <c r="P95" s="143"/>
      <c r="Q95" s="289"/>
      <c r="R95" s="289"/>
      <c r="S95" s="289"/>
      <c r="T95" s="289"/>
      <c r="U95" s="289"/>
      <c r="V95" s="289"/>
      <c r="W95" s="143"/>
      <c r="X95" s="143"/>
      <c r="Y95" s="143"/>
      <c r="Z95" s="143"/>
      <c r="AA95" s="143"/>
      <c r="AB95" s="143"/>
      <c r="AC95" s="143"/>
      <c r="AD95" s="143"/>
      <c r="AE95" s="143"/>
      <c r="AF95" s="288"/>
      <c r="AG95" s="288"/>
      <c r="AH95" s="158"/>
      <c r="AI95" s="143"/>
    </row>
    <row r="96" ht="15.75" customHeight="1">
      <c r="A96" s="143"/>
      <c r="B96" s="143"/>
      <c r="C96" s="143"/>
      <c r="D96" s="143"/>
      <c r="E96" s="143"/>
      <c r="F96" s="288"/>
      <c r="G96" s="143"/>
      <c r="H96" s="143"/>
      <c r="I96" s="143"/>
      <c r="J96" s="143"/>
      <c r="K96" s="397"/>
      <c r="L96" s="397"/>
      <c r="M96" s="288"/>
      <c r="N96" s="143"/>
      <c r="O96" s="143"/>
      <c r="P96" s="143"/>
      <c r="Q96" s="289"/>
      <c r="R96" s="289"/>
      <c r="S96" s="289"/>
      <c r="T96" s="289"/>
      <c r="U96" s="289"/>
      <c r="V96" s="289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288"/>
      <c r="AH96" s="143"/>
      <c r="AI96" s="143"/>
    </row>
    <row r="97" ht="15.75" customHeight="1">
      <c r="A97" s="143"/>
      <c r="B97" s="143"/>
      <c r="C97" s="143"/>
      <c r="D97" s="143"/>
      <c r="E97" s="143"/>
      <c r="F97" s="288"/>
      <c r="G97" s="143"/>
      <c r="H97" s="143"/>
      <c r="I97" s="143"/>
      <c r="J97" s="143"/>
      <c r="K97" s="397"/>
      <c r="L97" s="397"/>
      <c r="M97" s="288"/>
      <c r="N97" s="143"/>
      <c r="O97" s="143"/>
      <c r="P97" s="143"/>
      <c r="Q97" s="289"/>
      <c r="R97" s="289"/>
      <c r="S97" s="289"/>
      <c r="T97" s="289"/>
      <c r="U97" s="289"/>
      <c r="V97" s="289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288"/>
      <c r="AH97" s="143"/>
      <c r="AI97" s="143"/>
    </row>
    <row r="98" ht="15.75" customHeight="1">
      <c r="A98" s="143"/>
      <c r="B98" s="143"/>
      <c r="C98" s="143"/>
      <c r="D98" s="143"/>
      <c r="E98" s="143"/>
      <c r="F98" s="288"/>
      <c r="G98" s="143"/>
      <c r="H98" s="143"/>
      <c r="I98" s="143"/>
      <c r="J98" s="143"/>
      <c r="K98" s="397"/>
      <c r="L98" s="397"/>
      <c r="M98" s="288"/>
      <c r="N98" s="143"/>
      <c r="O98" s="143"/>
      <c r="P98" s="143"/>
      <c r="Q98" s="289"/>
      <c r="R98" s="289"/>
      <c r="S98" s="289"/>
      <c r="T98" s="289"/>
      <c r="U98" s="289"/>
      <c r="V98" s="289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288"/>
      <c r="AH98" s="143"/>
      <c r="AI98" s="143"/>
    </row>
    <row r="99" ht="15.75" customHeight="1">
      <c r="A99" s="143"/>
      <c r="B99" s="143"/>
      <c r="C99" s="143"/>
      <c r="D99" s="143"/>
      <c r="E99" s="143"/>
      <c r="F99" s="288"/>
      <c r="G99" s="143"/>
      <c r="H99" s="143"/>
      <c r="I99" s="143"/>
      <c r="J99" s="143"/>
      <c r="K99" s="411"/>
      <c r="L99" s="411"/>
      <c r="M99" s="412"/>
      <c r="N99" s="143"/>
      <c r="O99" s="158"/>
      <c r="P99" s="143"/>
      <c r="Q99" s="289"/>
      <c r="R99" s="289"/>
      <c r="S99" s="289"/>
      <c r="T99" s="289"/>
      <c r="U99" s="289"/>
      <c r="V99" s="289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288"/>
      <c r="AH99" s="143"/>
      <c r="AI99" s="143"/>
    </row>
    <row r="100" ht="15.75" customHeight="1">
      <c r="A100" s="143"/>
      <c r="B100" s="143"/>
      <c r="C100" s="143"/>
      <c r="D100" s="143"/>
      <c r="E100" s="143"/>
      <c r="F100" s="288"/>
      <c r="G100" s="143"/>
      <c r="H100" s="143"/>
      <c r="I100" s="143"/>
      <c r="J100" s="143"/>
      <c r="K100" s="411"/>
      <c r="L100" s="411"/>
      <c r="M100" s="412"/>
      <c r="N100" s="143"/>
      <c r="O100" s="158"/>
      <c r="P100" s="143"/>
      <c r="Q100" s="289"/>
      <c r="R100" s="289"/>
      <c r="S100" s="289"/>
      <c r="T100" s="289"/>
      <c r="U100" s="289"/>
      <c r="V100" s="289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288"/>
      <c r="AH100" s="143"/>
      <c r="AI100" s="143"/>
    </row>
    <row r="101" ht="15.75" customHeight="1">
      <c r="A101" s="143"/>
      <c r="B101" s="143"/>
      <c r="C101" s="143"/>
      <c r="D101" s="143"/>
      <c r="E101" s="143"/>
      <c r="F101" s="288"/>
      <c r="G101" s="143"/>
      <c r="H101" s="143"/>
      <c r="I101" s="143"/>
      <c r="J101" s="143"/>
      <c r="K101" s="411"/>
      <c r="L101" s="411"/>
      <c r="M101" s="412"/>
      <c r="N101" s="143"/>
      <c r="O101" s="158"/>
      <c r="P101" s="143"/>
      <c r="Q101" s="289"/>
      <c r="R101" s="289"/>
      <c r="S101" s="289"/>
      <c r="T101" s="289"/>
      <c r="U101" s="289"/>
      <c r="V101" s="289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288"/>
      <c r="AH101" s="143"/>
      <c r="AI101" s="143"/>
    </row>
    <row r="102" ht="15.75" customHeight="1">
      <c r="A102" s="143"/>
      <c r="B102" s="143"/>
      <c r="C102" s="143"/>
      <c r="D102" s="143"/>
      <c r="E102" s="143"/>
      <c r="F102" s="288"/>
      <c r="G102" s="143"/>
      <c r="H102" s="143"/>
      <c r="I102" s="143"/>
      <c r="J102" s="143"/>
      <c r="K102" s="411"/>
      <c r="L102" s="411"/>
      <c r="M102" s="412"/>
      <c r="N102" s="143"/>
      <c r="O102" s="158"/>
      <c r="P102" s="143"/>
      <c r="Q102" s="289"/>
      <c r="R102" s="289"/>
      <c r="S102" s="289"/>
      <c r="T102" s="289"/>
      <c r="U102" s="289"/>
      <c r="V102" s="289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288"/>
      <c r="AH102" s="143"/>
      <c r="AI102" s="143"/>
    </row>
    <row r="103" ht="15.75" customHeight="1">
      <c r="A103" s="143"/>
      <c r="B103" s="143"/>
      <c r="C103" s="143"/>
      <c r="D103" s="143"/>
      <c r="E103" s="143"/>
      <c r="F103" s="288"/>
      <c r="G103" s="143"/>
      <c r="H103" s="143"/>
      <c r="I103" s="143"/>
      <c r="J103" s="143"/>
      <c r="K103" s="411"/>
      <c r="L103" s="411"/>
      <c r="M103" s="412"/>
      <c r="N103" s="143"/>
      <c r="O103" s="158"/>
      <c r="P103" s="143"/>
      <c r="Q103" s="289"/>
      <c r="R103" s="289"/>
      <c r="S103" s="289"/>
      <c r="T103" s="289"/>
      <c r="U103" s="289"/>
      <c r="V103" s="289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288"/>
      <c r="AH103" s="143"/>
      <c r="AI103" s="143"/>
    </row>
    <row r="104" ht="15.75" customHeight="1">
      <c r="A104" s="143"/>
      <c r="B104" s="143"/>
      <c r="C104" s="143"/>
      <c r="D104" s="143"/>
      <c r="E104" s="143"/>
      <c r="F104" s="288"/>
      <c r="G104" s="143"/>
      <c r="H104" s="143"/>
      <c r="I104" s="143"/>
      <c r="J104" s="143"/>
      <c r="K104" s="411"/>
      <c r="L104" s="411"/>
      <c r="M104" s="412"/>
      <c r="N104" s="143"/>
      <c r="O104" s="158"/>
      <c r="P104" s="143"/>
      <c r="Q104" s="289"/>
      <c r="R104" s="289"/>
      <c r="S104" s="289"/>
      <c r="T104" s="289"/>
      <c r="U104" s="289"/>
      <c r="V104" s="289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288"/>
      <c r="AH104" s="143"/>
      <c r="AI104" s="143"/>
    </row>
    <row r="105" ht="15.75" customHeight="1">
      <c r="A105" s="143"/>
      <c r="B105" s="143"/>
      <c r="C105" s="143"/>
      <c r="D105" s="143"/>
      <c r="E105" s="143"/>
      <c r="F105" s="288"/>
      <c r="G105" s="143"/>
      <c r="H105" s="143"/>
      <c r="I105" s="143"/>
      <c r="J105" s="143"/>
      <c r="K105" s="411"/>
      <c r="L105" s="411"/>
      <c r="M105" s="412"/>
      <c r="N105" s="143"/>
      <c r="O105" s="158"/>
      <c r="P105" s="143"/>
      <c r="Q105" s="289"/>
      <c r="R105" s="289"/>
      <c r="S105" s="289"/>
      <c r="T105" s="289"/>
      <c r="U105" s="289"/>
      <c r="V105" s="289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288"/>
      <c r="AH105" s="143"/>
      <c r="AI105" s="143"/>
    </row>
    <row r="106" ht="15.75" customHeight="1">
      <c r="A106" s="143"/>
      <c r="B106" s="143"/>
      <c r="C106" s="143"/>
      <c r="D106" s="143"/>
      <c r="E106" s="143"/>
      <c r="F106" s="288"/>
      <c r="G106" s="158"/>
      <c r="H106" s="158"/>
      <c r="I106" s="143"/>
      <c r="J106" s="143"/>
      <c r="K106" s="411"/>
      <c r="L106" s="411"/>
      <c r="M106" s="411"/>
      <c r="N106" s="143"/>
      <c r="O106" s="158"/>
      <c r="P106" s="143"/>
      <c r="Q106" s="289"/>
      <c r="R106" s="289"/>
      <c r="S106" s="289"/>
      <c r="T106" s="289"/>
      <c r="U106" s="289"/>
      <c r="V106" s="289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288"/>
      <c r="AH106" s="143"/>
      <c r="AI106" s="143"/>
    </row>
    <row r="107" ht="15.75" customHeight="1">
      <c r="A107" s="143"/>
      <c r="B107" s="143"/>
      <c r="C107" s="143"/>
      <c r="D107" s="143"/>
      <c r="E107" s="143"/>
      <c r="F107" s="288"/>
      <c r="G107" s="158"/>
      <c r="H107" s="158"/>
      <c r="I107" s="143"/>
      <c r="J107" s="143"/>
      <c r="K107" s="411"/>
      <c r="L107" s="411"/>
      <c r="M107" s="411"/>
      <c r="N107" s="143"/>
      <c r="O107" s="158"/>
      <c r="P107" s="143"/>
      <c r="Q107" s="289"/>
      <c r="R107" s="289"/>
      <c r="S107" s="289"/>
      <c r="T107" s="289"/>
      <c r="U107" s="289"/>
      <c r="V107" s="289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288"/>
      <c r="AH107" s="143"/>
      <c r="AI107" s="143"/>
    </row>
    <row r="108" ht="15.75" customHeight="1">
      <c r="A108" s="143"/>
      <c r="B108" s="143"/>
      <c r="C108" s="143"/>
      <c r="D108" s="143"/>
      <c r="E108" s="143"/>
      <c r="F108" s="288"/>
      <c r="G108" s="158"/>
      <c r="H108" s="158"/>
      <c r="I108" s="143"/>
      <c r="J108" s="143"/>
      <c r="K108" s="411"/>
      <c r="L108" s="411"/>
      <c r="M108" s="411"/>
      <c r="N108" s="143"/>
      <c r="O108" s="158"/>
      <c r="P108" s="143"/>
      <c r="Q108" s="289"/>
      <c r="R108" s="289"/>
      <c r="S108" s="289"/>
      <c r="T108" s="289"/>
      <c r="U108" s="289"/>
      <c r="V108" s="289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288"/>
      <c r="AH108" s="143"/>
      <c r="AI108" s="143"/>
    </row>
    <row r="109" ht="15.75" customHeight="1">
      <c r="A109" s="143"/>
      <c r="B109" s="143"/>
      <c r="C109" s="143"/>
      <c r="D109" s="143"/>
      <c r="E109" s="143"/>
      <c r="F109" s="288"/>
      <c r="G109" s="158"/>
      <c r="H109" s="158"/>
      <c r="I109" s="143"/>
      <c r="J109" s="143"/>
      <c r="K109" s="411"/>
      <c r="L109" s="411"/>
      <c r="M109" s="411"/>
      <c r="N109" s="158"/>
      <c r="O109" s="158"/>
      <c r="P109" s="143"/>
      <c r="Q109" s="289"/>
      <c r="R109" s="289"/>
      <c r="S109" s="289"/>
      <c r="T109" s="289"/>
      <c r="U109" s="289"/>
      <c r="V109" s="289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288"/>
      <c r="AH109" s="143"/>
      <c r="AI109" s="143"/>
    </row>
    <row r="110" ht="15.75" customHeight="1">
      <c r="A110" s="143"/>
      <c r="B110" s="143"/>
      <c r="C110" s="143"/>
      <c r="D110" s="143"/>
      <c r="E110" s="143"/>
      <c r="F110" s="288"/>
      <c r="G110" s="158"/>
      <c r="H110" s="158"/>
      <c r="I110" s="143"/>
      <c r="J110" s="143"/>
      <c r="K110" s="411"/>
      <c r="L110" s="411"/>
      <c r="M110" s="411"/>
      <c r="N110" s="158"/>
      <c r="O110" s="158"/>
      <c r="P110" s="143"/>
      <c r="Q110" s="289"/>
      <c r="R110" s="289"/>
      <c r="S110" s="289"/>
      <c r="T110" s="289"/>
      <c r="U110" s="289"/>
      <c r="V110" s="289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288"/>
      <c r="AH110" s="143"/>
      <c r="AI110" s="143"/>
    </row>
    <row r="111" ht="15.75" customHeight="1">
      <c r="A111" s="143"/>
      <c r="B111" s="143"/>
      <c r="C111" s="143"/>
      <c r="D111" s="143"/>
      <c r="E111" s="143"/>
      <c r="F111" s="288"/>
      <c r="G111" s="158"/>
      <c r="H111" s="158"/>
      <c r="I111" s="143"/>
      <c r="J111" s="143"/>
      <c r="K111" s="411"/>
      <c r="L111" s="411"/>
      <c r="M111" s="411"/>
      <c r="N111" s="158"/>
      <c r="O111" s="158"/>
      <c r="P111" s="143"/>
      <c r="Q111" s="289"/>
      <c r="R111" s="289"/>
      <c r="S111" s="289"/>
      <c r="T111" s="289"/>
      <c r="U111" s="289"/>
      <c r="V111" s="289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288"/>
      <c r="AH111" s="143"/>
      <c r="AI111" s="143"/>
    </row>
    <row r="112" ht="15.75" customHeight="1">
      <c r="A112" s="143"/>
      <c r="B112" s="143"/>
      <c r="C112" s="143"/>
      <c r="D112" s="143"/>
      <c r="E112" s="143"/>
      <c r="F112" s="288"/>
      <c r="G112" s="158"/>
      <c r="H112" s="158"/>
      <c r="I112" s="143"/>
      <c r="J112" s="143"/>
      <c r="K112" s="411"/>
      <c r="L112" s="411"/>
      <c r="M112" s="411"/>
      <c r="N112" s="158"/>
      <c r="O112" s="158"/>
      <c r="P112" s="143"/>
      <c r="Q112" s="289"/>
      <c r="R112" s="289"/>
      <c r="S112" s="289"/>
      <c r="T112" s="289"/>
      <c r="U112" s="289"/>
      <c r="V112" s="289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288"/>
      <c r="AH112" s="143"/>
      <c r="AI112" s="143"/>
    </row>
    <row r="113" ht="15.75" customHeight="1">
      <c r="A113" s="143"/>
      <c r="B113" s="143"/>
      <c r="C113" s="143"/>
      <c r="D113" s="143"/>
      <c r="E113" s="143"/>
      <c r="F113" s="288"/>
      <c r="G113" s="158"/>
      <c r="H113" s="158"/>
      <c r="I113" s="143"/>
      <c r="J113" s="143"/>
      <c r="K113" s="158"/>
      <c r="L113" s="158"/>
      <c r="M113" s="158"/>
      <c r="N113" s="158"/>
      <c r="O113" s="158"/>
      <c r="P113" s="143"/>
      <c r="Q113" s="289"/>
      <c r="R113" s="289"/>
      <c r="S113" s="289"/>
      <c r="T113" s="289"/>
      <c r="U113" s="289"/>
      <c r="V113" s="289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288"/>
      <c r="AH113" s="143"/>
      <c r="AI113" s="143"/>
    </row>
    <row r="114" ht="15.75" customHeight="1">
      <c r="A114" s="143"/>
      <c r="B114" s="143"/>
      <c r="C114" s="143"/>
      <c r="D114" s="143"/>
      <c r="E114" s="143"/>
      <c r="F114" s="288"/>
      <c r="G114" s="158"/>
      <c r="H114" s="158"/>
      <c r="I114" s="143"/>
      <c r="J114" s="143"/>
      <c r="K114" s="158"/>
      <c r="L114" s="158"/>
      <c r="M114" s="158"/>
      <c r="N114" s="158"/>
      <c r="O114" s="158"/>
      <c r="P114" s="143"/>
      <c r="Q114" s="289"/>
      <c r="R114" s="289"/>
      <c r="S114" s="289"/>
      <c r="T114" s="289"/>
      <c r="U114" s="289"/>
      <c r="V114" s="289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288"/>
      <c r="AH114" s="143"/>
      <c r="AI114" s="143"/>
    </row>
    <row r="115" ht="15.75" customHeight="1">
      <c r="A115" s="143"/>
      <c r="B115" s="143"/>
      <c r="C115" s="143"/>
      <c r="D115" s="143"/>
      <c r="E115" s="143"/>
      <c r="F115" s="288"/>
      <c r="G115" s="158"/>
      <c r="H115" s="158"/>
      <c r="I115" s="143"/>
      <c r="J115" s="143"/>
      <c r="K115" s="158"/>
      <c r="L115" s="158"/>
      <c r="M115" s="158"/>
      <c r="N115" s="158"/>
      <c r="O115" s="158"/>
      <c r="P115" s="143"/>
      <c r="Q115" s="289"/>
      <c r="R115" s="289"/>
      <c r="S115" s="289"/>
      <c r="T115" s="289"/>
      <c r="U115" s="289"/>
      <c r="V115" s="289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288"/>
      <c r="AH115" s="143"/>
      <c r="AI115" s="143"/>
    </row>
    <row r="116" ht="15.75" customHeight="1">
      <c r="A116" s="143"/>
      <c r="B116" s="143"/>
      <c r="C116" s="143"/>
      <c r="D116" s="143"/>
      <c r="E116" s="143"/>
      <c r="F116" s="288"/>
      <c r="G116" s="158"/>
      <c r="H116" s="158"/>
      <c r="I116" s="143"/>
      <c r="J116" s="143"/>
      <c r="K116" s="158"/>
      <c r="L116" s="158"/>
      <c r="M116" s="158"/>
      <c r="N116" s="158"/>
      <c r="O116" s="158"/>
      <c r="P116" s="143"/>
      <c r="Q116" s="289"/>
      <c r="R116" s="289"/>
      <c r="S116" s="289"/>
      <c r="T116" s="289"/>
      <c r="U116" s="289"/>
      <c r="V116" s="289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288"/>
      <c r="AH116" s="143"/>
      <c r="AI116" s="143"/>
    </row>
    <row r="117" ht="15.75" customHeight="1">
      <c r="A117" s="143"/>
      <c r="B117" s="143"/>
      <c r="C117" s="143"/>
      <c r="D117" s="143"/>
      <c r="E117" s="143"/>
      <c r="F117" s="288"/>
      <c r="G117" s="158"/>
      <c r="H117" s="158"/>
      <c r="I117" s="143"/>
      <c r="J117" s="143"/>
      <c r="K117" s="158"/>
      <c r="L117" s="158"/>
      <c r="M117" s="158"/>
      <c r="N117" s="158"/>
      <c r="O117" s="158"/>
      <c r="P117" s="143"/>
      <c r="Q117" s="289"/>
      <c r="R117" s="289"/>
      <c r="S117" s="289"/>
      <c r="T117" s="289"/>
      <c r="U117" s="289"/>
      <c r="V117" s="289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288"/>
      <c r="AH117" s="143"/>
      <c r="AI117" s="143"/>
    </row>
    <row r="118" ht="15.75" customHeight="1">
      <c r="A118" s="143"/>
      <c r="B118" s="143"/>
      <c r="C118" s="143"/>
      <c r="D118" s="143"/>
      <c r="E118" s="143"/>
      <c r="F118" s="288"/>
      <c r="G118" s="158"/>
      <c r="H118" s="158"/>
      <c r="I118" s="143"/>
      <c r="J118" s="143"/>
      <c r="K118" s="158"/>
      <c r="L118" s="158"/>
      <c r="M118" s="158"/>
      <c r="N118" s="158"/>
      <c r="O118" s="158"/>
      <c r="P118" s="143"/>
      <c r="Q118" s="289"/>
      <c r="R118" s="289"/>
      <c r="S118" s="289"/>
      <c r="T118" s="289"/>
      <c r="U118" s="289"/>
      <c r="V118" s="289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288"/>
      <c r="AH118" s="143"/>
      <c r="AI118" s="143"/>
    </row>
    <row r="119" ht="15.75" customHeight="1">
      <c r="A119" s="143"/>
      <c r="B119" s="143"/>
      <c r="C119" s="143"/>
      <c r="D119" s="143"/>
      <c r="E119" s="143"/>
      <c r="F119" s="288"/>
      <c r="G119" s="158"/>
      <c r="H119" s="158"/>
      <c r="I119" s="143"/>
      <c r="J119" s="143"/>
      <c r="K119" s="158"/>
      <c r="L119" s="158"/>
      <c r="M119" s="158"/>
      <c r="N119" s="158"/>
      <c r="O119" s="158"/>
      <c r="P119" s="143"/>
      <c r="Q119" s="289"/>
      <c r="R119" s="289"/>
      <c r="S119" s="289"/>
      <c r="T119" s="289"/>
      <c r="U119" s="289"/>
      <c r="V119" s="289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288"/>
      <c r="AH119" s="143"/>
      <c r="AI119" s="143"/>
    </row>
    <row r="120" ht="15.75" customHeight="1">
      <c r="A120" s="143"/>
      <c r="B120" s="143"/>
      <c r="C120" s="143"/>
      <c r="D120" s="143"/>
      <c r="E120" s="143"/>
      <c r="F120" s="288"/>
      <c r="G120" s="158"/>
      <c r="H120" s="158"/>
      <c r="I120" s="143"/>
      <c r="J120" s="143"/>
      <c r="K120" s="158"/>
      <c r="L120" s="158"/>
      <c r="M120" s="158"/>
      <c r="N120" s="158"/>
      <c r="O120" s="158"/>
      <c r="P120" s="143"/>
      <c r="Q120" s="289"/>
      <c r="R120" s="289"/>
      <c r="S120" s="289"/>
      <c r="T120" s="289"/>
      <c r="U120" s="289"/>
      <c r="V120" s="289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288"/>
      <c r="AH120" s="143"/>
      <c r="AI120" s="143"/>
    </row>
    <row r="121" ht="15.75" customHeight="1">
      <c r="A121" s="143"/>
      <c r="B121" s="143"/>
      <c r="C121" s="143"/>
      <c r="D121" s="143"/>
      <c r="E121" s="143"/>
      <c r="F121" s="288"/>
      <c r="G121" s="158"/>
      <c r="H121" s="158"/>
      <c r="I121" s="143"/>
      <c r="J121" s="143"/>
      <c r="K121" s="158"/>
      <c r="L121" s="158"/>
      <c r="M121" s="158"/>
      <c r="N121" s="158"/>
      <c r="O121" s="158"/>
      <c r="P121" s="143"/>
      <c r="Q121" s="289"/>
      <c r="R121" s="289"/>
      <c r="S121" s="289"/>
      <c r="T121" s="289"/>
      <c r="U121" s="289"/>
      <c r="V121" s="289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288"/>
      <c r="AH121" s="143"/>
      <c r="AI121" s="143"/>
    </row>
    <row r="122" ht="15.75" customHeight="1">
      <c r="A122" s="143"/>
      <c r="B122" s="143"/>
      <c r="C122" s="143"/>
      <c r="D122" s="143"/>
      <c r="E122" s="143"/>
      <c r="F122" s="288"/>
      <c r="G122" s="158"/>
      <c r="H122" s="158"/>
      <c r="I122" s="143"/>
      <c r="J122" s="143"/>
      <c r="K122" s="158"/>
      <c r="L122" s="158"/>
      <c r="M122" s="158"/>
      <c r="N122" s="158"/>
      <c r="O122" s="158"/>
      <c r="P122" s="143"/>
      <c r="Q122" s="289"/>
      <c r="R122" s="289"/>
      <c r="S122" s="289"/>
      <c r="T122" s="289"/>
      <c r="U122" s="289"/>
      <c r="V122" s="289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288"/>
      <c r="AH122" s="143"/>
      <c r="AI122" s="143"/>
    </row>
    <row r="123" ht="15.75" customHeight="1">
      <c r="A123" s="143"/>
      <c r="B123" s="143"/>
      <c r="C123" s="143"/>
      <c r="D123" s="143"/>
      <c r="E123" s="143"/>
      <c r="F123" s="288"/>
      <c r="G123" s="158"/>
      <c r="H123" s="158"/>
      <c r="I123" s="143"/>
      <c r="J123" s="143"/>
      <c r="K123" s="158"/>
      <c r="L123" s="158"/>
      <c r="M123" s="158"/>
      <c r="N123" s="158"/>
      <c r="O123" s="158"/>
      <c r="P123" s="143"/>
      <c r="Q123" s="289"/>
      <c r="R123" s="289"/>
      <c r="S123" s="289"/>
      <c r="T123" s="289"/>
      <c r="U123" s="289"/>
      <c r="V123" s="289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288"/>
      <c r="AH123" s="143"/>
      <c r="AI123" s="143"/>
    </row>
    <row r="124" ht="15.75" customHeight="1">
      <c r="A124" s="143"/>
      <c r="B124" s="143"/>
      <c r="C124" s="143"/>
      <c r="D124" s="143"/>
      <c r="E124" s="143"/>
      <c r="F124" s="288"/>
      <c r="G124" s="158"/>
      <c r="H124" s="158"/>
      <c r="I124" s="143"/>
      <c r="J124" s="143"/>
      <c r="K124" s="158"/>
      <c r="L124" s="158"/>
      <c r="M124" s="158"/>
      <c r="N124" s="158"/>
      <c r="O124" s="158"/>
      <c r="P124" s="143"/>
      <c r="Q124" s="289"/>
      <c r="R124" s="289"/>
      <c r="S124" s="289"/>
      <c r="T124" s="289"/>
      <c r="U124" s="289"/>
      <c r="V124" s="289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288"/>
      <c r="AH124" s="143"/>
      <c r="AI124" s="143"/>
    </row>
    <row r="125" ht="15.75" customHeight="1">
      <c r="A125" s="143"/>
      <c r="B125" s="143"/>
      <c r="C125" s="143"/>
      <c r="D125" s="143"/>
      <c r="E125" s="143"/>
      <c r="F125" s="288"/>
      <c r="G125" s="158"/>
      <c r="H125" s="158"/>
      <c r="I125" s="143"/>
      <c r="J125" s="143"/>
      <c r="K125" s="158"/>
      <c r="L125" s="158"/>
      <c r="M125" s="158"/>
      <c r="N125" s="158"/>
      <c r="O125" s="158"/>
      <c r="P125" s="143"/>
      <c r="Q125" s="289"/>
      <c r="R125" s="289"/>
      <c r="S125" s="289"/>
      <c r="T125" s="289"/>
      <c r="U125" s="289"/>
      <c r="V125" s="289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288"/>
      <c r="AH125" s="143"/>
      <c r="AI125" s="143"/>
    </row>
    <row r="126" ht="15.75" customHeight="1">
      <c r="A126" s="143"/>
      <c r="B126" s="143"/>
      <c r="C126" s="143"/>
      <c r="D126" s="143"/>
      <c r="E126" s="143"/>
      <c r="F126" s="288"/>
      <c r="G126" s="158"/>
      <c r="H126" s="158"/>
      <c r="I126" s="143"/>
      <c r="J126" s="143"/>
      <c r="K126" s="158"/>
      <c r="L126" s="158"/>
      <c r="M126" s="158"/>
      <c r="N126" s="158"/>
      <c r="O126" s="158"/>
      <c r="P126" s="143"/>
      <c r="Q126" s="289"/>
      <c r="R126" s="289"/>
      <c r="S126" s="289"/>
      <c r="T126" s="289"/>
      <c r="U126" s="289"/>
      <c r="V126" s="289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288"/>
      <c r="AH126" s="143"/>
      <c r="AI126" s="143"/>
    </row>
    <row r="127" ht="15.75" customHeight="1">
      <c r="A127" s="143"/>
      <c r="B127" s="143"/>
      <c r="C127" s="143"/>
      <c r="D127" s="143"/>
      <c r="E127" s="143"/>
      <c r="F127" s="288"/>
      <c r="G127" s="158"/>
      <c r="H127" s="158"/>
      <c r="I127" s="143"/>
      <c r="J127" s="143"/>
      <c r="K127" s="158"/>
      <c r="L127" s="158"/>
      <c r="M127" s="158"/>
      <c r="N127" s="158"/>
      <c r="O127" s="158"/>
      <c r="P127" s="143"/>
      <c r="Q127" s="289"/>
      <c r="R127" s="289"/>
      <c r="S127" s="289"/>
      <c r="T127" s="289"/>
      <c r="U127" s="289"/>
      <c r="V127" s="289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288"/>
      <c r="AH127" s="143"/>
      <c r="AI127" s="143"/>
    </row>
    <row r="128" ht="15.75" customHeight="1">
      <c r="A128" s="143"/>
      <c r="B128" s="143"/>
      <c r="C128" s="143"/>
      <c r="D128" s="143"/>
      <c r="E128" s="143"/>
      <c r="F128" s="288"/>
      <c r="G128" s="158"/>
      <c r="H128" s="158"/>
      <c r="I128" s="143"/>
      <c r="J128" s="143"/>
      <c r="K128" s="158"/>
      <c r="L128" s="158"/>
      <c r="M128" s="158"/>
      <c r="N128" s="158"/>
      <c r="O128" s="158"/>
      <c r="P128" s="143"/>
      <c r="Q128" s="289"/>
      <c r="R128" s="289"/>
      <c r="S128" s="289"/>
      <c r="T128" s="289"/>
      <c r="U128" s="289"/>
      <c r="V128" s="289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288"/>
      <c r="AH128" s="143"/>
      <c r="AI128" s="143"/>
    </row>
    <row r="129" ht="15.75" customHeight="1">
      <c r="A129" s="143"/>
      <c r="B129" s="143"/>
      <c r="C129" s="143"/>
      <c r="D129" s="143"/>
      <c r="E129" s="143"/>
      <c r="F129" s="288"/>
      <c r="G129" s="158"/>
      <c r="H129" s="158"/>
      <c r="I129" s="143"/>
      <c r="J129" s="143"/>
      <c r="K129" s="158"/>
      <c r="L129" s="158"/>
      <c r="M129" s="158"/>
      <c r="N129" s="158"/>
      <c r="O129" s="158"/>
      <c r="P129" s="143"/>
      <c r="Q129" s="289"/>
      <c r="R129" s="289"/>
      <c r="S129" s="289"/>
      <c r="T129" s="289"/>
      <c r="U129" s="289"/>
      <c r="V129" s="289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288"/>
      <c r="AH129" s="143"/>
      <c r="AI129" s="143"/>
    </row>
    <row r="130" ht="15.75" customHeight="1">
      <c r="A130" s="143"/>
      <c r="B130" s="143"/>
      <c r="C130" s="143"/>
      <c r="D130" s="143"/>
      <c r="E130" s="143"/>
      <c r="F130" s="288"/>
      <c r="G130" s="158"/>
      <c r="H130" s="158"/>
      <c r="I130" s="143"/>
      <c r="J130" s="143"/>
      <c r="K130" s="158"/>
      <c r="L130" s="158"/>
      <c r="M130" s="158"/>
      <c r="N130" s="158"/>
      <c r="O130" s="158"/>
      <c r="P130" s="143"/>
      <c r="Q130" s="289"/>
      <c r="R130" s="289"/>
      <c r="S130" s="289"/>
      <c r="T130" s="289"/>
      <c r="U130" s="289"/>
      <c r="V130" s="289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288"/>
      <c r="AH130" s="143"/>
      <c r="AI130" s="143"/>
    </row>
    <row r="131" ht="15.75" customHeight="1">
      <c r="A131" s="143"/>
      <c r="B131" s="143"/>
      <c r="C131" s="143"/>
      <c r="D131" s="143"/>
      <c r="E131" s="143"/>
      <c r="F131" s="288"/>
      <c r="G131" s="158"/>
      <c r="H131" s="158"/>
      <c r="I131" s="143"/>
      <c r="J131" s="143"/>
      <c r="K131" s="158"/>
      <c r="L131" s="158"/>
      <c r="M131" s="158"/>
      <c r="N131" s="158"/>
      <c r="O131" s="158"/>
      <c r="P131" s="143"/>
      <c r="Q131" s="289"/>
      <c r="R131" s="289"/>
      <c r="S131" s="289"/>
      <c r="T131" s="289"/>
      <c r="U131" s="289"/>
      <c r="V131" s="289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288"/>
      <c r="AH131" s="143"/>
      <c r="AI131" s="143"/>
    </row>
    <row r="132" ht="15.75" customHeight="1">
      <c r="A132" s="143"/>
      <c r="B132" s="143"/>
      <c r="C132" s="143"/>
      <c r="D132" s="143"/>
      <c r="E132" s="143"/>
      <c r="F132" s="288"/>
      <c r="G132" s="158"/>
      <c r="H132" s="158"/>
      <c r="I132" s="143"/>
      <c r="J132" s="143"/>
      <c r="K132" s="158"/>
      <c r="L132" s="158"/>
      <c r="M132" s="158"/>
      <c r="N132" s="158"/>
      <c r="O132" s="158"/>
      <c r="P132" s="143"/>
      <c r="Q132" s="289"/>
      <c r="R132" s="289"/>
      <c r="S132" s="289"/>
      <c r="T132" s="289"/>
      <c r="U132" s="289"/>
      <c r="V132" s="289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288"/>
      <c r="AH132" s="143"/>
      <c r="AI132" s="143"/>
    </row>
    <row r="133" ht="15.75" customHeight="1">
      <c r="A133" s="143"/>
      <c r="B133" s="143"/>
      <c r="C133" s="143"/>
      <c r="D133" s="143"/>
      <c r="E133" s="143"/>
      <c r="F133" s="288"/>
      <c r="G133" s="158"/>
      <c r="H133" s="158"/>
      <c r="I133" s="143"/>
      <c r="J133" s="143"/>
      <c r="K133" s="158"/>
      <c r="L133" s="158"/>
      <c r="M133" s="158"/>
      <c r="N133" s="158"/>
      <c r="O133" s="158"/>
      <c r="P133" s="143"/>
      <c r="Q133" s="289"/>
      <c r="R133" s="289"/>
      <c r="S133" s="289"/>
      <c r="T133" s="289"/>
      <c r="U133" s="289"/>
      <c r="V133" s="289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288"/>
      <c r="AH133" s="143"/>
      <c r="AI133" s="143"/>
    </row>
    <row r="134" ht="15.75" customHeight="1">
      <c r="A134" s="143"/>
      <c r="B134" s="143"/>
      <c r="C134" s="143"/>
      <c r="D134" s="143"/>
      <c r="E134" s="143"/>
      <c r="F134" s="288"/>
      <c r="G134" s="158"/>
      <c r="H134" s="158"/>
      <c r="I134" s="143"/>
      <c r="J134" s="143"/>
      <c r="K134" s="158"/>
      <c r="L134" s="158"/>
      <c r="M134" s="158"/>
      <c r="N134" s="158"/>
      <c r="O134" s="158"/>
      <c r="P134" s="143"/>
      <c r="Q134" s="289"/>
      <c r="R134" s="289"/>
      <c r="S134" s="289"/>
      <c r="T134" s="289"/>
      <c r="U134" s="289"/>
      <c r="V134" s="289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288"/>
      <c r="AH134" s="143"/>
      <c r="AI134" s="143"/>
    </row>
    <row r="135" ht="15.75" customHeight="1">
      <c r="A135" s="143"/>
      <c r="B135" s="143"/>
      <c r="C135" s="143"/>
      <c r="D135" s="143"/>
      <c r="E135" s="143"/>
      <c r="F135" s="288"/>
      <c r="G135" s="158"/>
      <c r="H135" s="158"/>
      <c r="I135" s="143"/>
      <c r="J135" s="143"/>
      <c r="K135" s="158"/>
      <c r="L135" s="158"/>
      <c r="M135" s="158"/>
      <c r="N135" s="158"/>
      <c r="O135" s="158"/>
      <c r="P135" s="143"/>
      <c r="Q135" s="289"/>
      <c r="R135" s="289"/>
      <c r="S135" s="289"/>
      <c r="T135" s="289"/>
      <c r="U135" s="289"/>
      <c r="V135" s="289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288"/>
      <c r="AH135" s="143"/>
      <c r="AI135" s="143"/>
    </row>
    <row r="136" ht="15.75" customHeight="1">
      <c r="A136" s="143"/>
      <c r="B136" s="143"/>
      <c r="C136" s="143"/>
      <c r="D136" s="143"/>
      <c r="E136" s="143"/>
      <c r="F136" s="288"/>
      <c r="G136" s="158"/>
      <c r="H136" s="158"/>
      <c r="I136" s="143"/>
      <c r="J136" s="143"/>
      <c r="K136" s="158"/>
      <c r="L136" s="158"/>
      <c r="M136" s="158"/>
      <c r="N136" s="158"/>
      <c r="O136" s="158"/>
      <c r="P136" s="143"/>
      <c r="Q136" s="289"/>
      <c r="R136" s="289"/>
      <c r="S136" s="289"/>
      <c r="T136" s="289"/>
      <c r="U136" s="289"/>
      <c r="V136" s="289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288"/>
      <c r="AH136" s="143"/>
      <c r="AI136" s="143"/>
    </row>
    <row r="137" ht="15.75" customHeight="1">
      <c r="A137" s="143"/>
      <c r="B137" s="143"/>
      <c r="C137" s="143"/>
      <c r="D137" s="143"/>
      <c r="E137" s="143"/>
      <c r="F137" s="288"/>
      <c r="G137" s="158"/>
      <c r="H137" s="158"/>
      <c r="I137" s="143"/>
      <c r="J137" s="143"/>
      <c r="K137" s="158"/>
      <c r="L137" s="158"/>
      <c r="M137" s="158"/>
      <c r="N137" s="158"/>
      <c r="O137" s="158"/>
      <c r="P137" s="143"/>
      <c r="Q137" s="289"/>
      <c r="R137" s="289"/>
      <c r="S137" s="289"/>
      <c r="T137" s="289"/>
      <c r="U137" s="289"/>
      <c r="V137" s="289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288"/>
      <c r="AH137" s="143"/>
      <c r="AI137" s="143"/>
    </row>
    <row r="138" ht="15.75" customHeight="1">
      <c r="A138" s="143"/>
      <c r="B138" s="143"/>
      <c r="C138" s="143"/>
      <c r="D138" s="143"/>
      <c r="E138" s="143"/>
      <c r="F138" s="288"/>
      <c r="G138" s="158"/>
      <c r="H138" s="158"/>
      <c r="I138" s="143"/>
      <c r="J138" s="143"/>
      <c r="K138" s="158"/>
      <c r="L138" s="158"/>
      <c r="M138" s="158"/>
      <c r="N138" s="158"/>
      <c r="O138" s="158"/>
      <c r="P138" s="143"/>
      <c r="Q138" s="289"/>
      <c r="R138" s="289"/>
      <c r="S138" s="289"/>
      <c r="T138" s="289"/>
      <c r="U138" s="289"/>
      <c r="V138" s="289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288"/>
      <c r="AH138" s="143"/>
      <c r="AI138" s="143"/>
    </row>
    <row r="139" ht="15.75" customHeight="1">
      <c r="A139" s="143"/>
      <c r="B139" s="143"/>
      <c r="C139" s="143"/>
      <c r="D139" s="143"/>
      <c r="E139" s="143"/>
      <c r="F139" s="288"/>
      <c r="G139" s="158"/>
      <c r="H139" s="158"/>
      <c r="I139" s="143"/>
      <c r="J139" s="143"/>
      <c r="K139" s="158"/>
      <c r="L139" s="158"/>
      <c r="M139" s="158"/>
      <c r="N139" s="158"/>
      <c r="O139" s="158"/>
      <c r="P139" s="143"/>
      <c r="Q139" s="289"/>
      <c r="R139" s="289"/>
      <c r="S139" s="289"/>
      <c r="T139" s="289"/>
      <c r="U139" s="289"/>
      <c r="V139" s="289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288"/>
      <c r="AH139" s="143"/>
      <c r="AI139" s="143"/>
    </row>
    <row r="140" ht="15.75" customHeight="1">
      <c r="A140" s="143"/>
      <c r="B140" s="143"/>
      <c r="C140" s="143"/>
      <c r="D140" s="143"/>
      <c r="E140" s="143"/>
      <c r="F140" s="288"/>
      <c r="G140" s="158"/>
      <c r="H140" s="158"/>
      <c r="I140" s="143"/>
      <c r="J140" s="143"/>
      <c r="K140" s="158"/>
      <c r="L140" s="158"/>
      <c r="M140" s="158"/>
      <c r="N140" s="158"/>
      <c r="O140" s="158"/>
      <c r="P140" s="143"/>
      <c r="Q140" s="289"/>
      <c r="R140" s="289"/>
      <c r="S140" s="289"/>
      <c r="T140" s="289"/>
      <c r="U140" s="289"/>
      <c r="V140" s="289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288"/>
      <c r="AH140" s="143"/>
      <c r="AI140" s="143"/>
    </row>
    <row r="141" ht="15.75" customHeight="1">
      <c r="A141" s="143"/>
      <c r="B141" s="143"/>
      <c r="C141" s="143"/>
      <c r="D141" s="143"/>
      <c r="E141" s="143"/>
      <c r="F141" s="288"/>
      <c r="G141" s="158"/>
      <c r="H141" s="158"/>
      <c r="I141" s="143"/>
      <c r="J141" s="143"/>
      <c r="K141" s="158"/>
      <c r="L141" s="158"/>
      <c r="M141" s="158"/>
      <c r="N141" s="158"/>
      <c r="O141" s="158"/>
      <c r="P141" s="143"/>
      <c r="Q141" s="289"/>
      <c r="R141" s="289"/>
      <c r="S141" s="289"/>
      <c r="T141" s="289"/>
      <c r="U141" s="289"/>
      <c r="V141" s="289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288"/>
      <c r="AH141" s="143"/>
      <c r="AI141" s="143"/>
    </row>
    <row r="142" ht="15.75" customHeight="1">
      <c r="A142" s="143"/>
      <c r="B142" s="143"/>
      <c r="C142" s="143"/>
      <c r="D142" s="143"/>
      <c r="E142" s="143"/>
      <c r="F142" s="288"/>
      <c r="G142" s="158"/>
      <c r="H142" s="158"/>
      <c r="I142" s="143"/>
      <c r="J142" s="143"/>
      <c r="K142" s="158"/>
      <c r="L142" s="158"/>
      <c r="M142" s="158"/>
      <c r="N142" s="158"/>
      <c r="O142" s="158"/>
      <c r="P142" s="143"/>
      <c r="Q142" s="289"/>
      <c r="R142" s="289"/>
      <c r="S142" s="289"/>
      <c r="T142" s="289"/>
      <c r="U142" s="289"/>
      <c r="V142" s="289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288"/>
      <c r="AH142" s="143"/>
      <c r="AI142" s="143"/>
    </row>
    <row r="143" ht="15.75" customHeight="1">
      <c r="A143" s="143"/>
      <c r="B143" s="143"/>
      <c r="C143" s="143"/>
      <c r="D143" s="143"/>
      <c r="E143" s="143"/>
      <c r="F143" s="288"/>
      <c r="G143" s="158"/>
      <c r="H143" s="158"/>
      <c r="I143" s="143"/>
      <c r="J143" s="143"/>
      <c r="K143" s="158"/>
      <c r="L143" s="158"/>
      <c r="M143" s="158"/>
      <c r="N143" s="158"/>
      <c r="O143" s="158"/>
      <c r="P143" s="143"/>
      <c r="Q143" s="289"/>
      <c r="R143" s="289"/>
      <c r="S143" s="289"/>
      <c r="T143" s="289"/>
      <c r="U143" s="289"/>
      <c r="V143" s="289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288"/>
      <c r="AH143" s="143"/>
      <c r="AI143" s="143"/>
    </row>
    <row r="144" ht="15.75" customHeight="1">
      <c r="A144" s="143"/>
      <c r="B144" s="143"/>
      <c r="C144" s="143"/>
      <c r="D144" s="143"/>
      <c r="E144" s="143"/>
      <c r="F144" s="288"/>
      <c r="G144" s="158"/>
      <c r="H144" s="158"/>
      <c r="I144" s="143"/>
      <c r="J144" s="143"/>
      <c r="K144" s="158"/>
      <c r="L144" s="158"/>
      <c r="M144" s="158"/>
      <c r="N144" s="158"/>
      <c r="O144" s="158"/>
      <c r="P144" s="143"/>
      <c r="Q144" s="289"/>
      <c r="R144" s="289"/>
      <c r="S144" s="289"/>
      <c r="T144" s="289"/>
      <c r="U144" s="289"/>
      <c r="V144" s="289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288"/>
      <c r="AH144" s="143"/>
      <c r="AI144" s="143"/>
    </row>
    <row r="145" ht="15.75" customHeight="1">
      <c r="A145" s="143"/>
      <c r="B145" s="143"/>
      <c r="C145" s="143"/>
      <c r="D145" s="143"/>
      <c r="E145" s="143"/>
      <c r="F145" s="288"/>
      <c r="G145" s="158"/>
      <c r="H145" s="158"/>
      <c r="I145" s="143"/>
      <c r="J145" s="143"/>
      <c r="K145" s="158"/>
      <c r="L145" s="158"/>
      <c r="M145" s="158"/>
      <c r="N145" s="158"/>
      <c r="O145" s="158"/>
      <c r="P145" s="143"/>
      <c r="Q145" s="289"/>
      <c r="R145" s="289"/>
      <c r="S145" s="289"/>
      <c r="T145" s="289"/>
      <c r="U145" s="289"/>
      <c r="V145" s="289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288"/>
      <c r="AH145" s="143"/>
      <c r="AI145" s="143"/>
    </row>
    <row r="146" ht="15.75" customHeight="1">
      <c r="A146" s="143"/>
      <c r="B146" s="143"/>
      <c r="C146" s="143"/>
      <c r="D146" s="143"/>
      <c r="E146" s="143"/>
      <c r="F146" s="288"/>
      <c r="G146" s="158"/>
      <c r="H146" s="158"/>
      <c r="I146" s="143"/>
      <c r="J146" s="143"/>
      <c r="K146" s="158"/>
      <c r="L146" s="158"/>
      <c r="M146" s="158"/>
      <c r="N146" s="158"/>
      <c r="O146" s="158"/>
      <c r="P146" s="143"/>
      <c r="Q146" s="289"/>
      <c r="R146" s="289"/>
      <c r="S146" s="289"/>
      <c r="T146" s="289"/>
      <c r="U146" s="289"/>
      <c r="V146" s="289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288"/>
      <c r="AH146" s="143"/>
      <c r="AI146" s="143"/>
    </row>
    <row r="147" ht="15.75" customHeight="1">
      <c r="A147" s="143"/>
      <c r="B147" s="143"/>
      <c r="C147" s="143"/>
      <c r="D147" s="143"/>
      <c r="E147" s="143"/>
      <c r="F147" s="288"/>
      <c r="G147" s="158"/>
      <c r="H147" s="158"/>
      <c r="I147" s="143"/>
      <c r="J147" s="143"/>
      <c r="K147" s="158"/>
      <c r="L147" s="158"/>
      <c r="M147" s="158"/>
      <c r="N147" s="158"/>
      <c r="O147" s="158"/>
      <c r="P147" s="143"/>
      <c r="Q147" s="289"/>
      <c r="R147" s="289"/>
      <c r="S147" s="289"/>
      <c r="T147" s="289"/>
      <c r="U147" s="289"/>
      <c r="V147" s="289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288"/>
      <c r="AH147" s="143"/>
      <c r="AI147" s="143"/>
    </row>
    <row r="148" ht="15.75" customHeight="1">
      <c r="A148" s="143"/>
      <c r="B148" s="143"/>
      <c r="C148" s="143"/>
      <c r="D148" s="143"/>
      <c r="E148" s="143"/>
      <c r="F148" s="288"/>
      <c r="G148" s="158"/>
      <c r="H148" s="158"/>
      <c r="I148" s="143"/>
      <c r="J148" s="143"/>
      <c r="K148" s="158"/>
      <c r="L148" s="158"/>
      <c r="M148" s="158"/>
      <c r="N148" s="158"/>
      <c r="O148" s="158"/>
      <c r="P148" s="143"/>
      <c r="Q148" s="289"/>
      <c r="R148" s="289"/>
      <c r="S148" s="289"/>
      <c r="T148" s="289"/>
      <c r="U148" s="289"/>
      <c r="V148" s="289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</row>
    <row r="149" ht="15.75" customHeight="1">
      <c r="A149" s="143"/>
      <c r="B149" s="143"/>
      <c r="C149" s="143"/>
      <c r="D149" s="143"/>
      <c r="E149" s="143"/>
      <c r="F149" s="288"/>
      <c r="G149" s="158"/>
      <c r="H149" s="158"/>
      <c r="I149" s="143"/>
      <c r="J149" s="143"/>
      <c r="K149" s="158"/>
      <c r="L149" s="158"/>
      <c r="M149" s="158"/>
      <c r="N149" s="158"/>
      <c r="O149" s="158"/>
      <c r="P149" s="143"/>
      <c r="Q149" s="289"/>
      <c r="R149" s="289"/>
      <c r="S149" s="289"/>
      <c r="T149" s="289"/>
      <c r="U149" s="289"/>
      <c r="V149" s="289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</row>
    <row r="150" ht="15.75" customHeight="1">
      <c r="A150" s="143"/>
      <c r="B150" s="143"/>
      <c r="C150" s="143"/>
      <c r="D150" s="143"/>
      <c r="E150" s="143"/>
      <c r="F150" s="288"/>
      <c r="G150" s="158"/>
      <c r="H150" s="158"/>
      <c r="I150" s="143"/>
      <c r="J150" s="143"/>
      <c r="K150" s="158"/>
      <c r="L150" s="158"/>
      <c r="M150" s="158"/>
      <c r="N150" s="158"/>
      <c r="O150" s="158"/>
      <c r="P150" s="143"/>
      <c r="Q150" s="289"/>
      <c r="R150" s="289"/>
      <c r="S150" s="289"/>
      <c r="T150" s="289"/>
      <c r="U150" s="289"/>
      <c r="V150" s="289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</row>
    <row r="151" ht="15.75" customHeight="1">
      <c r="A151" s="143"/>
      <c r="B151" s="143"/>
      <c r="C151" s="143"/>
      <c r="D151" s="143"/>
      <c r="E151" s="143"/>
      <c r="F151" s="288"/>
      <c r="G151" s="158"/>
      <c r="H151" s="158"/>
      <c r="I151" s="143"/>
      <c r="J151" s="143"/>
      <c r="K151" s="158"/>
      <c r="L151" s="158"/>
      <c r="M151" s="158"/>
      <c r="N151" s="158"/>
      <c r="O151" s="158"/>
      <c r="P151" s="143"/>
      <c r="Q151" s="289"/>
      <c r="R151" s="289"/>
      <c r="S151" s="289"/>
      <c r="T151" s="289"/>
      <c r="U151" s="289"/>
      <c r="V151" s="289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</row>
    <row r="152" ht="15.75" customHeight="1">
      <c r="A152" s="143"/>
      <c r="B152" s="143"/>
      <c r="C152" s="143"/>
      <c r="D152" s="143"/>
      <c r="E152" s="143"/>
      <c r="F152" s="288"/>
      <c r="G152" s="158"/>
      <c r="H152" s="158"/>
      <c r="I152" s="143"/>
      <c r="J152" s="143"/>
      <c r="K152" s="158"/>
      <c r="L152" s="158"/>
      <c r="M152" s="158"/>
      <c r="N152" s="158"/>
      <c r="O152" s="158"/>
      <c r="P152" s="143"/>
      <c r="Q152" s="289"/>
      <c r="R152" s="289"/>
      <c r="S152" s="289"/>
      <c r="T152" s="289"/>
      <c r="U152" s="289"/>
      <c r="V152" s="289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</row>
    <row r="153" ht="15.75" customHeight="1">
      <c r="A153" s="143"/>
      <c r="B153" s="143"/>
      <c r="C153" s="143"/>
      <c r="D153" s="143"/>
      <c r="E153" s="143"/>
      <c r="F153" s="288"/>
      <c r="G153" s="158"/>
      <c r="H153" s="158"/>
      <c r="I153" s="143"/>
      <c r="J153" s="143"/>
      <c r="K153" s="158"/>
      <c r="L153" s="158"/>
      <c r="M153" s="158"/>
      <c r="N153" s="158"/>
      <c r="O153" s="158"/>
      <c r="P153" s="143"/>
      <c r="Q153" s="289"/>
      <c r="R153" s="289"/>
      <c r="S153" s="289"/>
      <c r="T153" s="289"/>
      <c r="U153" s="289"/>
      <c r="V153" s="289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</row>
    <row r="154" ht="15.75" customHeight="1">
      <c r="A154" s="143"/>
      <c r="B154" s="143"/>
      <c r="C154" s="143"/>
      <c r="D154" s="143"/>
      <c r="E154" s="143"/>
      <c r="F154" s="288"/>
      <c r="G154" s="158"/>
      <c r="H154" s="158"/>
      <c r="I154" s="143"/>
      <c r="J154" s="143"/>
      <c r="K154" s="158"/>
      <c r="L154" s="158"/>
      <c r="M154" s="158"/>
      <c r="N154" s="158"/>
      <c r="O154" s="158"/>
      <c r="P154" s="143"/>
      <c r="Q154" s="289"/>
      <c r="R154" s="289"/>
      <c r="S154" s="289"/>
      <c r="T154" s="289"/>
      <c r="U154" s="289"/>
      <c r="V154" s="289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</row>
    <row r="155" ht="15.75" customHeight="1">
      <c r="A155" s="143"/>
      <c r="B155" s="143"/>
      <c r="C155" s="143"/>
      <c r="D155" s="143"/>
      <c r="E155" s="143"/>
      <c r="F155" s="288"/>
      <c r="G155" s="158"/>
      <c r="H155" s="158"/>
      <c r="I155" s="143"/>
      <c r="J155" s="143"/>
      <c r="K155" s="158"/>
      <c r="L155" s="158"/>
      <c r="M155" s="158"/>
      <c r="N155" s="158"/>
      <c r="O155" s="158"/>
      <c r="P155" s="143"/>
      <c r="Q155" s="289"/>
      <c r="R155" s="289"/>
      <c r="S155" s="289"/>
      <c r="T155" s="289"/>
      <c r="U155" s="289"/>
      <c r="V155" s="289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</row>
    <row r="156" ht="15.75" customHeight="1">
      <c r="A156" s="143"/>
      <c r="B156" s="143"/>
      <c r="C156" s="143"/>
      <c r="D156" s="143"/>
      <c r="E156" s="143"/>
      <c r="F156" s="288"/>
      <c r="G156" s="158"/>
      <c r="H156" s="158"/>
      <c r="I156" s="143"/>
      <c r="J156" s="143"/>
      <c r="K156" s="158"/>
      <c r="L156" s="158"/>
      <c r="M156" s="158"/>
      <c r="N156" s="158"/>
      <c r="O156" s="158"/>
      <c r="P156" s="143"/>
      <c r="Q156" s="289"/>
      <c r="R156" s="289"/>
      <c r="S156" s="289"/>
      <c r="T156" s="289"/>
      <c r="U156" s="289"/>
      <c r="V156" s="289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</row>
    <row r="157" ht="15.75" customHeight="1">
      <c r="A157" s="143"/>
      <c r="B157" s="143"/>
      <c r="C157" s="143"/>
      <c r="D157" s="143"/>
      <c r="E157" s="143"/>
      <c r="F157" s="288"/>
      <c r="G157" s="158"/>
      <c r="H157" s="158"/>
      <c r="I157" s="143"/>
      <c r="J157" s="143"/>
      <c r="K157" s="158"/>
      <c r="L157" s="158"/>
      <c r="M157" s="158"/>
      <c r="N157" s="158"/>
      <c r="O157" s="158"/>
      <c r="P157" s="143"/>
      <c r="Q157" s="289"/>
      <c r="R157" s="289"/>
      <c r="S157" s="289"/>
      <c r="T157" s="289"/>
      <c r="U157" s="289"/>
      <c r="V157" s="289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</row>
    <row r="158" ht="15.75" customHeight="1">
      <c r="A158" s="143"/>
      <c r="B158" s="143"/>
      <c r="C158" s="143"/>
      <c r="D158" s="143"/>
      <c r="E158" s="143"/>
      <c r="F158" s="288"/>
      <c r="G158" s="158"/>
      <c r="H158" s="158"/>
      <c r="I158" s="143"/>
      <c r="J158" s="143"/>
      <c r="K158" s="158"/>
      <c r="L158" s="158"/>
      <c r="M158" s="158"/>
      <c r="N158" s="158"/>
      <c r="O158" s="158"/>
      <c r="P158" s="143"/>
      <c r="Q158" s="289"/>
      <c r="R158" s="289"/>
      <c r="S158" s="289"/>
      <c r="T158" s="289"/>
      <c r="U158" s="289"/>
      <c r="V158" s="289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</row>
    <row r="159" ht="15.75" customHeight="1">
      <c r="A159" s="143"/>
      <c r="B159" s="143"/>
      <c r="C159" s="143"/>
      <c r="D159" s="143"/>
      <c r="E159" s="143"/>
      <c r="F159" s="288"/>
      <c r="G159" s="158"/>
      <c r="H159" s="158"/>
      <c r="I159" s="143"/>
      <c r="J159" s="143"/>
      <c r="K159" s="158"/>
      <c r="L159" s="158"/>
      <c r="M159" s="158"/>
      <c r="N159" s="158"/>
      <c r="O159" s="158"/>
      <c r="P159" s="143"/>
      <c r="Q159" s="289"/>
      <c r="R159" s="289"/>
      <c r="S159" s="289"/>
      <c r="T159" s="289"/>
      <c r="U159" s="289"/>
      <c r="V159" s="289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</row>
    <row r="160" ht="15.75" customHeight="1">
      <c r="A160" s="143"/>
      <c r="B160" s="143"/>
      <c r="C160" s="143"/>
      <c r="D160" s="143"/>
      <c r="E160" s="143"/>
      <c r="F160" s="288"/>
      <c r="G160" s="158"/>
      <c r="H160" s="158"/>
      <c r="I160" s="143"/>
      <c r="J160" s="143"/>
      <c r="K160" s="158"/>
      <c r="L160" s="158"/>
      <c r="M160" s="158"/>
      <c r="N160" s="158"/>
      <c r="O160" s="158"/>
      <c r="P160" s="143"/>
      <c r="Q160" s="289"/>
      <c r="R160" s="289"/>
      <c r="S160" s="289"/>
      <c r="T160" s="289"/>
      <c r="U160" s="289"/>
      <c r="V160" s="289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</row>
    <row r="161" ht="15.75" customHeight="1">
      <c r="A161" s="143"/>
      <c r="B161" s="143"/>
      <c r="C161" s="143"/>
      <c r="D161" s="143"/>
      <c r="E161" s="143"/>
      <c r="F161" s="288"/>
      <c r="G161" s="158"/>
      <c r="H161" s="158"/>
      <c r="I161" s="143"/>
      <c r="J161" s="143"/>
      <c r="K161" s="158"/>
      <c r="L161" s="158"/>
      <c r="M161" s="158"/>
      <c r="N161" s="158"/>
      <c r="O161" s="158"/>
      <c r="P161" s="143"/>
      <c r="Q161" s="289"/>
      <c r="R161" s="289"/>
      <c r="S161" s="289"/>
      <c r="T161" s="289"/>
      <c r="U161" s="289"/>
      <c r="V161" s="289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</row>
    <row r="162" ht="15.75" customHeight="1">
      <c r="A162" s="143"/>
      <c r="B162" s="143"/>
      <c r="C162" s="143"/>
      <c r="D162" s="143"/>
      <c r="E162" s="143"/>
      <c r="F162" s="288"/>
      <c r="G162" s="143"/>
      <c r="H162" s="143"/>
      <c r="I162" s="143"/>
      <c r="J162" s="143"/>
      <c r="K162" s="158"/>
      <c r="L162" s="158"/>
      <c r="M162" s="158"/>
      <c r="N162" s="158"/>
      <c r="O162" s="158"/>
      <c r="P162" s="289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288"/>
      <c r="AH162" s="143"/>
      <c r="AI162" s="143"/>
    </row>
    <row r="163" ht="15.75" customHeight="1">
      <c r="A163" s="143"/>
      <c r="B163" s="143"/>
      <c r="C163" s="143"/>
      <c r="D163" s="143"/>
      <c r="E163" s="143"/>
      <c r="F163" s="288"/>
      <c r="G163" s="143"/>
      <c r="H163" s="143"/>
      <c r="I163" s="143"/>
      <c r="J163" s="143"/>
      <c r="K163" s="158"/>
      <c r="L163" s="158"/>
      <c r="M163" s="158"/>
      <c r="N163" s="158"/>
      <c r="O163" s="158"/>
      <c r="P163" s="289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288"/>
      <c r="AH163" s="143"/>
      <c r="AI163" s="143"/>
    </row>
    <row r="164" ht="15.7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58"/>
      <c r="L164" s="158"/>
      <c r="M164" s="158"/>
      <c r="N164" s="158"/>
      <c r="O164" s="158"/>
      <c r="P164" s="289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288"/>
      <c r="AH164" s="143"/>
      <c r="AI164" s="143"/>
    </row>
    <row r="165" ht="15.7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58"/>
      <c r="L165" s="158"/>
      <c r="M165" s="158"/>
      <c r="N165" s="158"/>
      <c r="O165" s="158"/>
      <c r="P165" s="289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23"/>
      <c r="AB165" s="143"/>
      <c r="AC165" s="143"/>
      <c r="AD165" s="143"/>
      <c r="AE165" s="143"/>
      <c r="AF165" s="143"/>
      <c r="AG165" s="288"/>
      <c r="AH165" s="143"/>
      <c r="AI165" s="143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58"/>
      <c r="L166" s="158"/>
      <c r="M166" s="158"/>
      <c r="N166" s="158"/>
      <c r="O166" s="158"/>
      <c r="P166" s="289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288"/>
      <c r="AH166" s="143"/>
      <c r="AI166" s="143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58"/>
      <c r="L167" s="158"/>
      <c r="M167" s="158"/>
      <c r="N167" s="158"/>
      <c r="O167" s="158"/>
      <c r="P167" s="289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288"/>
      <c r="AH167" s="143"/>
      <c r="AI167" s="143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58"/>
      <c r="L168" s="158"/>
      <c r="M168" s="158"/>
      <c r="N168" s="158"/>
      <c r="O168" s="158"/>
      <c r="P168" s="289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288"/>
      <c r="AH168" s="143"/>
      <c r="AI168" s="143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58"/>
      <c r="L169" s="158"/>
      <c r="M169" s="158"/>
      <c r="N169" s="158"/>
      <c r="O169" s="158"/>
      <c r="P169" s="289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288"/>
      <c r="AH169" s="143"/>
      <c r="AI169" s="143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58"/>
      <c r="L170" s="158"/>
      <c r="M170" s="158"/>
      <c r="N170" s="158"/>
      <c r="O170" s="158"/>
      <c r="P170" s="289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288"/>
      <c r="AH170" s="143"/>
      <c r="AI170" s="143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58"/>
      <c r="L171" s="158"/>
      <c r="M171" s="158"/>
      <c r="N171" s="158"/>
      <c r="O171" s="158"/>
      <c r="P171" s="289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288"/>
      <c r="AH171" s="143"/>
      <c r="AI171" s="143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58"/>
      <c r="L172" s="158"/>
      <c r="M172" s="158"/>
      <c r="N172" s="158"/>
      <c r="O172" s="158"/>
      <c r="P172" s="289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288"/>
      <c r="AH172" s="143"/>
      <c r="AI172" s="143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58"/>
      <c r="L173" s="158"/>
      <c r="M173" s="158"/>
      <c r="N173" s="158"/>
      <c r="O173" s="158"/>
      <c r="P173" s="289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288"/>
      <c r="AH173" s="143"/>
      <c r="AI173" s="143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58"/>
      <c r="L174" s="158"/>
      <c r="M174" s="158"/>
      <c r="N174" s="158"/>
      <c r="O174" s="158"/>
      <c r="P174" s="289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288"/>
      <c r="AH174" s="143"/>
      <c r="AI174" s="143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58"/>
      <c r="L175" s="158"/>
      <c r="M175" s="158"/>
      <c r="N175" s="158"/>
      <c r="O175" s="158"/>
      <c r="P175" s="289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288"/>
      <c r="AH175" s="143"/>
      <c r="AI175" s="143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58"/>
      <c r="L176" s="158"/>
      <c r="M176" s="158"/>
      <c r="N176" s="158"/>
      <c r="O176" s="158"/>
      <c r="P176" s="289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288"/>
      <c r="AH176" s="143"/>
      <c r="AI176" s="143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58"/>
      <c r="L177" s="158"/>
      <c r="M177" s="158"/>
      <c r="N177" s="158"/>
      <c r="O177" s="158"/>
      <c r="P177" s="289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288"/>
      <c r="AH177" s="143"/>
      <c r="AI177" s="143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58"/>
      <c r="L178" s="158"/>
      <c r="M178" s="158"/>
      <c r="N178" s="158"/>
      <c r="O178" s="158"/>
      <c r="P178" s="289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288"/>
      <c r="AH178" s="143"/>
      <c r="AI178" s="143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58"/>
      <c r="L179" s="158"/>
      <c r="M179" s="158"/>
      <c r="N179" s="158"/>
      <c r="O179" s="158"/>
      <c r="P179" s="289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288"/>
      <c r="AH179" s="143"/>
      <c r="AI179" s="143"/>
    </row>
    <row r="180" ht="15.7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58"/>
      <c r="L180" s="158"/>
      <c r="M180" s="158"/>
      <c r="N180" s="158"/>
      <c r="O180" s="158"/>
      <c r="P180" s="289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288"/>
      <c r="AH180" s="143"/>
      <c r="AI180" s="143"/>
    </row>
    <row r="181" ht="15.7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58"/>
      <c r="L181" s="158"/>
      <c r="M181" s="158"/>
      <c r="N181" s="158"/>
      <c r="O181" s="158"/>
      <c r="P181" s="289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288"/>
      <c r="AH181" s="143"/>
      <c r="AI181" s="143"/>
    </row>
    <row r="182" ht="15.7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58"/>
      <c r="L182" s="158"/>
      <c r="M182" s="158"/>
      <c r="N182" s="158"/>
      <c r="O182" s="158"/>
      <c r="P182" s="289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288"/>
      <c r="AH182" s="143"/>
      <c r="AI182" s="143"/>
    </row>
    <row r="183" ht="15.7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58"/>
      <c r="L183" s="158"/>
      <c r="M183" s="158"/>
      <c r="N183" s="158"/>
      <c r="O183" s="158"/>
      <c r="P183" s="289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288"/>
      <c r="AH183" s="143"/>
      <c r="AI183" s="143"/>
    </row>
    <row r="184" ht="15.7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58"/>
      <c r="L184" s="158"/>
      <c r="M184" s="158"/>
      <c r="N184" s="158"/>
      <c r="O184" s="158"/>
      <c r="P184" s="289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288"/>
      <c r="AH184" s="143"/>
      <c r="AI184" s="143"/>
    </row>
    <row r="185" ht="15.7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58"/>
      <c r="L185" s="158"/>
      <c r="M185" s="158"/>
      <c r="N185" s="158"/>
      <c r="O185" s="158"/>
      <c r="P185" s="289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288"/>
      <c r="AH185" s="143"/>
      <c r="AI185" s="143"/>
    </row>
    <row r="186" ht="15.7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58"/>
      <c r="L186" s="158"/>
      <c r="M186" s="158"/>
      <c r="N186" s="158"/>
      <c r="O186" s="158"/>
      <c r="P186" s="289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288"/>
      <c r="AH186" s="143"/>
      <c r="AI186" s="143"/>
    </row>
    <row r="187" ht="15.7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58"/>
      <c r="L187" s="158"/>
      <c r="M187" s="158"/>
      <c r="N187" s="158"/>
      <c r="O187" s="158"/>
      <c r="P187" s="289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288"/>
      <c r="AH187" s="143"/>
      <c r="AI187" s="143"/>
    </row>
    <row r="188" ht="15.7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58"/>
      <c r="L188" s="158"/>
      <c r="M188" s="158"/>
      <c r="N188" s="158"/>
      <c r="O188" s="158"/>
      <c r="P188" s="289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288"/>
      <c r="AH188" s="143"/>
      <c r="AI188" s="143"/>
    </row>
    <row r="189" ht="15.7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58"/>
      <c r="L189" s="158"/>
      <c r="M189" s="158"/>
      <c r="N189" s="158"/>
      <c r="O189" s="158"/>
      <c r="P189" s="289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288"/>
      <c r="AH189" s="143"/>
      <c r="AI189" s="143"/>
    </row>
    <row r="190" ht="15.7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58"/>
      <c r="L190" s="158"/>
      <c r="M190" s="158"/>
      <c r="N190" s="158"/>
      <c r="O190" s="158"/>
      <c r="P190" s="289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288"/>
      <c r="AH190" s="143"/>
      <c r="AI190" s="143"/>
    </row>
    <row r="191" ht="15.7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58"/>
      <c r="L191" s="158"/>
      <c r="M191" s="158"/>
      <c r="N191" s="158"/>
      <c r="O191" s="158"/>
      <c r="P191" s="289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288"/>
      <c r="AH191" s="143"/>
      <c r="AI191" s="143"/>
    </row>
    <row r="192" ht="15.7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58"/>
      <c r="L192" s="158"/>
      <c r="M192" s="158"/>
      <c r="N192" s="158"/>
      <c r="O192" s="158"/>
      <c r="P192" s="289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288"/>
      <c r="AH192" s="143"/>
      <c r="AI192" s="143"/>
    </row>
    <row r="193" ht="15.7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58"/>
      <c r="L193" s="158"/>
      <c r="M193" s="158"/>
      <c r="N193" s="158"/>
      <c r="O193" s="158"/>
      <c r="P193" s="289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288"/>
      <c r="AH193" s="143"/>
      <c r="AI193" s="143"/>
    </row>
    <row r="194" ht="15.7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58"/>
      <c r="L194" s="158"/>
      <c r="M194" s="158"/>
      <c r="N194" s="158"/>
      <c r="O194" s="289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288"/>
      <c r="AG194" s="288"/>
      <c r="AH194" s="143"/>
      <c r="AI194" s="143"/>
    </row>
    <row r="195" ht="15.7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58"/>
      <c r="L195" s="158"/>
      <c r="M195" s="158"/>
      <c r="N195" s="158"/>
      <c r="O195" s="289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288"/>
      <c r="AG195" s="288"/>
      <c r="AH195" s="143"/>
      <c r="AI195" s="143"/>
    </row>
    <row r="196" ht="15.7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58"/>
      <c r="L196" s="158"/>
      <c r="M196" s="158"/>
      <c r="N196" s="158"/>
      <c r="O196" s="289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288"/>
      <c r="AG196" s="288"/>
      <c r="AH196" s="143"/>
      <c r="AI196" s="143"/>
    </row>
    <row r="197" ht="15.7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58"/>
      <c r="L197" s="158"/>
      <c r="M197" s="158"/>
      <c r="N197" s="158"/>
      <c r="O197" s="289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288"/>
      <c r="AG197" s="288"/>
      <c r="AH197" s="143"/>
      <c r="AI197" s="143"/>
    </row>
    <row r="198" ht="15.7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58"/>
      <c r="L198" s="158"/>
      <c r="M198" s="158"/>
      <c r="N198" s="158"/>
      <c r="O198" s="289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288"/>
      <c r="AG198" s="288"/>
      <c r="AH198" s="143"/>
      <c r="AI198" s="143"/>
    </row>
    <row r="199" ht="15.7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58"/>
      <c r="L199" s="158"/>
      <c r="M199" s="158"/>
      <c r="N199" s="158"/>
      <c r="O199" s="289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288"/>
      <c r="AG199" s="288"/>
      <c r="AH199" s="143"/>
      <c r="AI199" s="143"/>
    </row>
    <row r="200" ht="15.7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58"/>
      <c r="L200" s="158"/>
      <c r="M200" s="158"/>
      <c r="N200" s="158"/>
      <c r="O200" s="289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288"/>
      <c r="AG200" s="288"/>
      <c r="AH200" s="143"/>
      <c r="AI200" s="143"/>
    </row>
    <row r="201" ht="15.7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58"/>
      <c r="L201" s="158"/>
      <c r="M201" s="158"/>
      <c r="N201" s="158"/>
      <c r="O201" s="289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288"/>
      <c r="AG201" s="288"/>
      <c r="AH201" s="143"/>
      <c r="AI201" s="143"/>
    </row>
    <row r="202" ht="15.7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58"/>
      <c r="L202" s="158"/>
      <c r="M202" s="158"/>
      <c r="N202" s="158"/>
      <c r="O202" s="289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288"/>
      <c r="AG202" s="288"/>
      <c r="AH202" s="143"/>
      <c r="AI202" s="143"/>
    </row>
    <row r="203" ht="15.7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58"/>
      <c r="L203" s="158"/>
      <c r="M203" s="158"/>
      <c r="N203" s="158"/>
      <c r="O203" s="289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288"/>
      <c r="AG203" s="288"/>
      <c r="AH203" s="143"/>
      <c r="AI203" s="143"/>
    </row>
    <row r="204" ht="15.7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58"/>
      <c r="L204" s="158"/>
      <c r="M204" s="158"/>
      <c r="N204" s="158"/>
      <c r="O204" s="289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288"/>
      <c r="AG204" s="288"/>
      <c r="AH204" s="143"/>
      <c r="AI204" s="143"/>
    </row>
    <row r="205" ht="15.7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58"/>
      <c r="L205" s="158"/>
      <c r="M205" s="158"/>
      <c r="N205" s="158"/>
      <c r="O205" s="289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288"/>
      <c r="AG205" s="288"/>
      <c r="AH205" s="143"/>
      <c r="AI205" s="143"/>
    </row>
    <row r="206" ht="15.75" customHeight="1">
      <c r="A206" s="143"/>
      <c r="B206" s="143"/>
      <c r="C206" s="143"/>
      <c r="D206" s="143"/>
      <c r="E206" s="143"/>
      <c r="F206" s="143"/>
      <c r="G206" s="143"/>
      <c r="H206" s="143"/>
      <c r="I206" s="158"/>
      <c r="J206" s="158"/>
      <c r="K206" s="158"/>
      <c r="L206" s="158"/>
      <c r="M206" s="158"/>
      <c r="N206" s="143"/>
      <c r="O206" s="289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288"/>
      <c r="AG206" s="288"/>
      <c r="AH206" s="143"/>
      <c r="AI206" s="143"/>
    </row>
    <row r="207" ht="15.75" customHeight="1">
      <c r="A207" s="143"/>
      <c r="B207" s="143"/>
      <c r="C207" s="143"/>
      <c r="D207" s="143"/>
      <c r="E207" s="143"/>
      <c r="F207" s="143"/>
      <c r="G207" s="143"/>
      <c r="H207" s="143"/>
      <c r="I207" s="158"/>
      <c r="J207" s="158"/>
      <c r="K207" s="158"/>
      <c r="L207" s="158"/>
      <c r="M207" s="158"/>
      <c r="N207" s="143"/>
      <c r="O207" s="289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288"/>
      <c r="AG207" s="288"/>
      <c r="AH207" s="143"/>
      <c r="AI207" s="143"/>
    </row>
    <row r="208" ht="15.75" customHeight="1">
      <c r="A208" s="143"/>
      <c r="B208" s="143"/>
      <c r="C208" s="143"/>
      <c r="D208" s="143"/>
      <c r="E208" s="143"/>
      <c r="F208" s="143"/>
      <c r="G208" s="143"/>
      <c r="H208" s="143"/>
      <c r="I208" s="158"/>
      <c r="J208" s="158"/>
      <c r="K208" s="158"/>
      <c r="L208" s="158"/>
      <c r="M208" s="158"/>
      <c r="N208" s="143"/>
      <c r="O208" s="289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288"/>
      <c r="AG208" s="288"/>
      <c r="AH208" s="143"/>
      <c r="AI208" s="143"/>
    </row>
    <row r="209" ht="15.75" customHeight="1">
      <c r="A209" s="143"/>
      <c r="B209" s="143"/>
      <c r="C209" s="143"/>
      <c r="D209" s="143"/>
      <c r="E209" s="143"/>
      <c r="F209" s="143"/>
      <c r="G209" s="143"/>
      <c r="H209" s="143"/>
      <c r="I209" s="158"/>
      <c r="J209" s="158"/>
      <c r="K209" s="158"/>
      <c r="L209" s="158"/>
      <c r="M209" s="158"/>
      <c r="N209" s="143"/>
      <c r="O209" s="289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288"/>
      <c r="AG209" s="288"/>
      <c r="AH209" s="143"/>
      <c r="AI209" s="143"/>
    </row>
    <row r="210" ht="15.75" customHeight="1">
      <c r="A210" s="143"/>
      <c r="B210" s="143"/>
      <c r="C210" s="143"/>
      <c r="D210" s="143"/>
      <c r="E210" s="143"/>
      <c r="F210" s="143"/>
      <c r="G210" s="143"/>
      <c r="H210" s="143"/>
      <c r="I210" s="158"/>
      <c r="J210" s="158"/>
      <c r="K210" s="158"/>
      <c r="L210" s="158"/>
      <c r="M210" s="158"/>
      <c r="N210" s="143"/>
      <c r="O210" s="289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288"/>
      <c r="AG210" s="288"/>
      <c r="AH210" s="143"/>
      <c r="AI210" s="143"/>
    </row>
    <row r="211" ht="15.75" customHeight="1">
      <c r="A211" s="143"/>
      <c r="B211" s="143"/>
      <c r="C211" s="143"/>
      <c r="D211" s="143"/>
      <c r="E211" s="143"/>
      <c r="F211" s="143"/>
      <c r="G211" s="143"/>
      <c r="H211" s="143"/>
      <c r="I211" s="158"/>
      <c r="J211" s="158"/>
      <c r="K211" s="158"/>
      <c r="L211" s="158"/>
      <c r="M211" s="158"/>
      <c r="N211" s="143"/>
      <c r="O211" s="289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288"/>
      <c r="AG211" s="288"/>
      <c r="AH211" s="143"/>
      <c r="AI211" s="143"/>
    </row>
    <row r="212" ht="15.75" customHeight="1">
      <c r="A212" s="143"/>
      <c r="B212" s="143"/>
      <c r="C212" s="143"/>
      <c r="D212" s="143"/>
      <c r="E212" s="143"/>
      <c r="F212" s="143"/>
      <c r="G212" s="143"/>
      <c r="H212" s="143"/>
      <c r="I212" s="158"/>
      <c r="J212" s="158"/>
      <c r="K212" s="158"/>
      <c r="L212" s="158"/>
      <c r="M212" s="158"/>
      <c r="N212" s="143"/>
      <c r="O212" s="289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288"/>
      <c r="AG212" s="288"/>
      <c r="AH212" s="143"/>
      <c r="AI212" s="143"/>
    </row>
    <row r="213" ht="15.75" customHeight="1">
      <c r="A213" s="143"/>
      <c r="B213" s="143"/>
      <c r="C213" s="143"/>
      <c r="D213" s="143"/>
      <c r="E213" s="143"/>
      <c r="F213" s="143"/>
      <c r="G213" s="143"/>
      <c r="H213" s="143"/>
      <c r="I213" s="158"/>
      <c r="J213" s="158"/>
      <c r="K213" s="158"/>
      <c r="L213" s="158"/>
      <c r="M213" s="158"/>
      <c r="N213" s="143"/>
      <c r="O213" s="289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288"/>
      <c r="AG213" s="288"/>
      <c r="AH213" s="143"/>
      <c r="AI213" s="143"/>
    </row>
    <row r="214" ht="15.75" customHeight="1">
      <c r="A214" s="143"/>
      <c r="B214" s="143"/>
      <c r="C214" s="143"/>
      <c r="D214" s="143"/>
      <c r="E214" s="143"/>
      <c r="F214" s="143"/>
      <c r="G214" s="143"/>
      <c r="H214" s="143"/>
      <c r="I214" s="158"/>
      <c r="J214" s="158"/>
      <c r="K214" s="158"/>
      <c r="L214" s="158"/>
      <c r="M214" s="158"/>
      <c r="N214" s="143"/>
      <c r="O214" s="289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288"/>
      <c r="AG214" s="288"/>
      <c r="AH214" s="143"/>
      <c r="AI214" s="143"/>
    </row>
    <row r="215" ht="15.75" customHeight="1">
      <c r="A215" s="143"/>
      <c r="B215" s="143"/>
      <c r="C215" s="143"/>
      <c r="D215" s="143"/>
      <c r="E215" s="143"/>
      <c r="F215" s="143"/>
      <c r="G215" s="143"/>
      <c r="H215" s="143"/>
      <c r="I215" s="158"/>
      <c r="J215" s="158"/>
      <c r="K215" s="158"/>
      <c r="L215" s="158"/>
      <c r="M215" s="158"/>
      <c r="N215" s="143"/>
      <c r="O215" s="289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288"/>
      <c r="AG215" s="288"/>
      <c r="AH215" s="143"/>
      <c r="AI215" s="143"/>
    </row>
    <row r="216" ht="15.75" customHeight="1">
      <c r="A216" s="143"/>
      <c r="B216" s="143"/>
      <c r="C216" s="143"/>
      <c r="D216" s="143"/>
      <c r="E216" s="143"/>
      <c r="F216" s="143"/>
      <c r="G216" s="143"/>
      <c r="H216" s="143"/>
      <c r="I216" s="158"/>
      <c r="J216" s="158"/>
      <c r="K216" s="158"/>
      <c r="L216" s="158"/>
      <c r="M216" s="158"/>
      <c r="N216" s="143"/>
      <c r="O216" s="289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288"/>
      <c r="AG216" s="288"/>
      <c r="AH216" s="143"/>
      <c r="AI216" s="143"/>
    </row>
    <row r="217" ht="15.75" customHeight="1">
      <c r="A217" s="143"/>
      <c r="B217" s="143"/>
      <c r="C217" s="143"/>
      <c r="D217" s="143"/>
      <c r="E217" s="143"/>
      <c r="F217" s="143"/>
      <c r="G217" s="143"/>
      <c r="H217" s="143"/>
      <c r="I217" s="158"/>
      <c r="J217" s="158"/>
      <c r="K217" s="158"/>
      <c r="L217" s="158"/>
      <c r="M217" s="158"/>
      <c r="N217" s="143"/>
      <c r="O217" s="289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288"/>
      <c r="AG217" s="288"/>
      <c r="AH217" s="143"/>
      <c r="AI217" s="143"/>
    </row>
    <row r="218" ht="15.75" customHeight="1">
      <c r="A218" s="143"/>
      <c r="B218" s="143"/>
      <c r="C218" s="143"/>
      <c r="D218" s="143"/>
      <c r="E218" s="143"/>
      <c r="F218" s="143"/>
      <c r="G218" s="143"/>
      <c r="H218" s="143"/>
      <c r="I218" s="158"/>
      <c r="J218" s="158"/>
      <c r="K218" s="158"/>
      <c r="L218" s="158"/>
      <c r="M218" s="158"/>
      <c r="N218" s="143"/>
      <c r="O218" s="289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288"/>
      <c r="AG218" s="288"/>
      <c r="AH218" s="143"/>
      <c r="AI218" s="143"/>
    </row>
    <row r="219" ht="15.75" customHeight="1">
      <c r="A219" s="143"/>
      <c r="B219" s="143"/>
      <c r="C219" s="143"/>
      <c r="D219" s="143"/>
      <c r="E219" s="143"/>
      <c r="F219" s="143"/>
      <c r="G219" s="143"/>
      <c r="H219" s="143"/>
      <c r="I219" s="158"/>
      <c r="J219" s="158"/>
      <c r="K219" s="158"/>
      <c r="L219" s="158"/>
      <c r="M219" s="158"/>
      <c r="N219" s="143"/>
      <c r="O219" s="289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288"/>
      <c r="AG219" s="288"/>
      <c r="AH219" s="143"/>
      <c r="AI219" s="143"/>
    </row>
    <row r="220" ht="15.75" customHeight="1">
      <c r="A220" s="143"/>
      <c r="B220" s="143"/>
      <c r="C220" s="143"/>
      <c r="D220" s="143"/>
      <c r="E220" s="143"/>
      <c r="F220" s="143"/>
      <c r="G220" s="143"/>
      <c r="H220" s="143"/>
      <c r="I220" s="158"/>
      <c r="J220" s="158"/>
      <c r="K220" s="158"/>
      <c r="L220" s="158"/>
      <c r="M220" s="158"/>
      <c r="N220" s="143"/>
      <c r="O220" s="289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288"/>
      <c r="AG220" s="288"/>
      <c r="AH220" s="143"/>
      <c r="AI220" s="143"/>
    </row>
    <row r="221" ht="15.75" customHeight="1">
      <c r="A221" s="143"/>
      <c r="B221" s="143"/>
      <c r="C221" s="143"/>
      <c r="D221" s="143"/>
      <c r="E221" s="143"/>
      <c r="F221" s="143"/>
      <c r="G221" s="143"/>
      <c r="H221" s="143"/>
      <c r="I221" s="158"/>
      <c r="J221" s="158"/>
      <c r="K221" s="158"/>
      <c r="L221" s="158"/>
      <c r="M221" s="158"/>
      <c r="N221" s="143"/>
      <c r="O221" s="289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288"/>
      <c r="AG221" s="288"/>
      <c r="AH221" s="143"/>
      <c r="AI221" s="143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83"/>
      <c r="J222" s="83"/>
      <c r="K222" s="83"/>
      <c r="L222" s="83"/>
      <c r="M222" s="83"/>
      <c r="N222" s="20"/>
      <c r="O222" s="48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52"/>
      <c r="AG222" s="52"/>
      <c r="AH222" s="20"/>
      <c r="AI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83"/>
      <c r="J223" s="83"/>
      <c r="K223" s="83"/>
      <c r="L223" s="83"/>
      <c r="M223" s="83"/>
      <c r="N223" s="20"/>
      <c r="O223" s="48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52"/>
      <c r="AG223" s="52"/>
      <c r="AH223" s="20"/>
      <c r="AI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83"/>
      <c r="J224" s="83"/>
      <c r="K224" s="83"/>
      <c r="L224" s="83"/>
      <c r="M224" s="83"/>
      <c r="N224" s="20"/>
      <c r="O224" s="48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52"/>
      <c r="AG224" s="52"/>
      <c r="AH224" s="20"/>
      <c r="AI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83"/>
      <c r="J225" s="83"/>
      <c r="K225" s="83"/>
      <c r="L225" s="83"/>
      <c r="M225" s="83"/>
      <c r="N225" s="20"/>
      <c r="O225" s="48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52"/>
      <c r="AG225" s="52"/>
      <c r="AH225" s="20"/>
      <c r="AI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83"/>
      <c r="J226" s="83"/>
      <c r="K226" s="83"/>
      <c r="L226" s="83"/>
      <c r="M226" s="83"/>
      <c r="N226" s="20"/>
      <c r="O226" s="48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52"/>
      <c r="AG226" s="52"/>
      <c r="AH226" s="20"/>
      <c r="AI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83"/>
      <c r="J227" s="83"/>
      <c r="K227" s="83"/>
      <c r="L227" s="83"/>
      <c r="M227" s="83"/>
      <c r="N227" s="20"/>
      <c r="O227" s="48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52"/>
      <c r="AG227" s="52"/>
      <c r="AH227" s="20"/>
      <c r="AI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83"/>
      <c r="J228" s="83"/>
      <c r="K228" s="83"/>
      <c r="L228" s="83"/>
      <c r="M228" s="83"/>
      <c r="N228" s="20"/>
      <c r="O228" s="48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52"/>
      <c r="AG228" s="52"/>
      <c r="AH228" s="20"/>
      <c r="AI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83"/>
      <c r="J229" s="83"/>
      <c r="K229" s="83"/>
      <c r="L229" s="83"/>
      <c r="M229" s="83"/>
      <c r="N229" s="20"/>
      <c r="O229" s="48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52"/>
      <c r="AG229" s="52"/>
      <c r="AH229" s="20"/>
      <c r="AI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83"/>
      <c r="J230" s="83"/>
      <c r="K230" s="83"/>
      <c r="L230" s="83"/>
      <c r="M230" s="83"/>
      <c r="N230" s="20"/>
      <c r="O230" s="48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52"/>
      <c r="AG230" s="52"/>
      <c r="AH230" s="20"/>
      <c r="AI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83"/>
      <c r="J231" s="83"/>
      <c r="K231" s="83"/>
      <c r="L231" s="83"/>
      <c r="M231" s="83"/>
      <c r="N231" s="20"/>
      <c r="O231" s="48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52"/>
      <c r="AG231" s="52"/>
      <c r="AH231" s="20"/>
      <c r="AI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83"/>
      <c r="J232" s="83"/>
      <c r="K232" s="83"/>
      <c r="L232" s="83"/>
      <c r="M232" s="83"/>
      <c r="N232" s="20"/>
      <c r="O232" s="48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52"/>
      <c r="AG232" s="52"/>
      <c r="AH232" s="20"/>
      <c r="AI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83"/>
      <c r="J233" s="83"/>
      <c r="K233" s="83"/>
      <c r="L233" s="83"/>
      <c r="M233" s="83"/>
      <c r="N233" s="20"/>
      <c r="O233" s="48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52"/>
      <c r="AG233" s="52"/>
      <c r="AH233" s="20"/>
      <c r="AI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83"/>
      <c r="J234" s="83"/>
      <c r="K234" s="83"/>
      <c r="L234" s="83"/>
      <c r="M234" s="83"/>
      <c r="N234" s="20"/>
      <c r="O234" s="48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52"/>
      <c r="AG234" s="52"/>
      <c r="AH234" s="20"/>
      <c r="AI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83"/>
      <c r="J235" s="83"/>
      <c r="K235" s="83"/>
      <c r="L235" s="83"/>
      <c r="M235" s="83"/>
      <c r="N235" s="20"/>
      <c r="O235" s="48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52"/>
      <c r="AG235" s="52"/>
      <c r="AH235" s="20"/>
      <c r="AI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83"/>
      <c r="J236" s="83"/>
      <c r="K236" s="83"/>
      <c r="L236" s="83"/>
      <c r="M236" s="83"/>
      <c r="N236" s="20"/>
      <c r="O236" s="48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52"/>
      <c r="AG236" s="52"/>
      <c r="AH236" s="20"/>
      <c r="AI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83"/>
      <c r="J237" s="83"/>
      <c r="K237" s="83"/>
      <c r="L237" s="83"/>
      <c r="M237" s="83"/>
      <c r="N237" s="20"/>
      <c r="O237" s="48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52"/>
      <c r="AG237" s="52"/>
      <c r="AH237" s="20"/>
      <c r="AI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83"/>
      <c r="J238" s="83"/>
      <c r="K238" s="83"/>
      <c r="L238" s="83"/>
      <c r="M238" s="83"/>
      <c r="N238" s="20"/>
      <c r="O238" s="48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52"/>
      <c r="AG238" s="52"/>
      <c r="AH238" s="20"/>
      <c r="AI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83"/>
      <c r="J239" s="83"/>
      <c r="K239" s="83"/>
      <c r="L239" s="83"/>
      <c r="M239" s="83"/>
      <c r="N239" s="20"/>
      <c r="O239" s="48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52"/>
      <c r="AG239" s="52"/>
      <c r="AH239" s="20"/>
      <c r="AI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83"/>
      <c r="J240" s="83"/>
      <c r="K240" s="83"/>
      <c r="L240" s="83"/>
      <c r="M240" s="83"/>
      <c r="N240" s="20"/>
      <c r="O240" s="48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52"/>
      <c r="AG240" s="52"/>
      <c r="AH240" s="20"/>
      <c r="AI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83"/>
      <c r="J241" s="83"/>
      <c r="K241" s="83"/>
      <c r="L241" s="83"/>
      <c r="M241" s="83"/>
      <c r="N241" s="20"/>
      <c r="O241" s="48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52"/>
      <c r="AG241" s="52"/>
      <c r="AH241" s="20"/>
      <c r="AI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83"/>
      <c r="J242" s="83"/>
      <c r="K242" s="83"/>
      <c r="L242" s="83"/>
      <c r="M242" s="83"/>
      <c r="N242" s="20"/>
      <c r="O242" s="48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52"/>
      <c r="AG242" s="52"/>
      <c r="AH242" s="20"/>
      <c r="AI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48"/>
      <c r="L243" s="48"/>
      <c r="M243" s="48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48"/>
      <c r="L244" s="48"/>
      <c r="M244" s="48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48"/>
      <c r="L245" s="48"/>
      <c r="M245" s="48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48"/>
      <c r="L246" s="48"/>
      <c r="M246" s="48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48"/>
      <c r="L247" s="48"/>
      <c r="M247" s="48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48"/>
      <c r="L248" s="48"/>
      <c r="M248" s="48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48"/>
      <c r="L249" s="48"/>
      <c r="M249" s="48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48"/>
      <c r="L250" s="48"/>
      <c r="M250" s="48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48"/>
      <c r="L251" s="48"/>
      <c r="M251" s="48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48"/>
      <c r="L252" s="48"/>
      <c r="M252" s="48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48"/>
      <c r="L253" s="48"/>
      <c r="M253" s="48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48"/>
      <c r="L254" s="48"/>
      <c r="M254" s="48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48"/>
      <c r="L255" s="48"/>
      <c r="M255" s="48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48"/>
      <c r="L256" s="48"/>
      <c r="M256" s="48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48"/>
      <c r="L257" s="48"/>
      <c r="M257" s="48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48"/>
      <c r="L258" s="48"/>
      <c r="M258" s="48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48"/>
      <c r="L259" s="48"/>
      <c r="M259" s="48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48"/>
      <c r="L260" s="48"/>
      <c r="M260" s="48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48"/>
      <c r="L261" s="48"/>
      <c r="M261" s="48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48"/>
      <c r="L262" s="48"/>
      <c r="M262" s="48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48"/>
      <c r="L263" s="48"/>
      <c r="M263" s="48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48"/>
      <c r="L264" s="48"/>
      <c r="M264" s="48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48"/>
      <c r="L265" s="48"/>
      <c r="M265" s="48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48"/>
      <c r="L266" s="48"/>
      <c r="M266" s="48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48"/>
      <c r="L267" s="48"/>
      <c r="M267" s="48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48"/>
      <c r="L268" s="48"/>
      <c r="M268" s="48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48"/>
      <c r="L269" s="48"/>
      <c r="M269" s="48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48"/>
      <c r="L270" s="48"/>
      <c r="M270" s="48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48"/>
      <c r="L271" s="48"/>
      <c r="M271" s="48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48"/>
      <c r="L272" s="48"/>
      <c r="M272" s="48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48"/>
      <c r="L273" s="48"/>
      <c r="M273" s="48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48"/>
      <c r="L274" s="48"/>
      <c r="M274" s="48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48"/>
      <c r="L275" s="48"/>
      <c r="M275" s="48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48"/>
      <c r="L276" s="48"/>
      <c r="M276" s="48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48"/>
      <c r="L277" s="48"/>
      <c r="M277" s="48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48"/>
      <c r="L278" s="48"/>
      <c r="M278" s="48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48"/>
      <c r="L279" s="48"/>
      <c r="M279" s="48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48"/>
      <c r="L280" s="48"/>
      <c r="M280" s="48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48"/>
      <c r="L281" s="48"/>
      <c r="M281" s="48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48"/>
      <c r="L282" s="48"/>
      <c r="M282" s="48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48"/>
      <c r="L283" s="48"/>
      <c r="M283" s="48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48"/>
      <c r="L284" s="48"/>
      <c r="M284" s="48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48"/>
      <c r="L285" s="48"/>
      <c r="M285" s="48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48"/>
      <c r="L286" s="48"/>
      <c r="M286" s="48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48"/>
      <c r="L287" s="48"/>
      <c r="M287" s="48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48"/>
      <c r="L288" s="48"/>
      <c r="M288" s="48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48"/>
      <c r="L289" s="48"/>
      <c r="M289" s="48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48"/>
      <c r="L290" s="48"/>
      <c r="M290" s="48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48"/>
      <c r="L291" s="48"/>
      <c r="M291" s="48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48"/>
      <c r="L292" s="48"/>
      <c r="M292" s="48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48"/>
      <c r="L293" s="48"/>
      <c r="M293" s="48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48"/>
      <c r="L294" s="48"/>
      <c r="M294" s="48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48"/>
      <c r="L295" s="48"/>
      <c r="M295" s="48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48"/>
      <c r="L296" s="48"/>
      <c r="M296" s="48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48"/>
      <c r="L297" s="48"/>
      <c r="M297" s="48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48"/>
      <c r="L298" s="48"/>
      <c r="M298" s="48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48"/>
      <c r="L299" s="48"/>
      <c r="M299" s="48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48"/>
      <c r="L300" s="48"/>
      <c r="M300" s="48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48"/>
      <c r="L301" s="48"/>
      <c r="M301" s="48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48"/>
      <c r="L302" s="48"/>
      <c r="M302" s="48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48"/>
      <c r="L303" s="48"/>
      <c r="M303" s="48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48"/>
      <c r="L304" s="48"/>
      <c r="M304" s="48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48"/>
      <c r="L305" s="48"/>
      <c r="M305" s="48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48"/>
      <c r="L306" s="48"/>
      <c r="M306" s="48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48"/>
      <c r="L307" s="48"/>
      <c r="M307" s="48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48"/>
      <c r="L308" s="48"/>
      <c r="M308" s="48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48"/>
      <c r="L309" s="48"/>
      <c r="M309" s="48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48"/>
      <c r="L310" s="48"/>
      <c r="M310" s="48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48"/>
      <c r="L311" s="48"/>
      <c r="M311" s="48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48"/>
      <c r="L312" s="48"/>
      <c r="M312" s="48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48"/>
      <c r="L313" s="48"/>
      <c r="M313" s="48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48"/>
      <c r="L314" s="48"/>
      <c r="M314" s="48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48"/>
      <c r="L315" s="48"/>
      <c r="M315" s="48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48"/>
      <c r="L316" s="48"/>
      <c r="M316" s="48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48"/>
      <c r="L317" s="48"/>
      <c r="M317" s="48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48"/>
      <c r="L318" s="48"/>
      <c r="M318" s="48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48"/>
      <c r="L319" s="48"/>
      <c r="M319" s="48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48"/>
      <c r="L320" s="48"/>
      <c r="M320" s="48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48"/>
      <c r="L321" s="48"/>
      <c r="M321" s="48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48"/>
      <c r="L322" s="48"/>
      <c r="M322" s="48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48"/>
      <c r="L323" s="48"/>
      <c r="M323" s="48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48"/>
      <c r="L324" s="48"/>
      <c r="M324" s="48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48"/>
      <c r="L325" s="48"/>
      <c r="M325" s="48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48"/>
      <c r="L326" s="48"/>
      <c r="M326" s="48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48"/>
      <c r="L327" s="48"/>
      <c r="M327" s="48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48"/>
      <c r="L328" s="48"/>
      <c r="M328" s="48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48"/>
      <c r="L329" s="48"/>
      <c r="M329" s="48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48"/>
      <c r="L330" s="48"/>
      <c r="M330" s="48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48"/>
      <c r="L331" s="48"/>
      <c r="M331" s="48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48"/>
      <c r="L332" s="48"/>
      <c r="M332" s="48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48"/>
      <c r="L333" s="48"/>
      <c r="M333" s="48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48"/>
      <c r="L334" s="48"/>
      <c r="M334" s="48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48"/>
      <c r="L335" s="48"/>
      <c r="M335" s="48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48"/>
      <c r="L336" s="48"/>
      <c r="M336" s="48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48"/>
      <c r="L337" s="48"/>
      <c r="M337" s="48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48"/>
      <c r="L338" s="48"/>
      <c r="M338" s="48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48"/>
      <c r="L339" s="48"/>
      <c r="M339" s="48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48"/>
      <c r="L340" s="48"/>
      <c r="M340" s="48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48"/>
      <c r="L341" s="48"/>
      <c r="M341" s="48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48"/>
      <c r="L342" s="48"/>
      <c r="M342" s="48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48"/>
      <c r="L343" s="48"/>
      <c r="M343" s="48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48"/>
      <c r="L344" s="48"/>
      <c r="M344" s="48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48"/>
      <c r="L345" s="48"/>
      <c r="M345" s="48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48"/>
      <c r="L346" s="48"/>
      <c r="M346" s="48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48"/>
      <c r="L347" s="48"/>
      <c r="M347" s="48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48"/>
      <c r="L348" s="48"/>
      <c r="M348" s="48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48"/>
      <c r="L349" s="48"/>
      <c r="M349" s="48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48"/>
      <c r="L350" s="48"/>
      <c r="M350" s="48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48"/>
      <c r="L351" s="48"/>
      <c r="M351" s="48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48"/>
      <c r="L352" s="48"/>
      <c r="M352" s="48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48"/>
      <c r="L353" s="48"/>
      <c r="M353" s="48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48"/>
      <c r="L354" s="48"/>
      <c r="M354" s="48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48"/>
      <c r="L355" s="48"/>
      <c r="M355" s="48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48"/>
      <c r="L356" s="48"/>
      <c r="M356" s="48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48"/>
      <c r="L357" s="48"/>
      <c r="M357" s="48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48"/>
      <c r="L358" s="48"/>
      <c r="M358" s="48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48"/>
      <c r="L359" s="48"/>
      <c r="M359" s="48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48"/>
      <c r="L360" s="48"/>
      <c r="M360" s="48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48"/>
      <c r="L361" s="48"/>
      <c r="M361" s="48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48"/>
      <c r="L362" s="48"/>
      <c r="M362" s="48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48"/>
      <c r="L363" s="48"/>
      <c r="M363" s="48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48"/>
      <c r="L364" s="48"/>
      <c r="M364" s="48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48"/>
      <c r="L365" s="48"/>
      <c r="M365" s="48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48"/>
      <c r="L366" s="48"/>
      <c r="M366" s="48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48"/>
      <c r="L367" s="48"/>
      <c r="M367" s="48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48"/>
      <c r="L368" s="48"/>
      <c r="M368" s="48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48"/>
      <c r="L369" s="48"/>
      <c r="M369" s="48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48"/>
      <c r="L370" s="48"/>
      <c r="M370" s="48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48"/>
      <c r="L371" s="48"/>
      <c r="M371" s="48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48"/>
      <c r="L372" s="48"/>
      <c r="M372" s="48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48"/>
      <c r="L373" s="48"/>
      <c r="M373" s="48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48"/>
      <c r="L374" s="48"/>
      <c r="M374" s="48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48"/>
      <c r="L375" s="48"/>
      <c r="M375" s="48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48"/>
      <c r="L376" s="48"/>
      <c r="M376" s="48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48"/>
      <c r="L377" s="48"/>
      <c r="M377" s="48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48"/>
      <c r="L378" s="48"/>
      <c r="M378" s="48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48"/>
      <c r="L379" s="48"/>
      <c r="M379" s="48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48"/>
      <c r="L380" s="48"/>
      <c r="M380" s="48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48"/>
      <c r="L381" s="48"/>
      <c r="M381" s="48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48"/>
      <c r="L382" s="48"/>
      <c r="M382" s="48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48"/>
      <c r="L383" s="48"/>
      <c r="M383" s="48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48"/>
      <c r="L384" s="48"/>
      <c r="M384" s="48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48"/>
      <c r="L385" s="48"/>
      <c r="M385" s="48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48"/>
      <c r="L386" s="48"/>
      <c r="M386" s="48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48"/>
      <c r="L387" s="48"/>
      <c r="M387" s="48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48"/>
      <c r="L388" s="48"/>
      <c r="M388" s="48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48"/>
      <c r="L389" s="48"/>
      <c r="M389" s="48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48"/>
      <c r="L390" s="48"/>
      <c r="M390" s="48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48"/>
      <c r="L391" s="48"/>
      <c r="M391" s="48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48"/>
      <c r="L392" s="48"/>
      <c r="M392" s="48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48"/>
      <c r="L393" s="48"/>
      <c r="M393" s="48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48"/>
      <c r="L394" s="48"/>
      <c r="M394" s="48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48"/>
      <c r="L395" s="48"/>
      <c r="M395" s="48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48"/>
      <c r="L396" s="48"/>
      <c r="M396" s="48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48"/>
      <c r="L397" s="48"/>
      <c r="M397" s="48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48"/>
      <c r="L398" s="48"/>
      <c r="M398" s="48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48"/>
      <c r="L399" s="48"/>
      <c r="M399" s="48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48"/>
      <c r="L400" s="48"/>
      <c r="M400" s="48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48"/>
      <c r="L401" s="48"/>
      <c r="M401" s="48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48"/>
      <c r="L402" s="48"/>
      <c r="M402" s="48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48"/>
      <c r="L403" s="48"/>
      <c r="M403" s="48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48"/>
      <c r="L404" s="48"/>
      <c r="M404" s="48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48"/>
      <c r="L405" s="48"/>
      <c r="M405" s="48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48"/>
      <c r="L406" s="48"/>
      <c r="M406" s="48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48"/>
      <c r="L407" s="48"/>
      <c r="M407" s="48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48"/>
      <c r="L408" s="48"/>
      <c r="M408" s="48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48"/>
      <c r="L409" s="48"/>
      <c r="M409" s="48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48"/>
      <c r="L410" s="48"/>
      <c r="M410" s="48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48"/>
      <c r="L411" s="48"/>
      <c r="M411" s="48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48"/>
      <c r="L412" s="48"/>
      <c r="M412" s="48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48"/>
      <c r="L413" s="48"/>
      <c r="M413" s="48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48"/>
      <c r="L414" s="48"/>
      <c r="M414" s="48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48"/>
      <c r="L415" s="48"/>
      <c r="M415" s="48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48"/>
      <c r="L416" s="48"/>
      <c r="M416" s="48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48"/>
      <c r="L417" s="48"/>
      <c r="M417" s="48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48"/>
      <c r="L418" s="48"/>
      <c r="M418" s="48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48"/>
      <c r="L419" s="48"/>
      <c r="M419" s="48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48"/>
      <c r="L420" s="48"/>
      <c r="M420" s="48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48"/>
      <c r="L421" s="48"/>
      <c r="M421" s="48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48"/>
      <c r="L422" s="48"/>
      <c r="M422" s="48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48"/>
      <c r="L423" s="48"/>
      <c r="M423" s="48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48"/>
      <c r="L424" s="48"/>
      <c r="M424" s="48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48"/>
      <c r="L425" s="48"/>
      <c r="M425" s="48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48"/>
      <c r="L426" s="48"/>
      <c r="M426" s="48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48"/>
      <c r="L427" s="48"/>
      <c r="M427" s="48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48"/>
      <c r="L428" s="48"/>
      <c r="M428" s="48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48"/>
      <c r="L429" s="48"/>
      <c r="M429" s="48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48"/>
      <c r="L430" s="48"/>
      <c r="M430" s="48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48"/>
      <c r="L431" s="48"/>
      <c r="M431" s="48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48"/>
      <c r="L432" s="48"/>
      <c r="M432" s="48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48"/>
      <c r="L433" s="48"/>
      <c r="M433" s="48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48"/>
      <c r="L434" s="48"/>
      <c r="M434" s="48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48"/>
      <c r="L435" s="48"/>
      <c r="M435" s="48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48"/>
      <c r="L436" s="48"/>
      <c r="M436" s="48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48"/>
      <c r="L437" s="48"/>
      <c r="M437" s="48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48"/>
      <c r="L438" s="48"/>
      <c r="M438" s="48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48"/>
      <c r="L439" s="48"/>
      <c r="M439" s="48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48"/>
      <c r="L440" s="48"/>
      <c r="M440" s="48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48"/>
      <c r="L441" s="48"/>
      <c r="M441" s="48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48"/>
      <c r="L442" s="48"/>
      <c r="M442" s="48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48"/>
      <c r="L443" s="48"/>
      <c r="M443" s="48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48"/>
      <c r="L444" s="48"/>
      <c r="M444" s="48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48"/>
      <c r="L445" s="48"/>
      <c r="M445" s="48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48"/>
      <c r="L446" s="48"/>
      <c r="M446" s="48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48"/>
      <c r="L447" s="48"/>
      <c r="M447" s="48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48"/>
      <c r="L448" s="48"/>
      <c r="M448" s="48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48"/>
      <c r="L449" s="48"/>
      <c r="M449" s="48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48"/>
      <c r="L450" s="48"/>
      <c r="M450" s="48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48"/>
      <c r="L451" s="48"/>
      <c r="M451" s="48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48"/>
      <c r="L452" s="48"/>
      <c r="M452" s="48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48"/>
      <c r="L453" s="48"/>
      <c r="M453" s="48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48"/>
      <c r="L454" s="48"/>
      <c r="M454" s="48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48"/>
      <c r="L455" s="48"/>
      <c r="M455" s="48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48"/>
      <c r="L456" s="48"/>
      <c r="M456" s="48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48"/>
      <c r="L457" s="48"/>
      <c r="M457" s="48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48"/>
      <c r="L458" s="48"/>
      <c r="M458" s="48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48"/>
      <c r="L459" s="48"/>
      <c r="M459" s="48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48"/>
      <c r="L460" s="48"/>
      <c r="M460" s="48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48"/>
      <c r="L461" s="48"/>
      <c r="M461" s="48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48"/>
      <c r="L462" s="48"/>
      <c r="M462" s="48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48"/>
      <c r="L463" s="48"/>
      <c r="M463" s="48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48"/>
      <c r="L464" s="48"/>
      <c r="M464" s="48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48"/>
      <c r="L465" s="48"/>
      <c r="M465" s="48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48"/>
      <c r="L466" s="48"/>
      <c r="M466" s="48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48"/>
      <c r="L467" s="48"/>
      <c r="M467" s="48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48"/>
      <c r="L468" s="48"/>
      <c r="M468" s="48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48"/>
      <c r="L469" s="48"/>
      <c r="M469" s="48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48"/>
      <c r="L470" s="48"/>
      <c r="M470" s="48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48"/>
      <c r="L471" s="48"/>
      <c r="M471" s="48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48"/>
      <c r="L472" s="48"/>
      <c r="M472" s="48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48"/>
      <c r="L473" s="48"/>
      <c r="M473" s="48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48"/>
      <c r="L474" s="48"/>
      <c r="M474" s="48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48"/>
      <c r="L475" s="48"/>
      <c r="M475" s="48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48"/>
      <c r="L476" s="48"/>
      <c r="M476" s="48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48"/>
      <c r="L477" s="48"/>
      <c r="M477" s="48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48"/>
      <c r="L478" s="48"/>
      <c r="M478" s="48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48"/>
      <c r="L479" s="48"/>
      <c r="M479" s="48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48"/>
      <c r="L480" s="48"/>
      <c r="M480" s="48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48"/>
      <c r="L481" s="48"/>
      <c r="M481" s="48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48"/>
      <c r="L482" s="48"/>
      <c r="M482" s="48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48"/>
      <c r="L483" s="48"/>
      <c r="M483" s="48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48"/>
      <c r="L484" s="48"/>
      <c r="M484" s="48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48"/>
      <c r="L485" s="48"/>
      <c r="M485" s="48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48"/>
      <c r="L486" s="48"/>
      <c r="M486" s="48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48"/>
      <c r="L487" s="48"/>
      <c r="M487" s="48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48"/>
      <c r="L488" s="48"/>
      <c r="M488" s="48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48"/>
      <c r="L489" s="48"/>
      <c r="M489" s="48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48"/>
      <c r="L490" s="48"/>
      <c r="M490" s="48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48"/>
      <c r="L491" s="48"/>
      <c r="M491" s="48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48"/>
      <c r="L492" s="48"/>
      <c r="M492" s="48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48"/>
      <c r="L493" s="48"/>
      <c r="M493" s="48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48"/>
      <c r="L494" s="48"/>
      <c r="M494" s="48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48"/>
      <c r="L495" s="48"/>
      <c r="M495" s="48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48"/>
      <c r="L496" s="48"/>
      <c r="M496" s="48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48"/>
      <c r="L497" s="48"/>
      <c r="M497" s="48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48"/>
      <c r="L498" s="48"/>
      <c r="M498" s="48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48"/>
      <c r="L499" s="48"/>
      <c r="M499" s="48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48"/>
      <c r="L500" s="48"/>
      <c r="M500" s="48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48"/>
      <c r="L501" s="48"/>
      <c r="M501" s="48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48"/>
      <c r="L502" s="48"/>
      <c r="M502" s="48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48"/>
      <c r="L503" s="48"/>
      <c r="M503" s="48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48"/>
      <c r="L504" s="48"/>
      <c r="M504" s="48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48"/>
      <c r="L505" s="48"/>
      <c r="M505" s="48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48"/>
      <c r="L506" s="48"/>
      <c r="M506" s="48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48"/>
      <c r="L507" s="48"/>
      <c r="M507" s="48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48"/>
      <c r="L508" s="48"/>
      <c r="M508" s="48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48"/>
      <c r="L509" s="48"/>
      <c r="M509" s="48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48"/>
      <c r="L510" s="48"/>
      <c r="M510" s="48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48"/>
      <c r="L511" s="48"/>
      <c r="M511" s="48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48"/>
      <c r="L512" s="48"/>
      <c r="M512" s="48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48"/>
      <c r="L513" s="48"/>
      <c r="M513" s="48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48"/>
      <c r="L514" s="48"/>
      <c r="M514" s="48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48"/>
      <c r="L515" s="48"/>
      <c r="M515" s="48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48"/>
      <c r="L516" s="48"/>
      <c r="M516" s="48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48"/>
      <c r="L517" s="48"/>
      <c r="M517" s="48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48"/>
      <c r="L518" s="48"/>
      <c r="M518" s="48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48"/>
      <c r="L519" s="48"/>
      <c r="M519" s="48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48"/>
      <c r="L520" s="48"/>
      <c r="M520" s="48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48"/>
      <c r="L521" s="48"/>
      <c r="M521" s="48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48"/>
      <c r="L522" s="48"/>
      <c r="M522" s="48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48"/>
      <c r="L523" s="48"/>
      <c r="M523" s="48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48"/>
      <c r="L524" s="48"/>
      <c r="M524" s="48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48"/>
      <c r="L525" s="48"/>
      <c r="M525" s="48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48"/>
      <c r="L526" s="48"/>
      <c r="M526" s="48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48"/>
      <c r="L527" s="48"/>
      <c r="M527" s="48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48"/>
      <c r="L528" s="48"/>
      <c r="M528" s="48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48"/>
      <c r="L529" s="48"/>
      <c r="M529" s="48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48"/>
      <c r="L530" s="48"/>
      <c r="M530" s="48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48"/>
      <c r="L531" s="48"/>
      <c r="M531" s="48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48"/>
      <c r="L532" s="48"/>
      <c r="M532" s="48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48"/>
      <c r="L533" s="48"/>
      <c r="M533" s="48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48"/>
      <c r="L534" s="48"/>
      <c r="M534" s="48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48"/>
      <c r="L535" s="48"/>
      <c r="M535" s="48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48"/>
      <c r="L536" s="48"/>
      <c r="M536" s="48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48"/>
      <c r="L537" s="48"/>
      <c r="M537" s="48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48"/>
      <c r="L538" s="48"/>
      <c r="M538" s="48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48"/>
      <c r="L539" s="48"/>
      <c r="M539" s="48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48"/>
      <c r="L540" s="48"/>
      <c r="M540" s="48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48"/>
      <c r="L541" s="48"/>
      <c r="M541" s="48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48"/>
      <c r="L542" s="48"/>
      <c r="M542" s="48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48"/>
      <c r="L543" s="48"/>
      <c r="M543" s="48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48"/>
      <c r="L544" s="48"/>
      <c r="M544" s="48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48"/>
      <c r="L545" s="48"/>
      <c r="M545" s="48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48"/>
      <c r="L546" s="48"/>
      <c r="M546" s="48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48"/>
      <c r="L547" s="48"/>
      <c r="M547" s="48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48"/>
      <c r="L548" s="48"/>
      <c r="M548" s="48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48"/>
      <c r="L549" s="48"/>
      <c r="M549" s="48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48"/>
      <c r="L550" s="48"/>
      <c r="M550" s="48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48"/>
      <c r="L551" s="48"/>
      <c r="M551" s="48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48"/>
      <c r="L552" s="48"/>
      <c r="M552" s="48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48"/>
      <c r="L553" s="48"/>
      <c r="M553" s="48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48"/>
      <c r="L554" s="48"/>
      <c r="M554" s="48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48"/>
      <c r="L555" s="48"/>
      <c r="M555" s="48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48"/>
      <c r="L556" s="48"/>
      <c r="M556" s="48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48"/>
      <c r="L557" s="48"/>
      <c r="M557" s="48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48"/>
      <c r="L558" s="48"/>
      <c r="M558" s="48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48"/>
      <c r="L559" s="48"/>
      <c r="M559" s="48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48"/>
      <c r="L560" s="48"/>
      <c r="M560" s="48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48"/>
      <c r="L561" s="48"/>
      <c r="M561" s="48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48"/>
      <c r="L562" s="48"/>
      <c r="M562" s="48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48"/>
      <c r="L563" s="48"/>
      <c r="M563" s="48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48"/>
      <c r="L564" s="48"/>
      <c r="M564" s="48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48"/>
      <c r="L565" s="48"/>
      <c r="M565" s="48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48"/>
      <c r="L566" s="48"/>
      <c r="M566" s="48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48"/>
      <c r="L567" s="48"/>
      <c r="M567" s="48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48"/>
      <c r="L568" s="48"/>
      <c r="M568" s="48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48"/>
      <c r="L569" s="48"/>
      <c r="M569" s="48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48"/>
      <c r="L570" s="48"/>
      <c r="M570" s="48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48"/>
      <c r="L571" s="48"/>
      <c r="M571" s="48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48"/>
      <c r="L572" s="48"/>
      <c r="M572" s="48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48"/>
      <c r="L573" s="48"/>
      <c r="M573" s="48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48"/>
      <c r="L574" s="48"/>
      <c r="M574" s="48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48"/>
      <c r="L575" s="48"/>
      <c r="M575" s="48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48"/>
      <c r="L576" s="48"/>
      <c r="M576" s="48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48"/>
      <c r="L577" s="48"/>
      <c r="M577" s="48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48"/>
      <c r="L578" s="48"/>
      <c r="M578" s="48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48"/>
      <c r="L579" s="48"/>
      <c r="M579" s="48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48"/>
      <c r="L580" s="48"/>
      <c r="M580" s="48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48"/>
      <c r="L581" s="48"/>
      <c r="M581" s="48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48"/>
      <c r="L582" s="48"/>
      <c r="M582" s="48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48"/>
      <c r="L583" s="48"/>
      <c r="M583" s="48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48"/>
      <c r="L584" s="48"/>
      <c r="M584" s="48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48"/>
      <c r="L585" s="48"/>
      <c r="M585" s="48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48"/>
      <c r="L586" s="48"/>
      <c r="M586" s="48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48"/>
      <c r="L587" s="48"/>
      <c r="M587" s="48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48"/>
      <c r="L588" s="48"/>
      <c r="M588" s="48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48"/>
      <c r="L589" s="48"/>
      <c r="M589" s="48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48"/>
      <c r="L590" s="48"/>
      <c r="M590" s="48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48"/>
      <c r="L591" s="48"/>
      <c r="M591" s="48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48"/>
      <c r="L592" s="48"/>
      <c r="M592" s="48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48"/>
      <c r="L593" s="48"/>
      <c r="M593" s="48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48"/>
      <c r="L594" s="48"/>
      <c r="M594" s="48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48"/>
      <c r="L595" s="48"/>
      <c r="M595" s="48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48"/>
      <c r="L596" s="48"/>
      <c r="M596" s="48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48"/>
      <c r="L597" s="48"/>
      <c r="M597" s="48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48"/>
      <c r="L598" s="48"/>
      <c r="M598" s="48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48"/>
      <c r="L599" s="48"/>
      <c r="M599" s="48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48"/>
      <c r="L600" s="48"/>
      <c r="M600" s="48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48"/>
      <c r="L601" s="48"/>
      <c r="M601" s="48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48"/>
      <c r="L602" s="48"/>
      <c r="M602" s="48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48"/>
      <c r="L603" s="48"/>
      <c r="M603" s="48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48"/>
      <c r="L604" s="48"/>
      <c r="M604" s="48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48"/>
      <c r="L605" s="48"/>
      <c r="M605" s="48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48"/>
      <c r="L606" s="48"/>
      <c r="M606" s="48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48"/>
      <c r="L607" s="48"/>
      <c r="M607" s="48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48"/>
      <c r="L608" s="48"/>
      <c r="M608" s="48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48"/>
      <c r="L609" s="48"/>
      <c r="M609" s="48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48"/>
      <c r="L610" s="48"/>
      <c r="M610" s="48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48"/>
      <c r="L611" s="48"/>
      <c r="M611" s="48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48"/>
      <c r="L612" s="48"/>
      <c r="M612" s="48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48"/>
      <c r="L613" s="48"/>
      <c r="M613" s="48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48"/>
      <c r="L614" s="48"/>
      <c r="M614" s="48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48"/>
      <c r="L615" s="48"/>
      <c r="M615" s="48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48"/>
      <c r="L616" s="48"/>
      <c r="M616" s="48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48"/>
      <c r="L617" s="48"/>
      <c r="M617" s="48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48"/>
      <c r="L618" s="48"/>
      <c r="M618" s="48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48"/>
      <c r="L619" s="48"/>
      <c r="M619" s="48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48"/>
      <c r="L620" s="48"/>
      <c r="M620" s="48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48"/>
      <c r="L621" s="48"/>
      <c r="M621" s="48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48"/>
      <c r="L622" s="48"/>
      <c r="M622" s="48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48"/>
      <c r="L623" s="48"/>
      <c r="M623" s="48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48"/>
      <c r="L624" s="48"/>
      <c r="M624" s="48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48"/>
      <c r="L625" s="48"/>
      <c r="M625" s="48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48"/>
      <c r="L626" s="48"/>
      <c r="M626" s="48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48"/>
      <c r="L627" s="48"/>
      <c r="M627" s="48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48"/>
      <c r="L628" s="48"/>
      <c r="M628" s="48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48"/>
      <c r="L629" s="48"/>
      <c r="M629" s="48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48"/>
      <c r="L630" s="48"/>
      <c r="M630" s="48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48"/>
      <c r="L631" s="48"/>
      <c r="M631" s="48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48"/>
      <c r="L632" s="48"/>
      <c r="M632" s="48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48"/>
      <c r="L633" s="48"/>
      <c r="M633" s="48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48"/>
      <c r="L634" s="48"/>
      <c r="M634" s="48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48"/>
      <c r="L635" s="48"/>
      <c r="M635" s="48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48"/>
      <c r="L636" s="48"/>
      <c r="M636" s="48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48"/>
      <c r="L637" s="48"/>
      <c r="M637" s="48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48"/>
      <c r="L638" s="48"/>
      <c r="M638" s="48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48"/>
      <c r="L639" s="48"/>
      <c r="M639" s="48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48"/>
      <c r="L640" s="48"/>
      <c r="M640" s="48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48"/>
      <c r="L641" s="48"/>
      <c r="M641" s="48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48"/>
      <c r="L642" s="48"/>
      <c r="M642" s="48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48"/>
      <c r="L643" s="48"/>
      <c r="M643" s="48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48"/>
      <c r="L644" s="48"/>
      <c r="M644" s="48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48"/>
      <c r="L645" s="48"/>
      <c r="M645" s="48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48"/>
      <c r="L646" s="48"/>
      <c r="M646" s="48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48"/>
      <c r="L647" s="48"/>
      <c r="M647" s="48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48"/>
      <c r="L648" s="48"/>
      <c r="M648" s="48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48"/>
      <c r="L649" s="48"/>
      <c r="M649" s="48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48"/>
      <c r="L650" s="48"/>
      <c r="M650" s="48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48"/>
      <c r="L651" s="48"/>
      <c r="M651" s="48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48"/>
      <c r="L652" s="48"/>
      <c r="M652" s="48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48"/>
      <c r="L653" s="48"/>
      <c r="M653" s="48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48"/>
      <c r="L654" s="48"/>
      <c r="M654" s="48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48"/>
      <c r="L655" s="48"/>
      <c r="M655" s="48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48"/>
      <c r="L656" s="48"/>
      <c r="M656" s="48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48"/>
      <c r="L657" s="48"/>
      <c r="M657" s="48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48"/>
      <c r="L658" s="48"/>
      <c r="M658" s="48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48"/>
      <c r="L659" s="48"/>
      <c r="M659" s="48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48"/>
      <c r="L660" s="48"/>
      <c r="M660" s="48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48"/>
      <c r="L661" s="48"/>
      <c r="M661" s="48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48"/>
      <c r="L662" s="48"/>
      <c r="M662" s="48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48"/>
      <c r="L663" s="48"/>
      <c r="M663" s="48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48"/>
      <c r="L664" s="48"/>
      <c r="M664" s="48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48"/>
      <c r="L665" s="48"/>
      <c r="M665" s="48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48"/>
      <c r="L666" s="48"/>
      <c r="M666" s="48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48"/>
      <c r="L667" s="48"/>
      <c r="M667" s="48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48"/>
      <c r="L668" s="48"/>
      <c r="M668" s="48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48"/>
      <c r="L669" s="48"/>
      <c r="M669" s="48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48"/>
      <c r="L670" s="48"/>
      <c r="M670" s="48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48"/>
      <c r="L671" s="48"/>
      <c r="M671" s="48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48"/>
      <c r="L672" s="48"/>
      <c r="M672" s="48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48"/>
      <c r="L673" s="48"/>
      <c r="M673" s="48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48"/>
      <c r="L674" s="48"/>
      <c r="M674" s="48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48"/>
      <c r="L675" s="48"/>
      <c r="M675" s="48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48"/>
      <c r="L676" s="48"/>
      <c r="M676" s="48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48"/>
      <c r="L677" s="48"/>
      <c r="M677" s="48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48"/>
      <c r="L678" s="48"/>
      <c r="M678" s="48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48"/>
      <c r="L679" s="48"/>
      <c r="M679" s="48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48"/>
      <c r="L680" s="48"/>
      <c r="M680" s="48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48"/>
      <c r="L681" s="48"/>
      <c r="M681" s="48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48"/>
      <c r="L682" s="48"/>
      <c r="M682" s="48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48"/>
      <c r="L683" s="48"/>
      <c r="M683" s="48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48"/>
      <c r="L684" s="48"/>
      <c r="M684" s="48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48"/>
      <c r="L685" s="48"/>
      <c r="M685" s="48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48"/>
      <c r="L686" s="48"/>
      <c r="M686" s="48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48"/>
      <c r="L687" s="48"/>
      <c r="M687" s="48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48"/>
      <c r="L688" s="48"/>
      <c r="M688" s="48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48"/>
      <c r="L689" s="48"/>
      <c r="M689" s="48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48"/>
      <c r="L690" s="48"/>
      <c r="M690" s="48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48"/>
      <c r="L691" s="48"/>
      <c r="M691" s="48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48"/>
      <c r="L692" s="48"/>
      <c r="M692" s="48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48"/>
      <c r="L693" s="48"/>
      <c r="M693" s="48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48"/>
      <c r="L694" s="48"/>
      <c r="M694" s="48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48"/>
      <c r="L695" s="48"/>
      <c r="M695" s="48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48"/>
      <c r="L696" s="48"/>
      <c r="M696" s="48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48"/>
      <c r="L697" s="48"/>
      <c r="M697" s="48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48"/>
      <c r="L698" s="48"/>
      <c r="M698" s="48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48"/>
      <c r="L699" s="48"/>
      <c r="M699" s="48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48"/>
      <c r="L700" s="48"/>
      <c r="M700" s="48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48"/>
      <c r="L701" s="48"/>
      <c r="M701" s="48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48"/>
      <c r="L702" s="48"/>
      <c r="M702" s="48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48"/>
      <c r="L703" s="48"/>
      <c r="M703" s="48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48"/>
      <c r="L704" s="48"/>
      <c r="M704" s="48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48"/>
      <c r="L705" s="48"/>
      <c r="M705" s="48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48"/>
      <c r="L706" s="48"/>
      <c r="M706" s="48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48"/>
      <c r="L707" s="48"/>
      <c r="M707" s="48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48"/>
      <c r="L708" s="48"/>
      <c r="M708" s="48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48"/>
      <c r="L709" s="48"/>
      <c r="M709" s="48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48"/>
      <c r="L710" s="48"/>
      <c r="M710" s="48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48"/>
      <c r="L711" s="48"/>
      <c r="M711" s="48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48"/>
      <c r="L712" s="48"/>
      <c r="M712" s="48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48"/>
      <c r="L713" s="48"/>
      <c r="M713" s="48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48"/>
      <c r="L714" s="48"/>
      <c r="M714" s="48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48"/>
      <c r="L715" s="48"/>
      <c r="M715" s="48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48"/>
      <c r="L716" s="48"/>
      <c r="M716" s="48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48"/>
      <c r="L717" s="48"/>
      <c r="M717" s="48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48"/>
      <c r="L718" s="48"/>
      <c r="M718" s="48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48"/>
      <c r="L719" s="48"/>
      <c r="M719" s="48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48"/>
      <c r="L720" s="48"/>
      <c r="M720" s="48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48"/>
      <c r="L721" s="48"/>
      <c r="M721" s="48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48"/>
      <c r="L722" s="48"/>
      <c r="M722" s="48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48"/>
      <c r="L723" s="48"/>
      <c r="M723" s="48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48"/>
      <c r="L724" s="48"/>
      <c r="M724" s="48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48"/>
      <c r="L725" s="48"/>
      <c r="M725" s="48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48"/>
      <c r="L726" s="48"/>
      <c r="M726" s="48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48"/>
      <c r="L727" s="48"/>
      <c r="M727" s="48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48"/>
      <c r="L728" s="48"/>
      <c r="M728" s="48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48"/>
      <c r="L729" s="48"/>
      <c r="M729" s="48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48"/>
      <c r="L730" s="48"/>
      <c r="M730" s="48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48"/>
      <c r="L731" s="48"/>
      <c r="M731" s="48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48"/>
      <c r="L732" s="48"/>
      <c r="M732" s="48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48"/>
      <c r="L733" s="48"/>
      <c r="M733" s="48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48"/>
      <c r="L734" s="48"/>
      <c r="M734" s="48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48"/>
      <c r="L735" s="48"/>
      <c r="M735" s="48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48"/>
      <c r="L736" s="48"/>
      <c r="M736" s="48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48"/>
      <c r="L737" s="48"/>
      <c r="M737" s="48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48"/>
      <c r="L738" s="48"/>
      <c r="M738" s="48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48"/>
      <c r="L739" s="48"/>
      <c r="M739" s="48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48"/>
      <c r="L740" s="48"/>
      <c r="M740" s="48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48"/>
      <c r="L741" s="48"/>
      <c r="M741" s="48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48"/>
      <c r="L742" s="48"/>
      <c r="M742" s="48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48"/>
      <c r="L743" s="48"/>
      <c r="M743" s="48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48"/>
      <c r="L744" s="48"/>
      <c r="M744" s="48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48"/>
      <c r="L745" s="48"/>
      <c r="M745" s="48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48"/>
      <c r="L746" s="48"/>
      <c r="M746" s="48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48"/>
      <c r="L747" s="48"/>
      <c r="M747" s="48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48"/>
      <c r="L748" s="48"/>
      <c r="M748" s="48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48"/>
      <c r="L749" s="48"/>
      <c r="M749" s="48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48"/>
      <c r="L750" s="48"/>
      <c r="M750" s="48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48"/>
      <c r="L751" s="48"/>
      <c r="M751" s="48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48"/>
      <c r="L752" s="48"/>
      <c r="M752" s="48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48"/>
      <c r="L753" s="48"/>
      <c r="M753" s="48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48"/>
      <c r="L754" s="48"/>
      <c r="M754" s="48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48"/>
      <c r="L755" s="48"/>
      <c r="M755" s="48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48"/>
      <c r="L756" s="48"/>
      <c r="M756" s="48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48"/>
      <c r="L757" s="48"/>
      <c r="M757" s="48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48"/>
      <c r="L758" s="48"/>
      <c r="M758" s="48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48"/>
      <c r="L759" s="48"/>
      <c r="M759" s="48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48"/>
      <c r="L760" s="48"/>
      <c r="M760" s="48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48"/>
      <c r="L761" s="48"/>
      <c r="M761" s="48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48"/>
      <c r="L762" s="48"/>
      <c r="M762" s="48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48"/>
      <c r="L763" s="48"/>
      <c r="M763" s="48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48"/>
      <c r="L764" s="48"/>
      <c r="M764" s="48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48"/>
      <c r="L765" s="48"/>
      <c r="M765" s="48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48"/>
      <c r="L766" s="48"/>
      <c r="M766" s="48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48"/>
      <c r="L767" s="48"/>
      <c r="M767" s="48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48"/>
      <c r="L768" s="48"/>
      <c r="M768" s="48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48"/>
      <c r="L769" s="48"/>
      <c r="M769" s="48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48"/>
      <c r="L770" s="48"/>
      <c r="M770" s="48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48"/>
      <c r="L771" s="48"/>
      <c r="M771" s="48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48"/>
      <c r="L772" s="48"/>
      <c r="M772" s="48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48"/>
      <c r="L773" s="48"/>
      <c r="M773" s="48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48"/>
      <c r="L774" s="48"/>
      <c r="M774" s="48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48"/>
      <c r="L775" s="48"/>
      <c r="M775" s="48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48"/>
      <c r="L776" s="48"/>
      <c r="M776" s="48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48"/>
      <c r="L777" s="48"/>
      <c r="M777" s="48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48"/>
      <c r="L778" s="48"/>
      <c r="M778" s="48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48"/>
      <c r="L779" s="48"/>
      <c r="M779" s="48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48"/>
      <c r="L780" s="48"/>
      <c r="M780" s="48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48"/>
      <c r="L781" s="48"/>
      <c r="M781" s="48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48"/>
      <c r="L782" s="48"/>
      <c r="M782" s="48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48"/>
      <c r="L783" s="48"/>
      <c r="M783" s="48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48"/>
      <c r="L784" s="48"/>
      <c r="M784" s="48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48"/>
      <c r="L785" s="48"/>
      <c r="M785" s="48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48"/>
      <c r="L786" s="48"/>
      <c r="M786" s="48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48"/>
      <c r="L787" s="48"/>
      <c r="M787" s="48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48"/>
      <c r="L788" s="48"/>
      <c r="M788" s="48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48"/>
      <c r="L789" s="48"/>
      <c r="M789" s="48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48"/>
      <c r="L790" s="48"/>
      <c r="M790" s="48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48"/>
      <c r="L791" s="48"/>
      <c r="M791" s="48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48"/>
      <c r="L792" s="48"/>
      <c r="M792" s="48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48"/>
      <c r="L793" s="48"/>
      <c r="M793" s="48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48"/>
      <c r="L794" s="48"/>
      <c r="M794" s="48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48"/>
      <c r="L795" s="48"/>
      <c r="M795" s="48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48"/>
      <c r="L796" s="48"/>
      <c r="M796" s="48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48"/>
      <c r="L797" s="48"/>
      <c r="M797" s="48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48"/>
      <c r="L798" s="48"/>
      <c r="M798" s="48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48"/>
      <c r="L799" s="48"/>
      <c r="M799" s="48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48"/>
      <c r="L800" s="48"/>
      <c r="M800" s="48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48"/>
      <c r="L801" s="48"/>
      <c r="M801" s="48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48"/>
      <c r="L802" s="48"/>
      <c r="M802" s="48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48"/>
      <c r="L803" s="48"/>
      <c r="M803" s="48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48"/>
      <c r="L804" s="48"/>
      <c r="M804" s="48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48"/>
      <c r="L805" s="48"/>
      <c r="M805" s="48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48"/>
      <c r="L806" s="48"/>
      <c r="M806" s="48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48"/>
      <c r="L807" s="48"/>
      <c r="M807" s="48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48"/>
      <c r="L808" s="48"/>
      <c r="M808" s="48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48"/>
      <c r="L809" s="48"/>
      <c r="M809" s="48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48"/>
      <c r="L810" s="48"/>
      <c r="M810" s="48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48"/>
      <c r="L811" s="48"/>
      <c r="M811" s="48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48"/>
      <c r="L812" s="48"/>
      <c r="M812" s="48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48"/>
      <c r="L813" s="48"/>
      <c r="M813" s="48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48"/>
      <c r="L814" s="48"/>
      <c r="M814" s="48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48"/>
      <c r="L815" s="48"/>
      <c r="M815" s="48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48"/>
      <c r="L816" s="48"/>
      <c r="M816" s="48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48"/>
      <c r="L817" s="48"/>
      <c r="M817" s="48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48"/>
      <c r="L818" s="48"/>
      <c r="M818" s="48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48"/>
      <c r="L819" s="48"/>
      <c r="M819" s="48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48"/>
      <c r="L820" s="48"/>
      <c r="M820" s="48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48"/>
      <c r="L821" s="48"/>
      <c r="M821" s="48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48"/>
      <c r="L822" s="48"/>
      <c r="M822" s="48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48"/>
      <c r="L823" s="48"/>
      <c r="M823" s="48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48"/>
      <c r="L824" s="48"/>
      <c r="M824" s="48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48"/>
      <c r="L825" s="48"/>
      <c r="M825" s="48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48"/>
      <c r="L826" s="48"/>
      <c r="M826" s="48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48"/>
      <c r="L827" s="48"/>
      <c r="M827" s="48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48"/>
      <c r="L828" s="48"/>
      <c r="M828" s="48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48"/>
      <c r="L829" s="48"/>
      <c r="M829" s="48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48"/>
      <c r="L830" s="48"/>
      <c r="M830" s="48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48"/>
      <c r="L831" s="48"/>
      <c r="M831" s="48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48"/>
      <c r="L832" s="48"/>
      <c r="M832" s="48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48"/>
      <c r="L833" s="48"/>
      <c r="M833" s="48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48"/>
      <c r="L834" s="48"/>
      <c r="M834" s="48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48"/>
      <c r="L835" s="48"/>
      <c r="M835" s="48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48"/>
      <c r="L836" s="48"/>
      <c r="M836" s="48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48"/>
      <c r="L837" s="48"/>
      <c r="M837" s="48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48"/>
      <c r="L838" s="48"/>
      <c r="M838" s="48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48"/>
      <c r="L839" s="48"/>
      <c r="M839" s="48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48"/>
      <c r="L840" s="48"/>
      <c r="M840" s="48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48"/>
      <c r="L841" s="48"/>
      <c r="M841" s="48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48"/>
      <c r="L842" s="48"/>
      <c r="M842" s="48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48"/>
      <c r="L843" s="48"/>
      <c r="M843" s="48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48"/>
      <c r="L844" s="48"/>
      <c r="M844" s="48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48"/>
      <c r="L845" s="48"/>
      <c r="M845" s="48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48"/>
      <c r="L846" s="48"/>
      <c r="M846" s="48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48"/>
      <c r="L847" s="48"/>
      <c r="M847" s="48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48"/>
      <c r="L848" s="48"/>
      <c r="M848" s="48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48"/>
      <c r="L849" s="48"/>
      <c r="M849" s="48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48"/>
      <c r="L850" s="48"/>
      <c r="M850" s="48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48"/>
      <c r="L851" s="48"/>
      <c r="M851" s="48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48"/>
      <c r="L852" s="48"/>
      <c r="M852" s="48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48"/>
      <c r="L853" s="48"/>
      <c r="M853" s="48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48"/>
      <c r="L854" s="48"/>
      <c r="M854" s="48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48"/>
      <c r="L855" s="48"/>
      <c r="M855" s="48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48"/>
      <c r="L856" s="48"/>
      <c r="M856" s="48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48"/>
      <c r="L857" s="48"/>
      <c r="M857" s="48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48"/>
      <c r="L858" s="48"/>
      <c r="M858" s="48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48"/>
      <c r="L859" s="48"/>
      <c r="M859" s="48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48"/>
      <c r="L860" s="48"/>
      <c r="M860" s="48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48"/>
      <c r="L861" s="48"/>
      <c r="M861" s="48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48"/>
      <c r="L862" s="48"/>
      <c r="M862" s="48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48"/>
      <c r="L863" s="48"/>
      <c r="M863" s="48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48"/>
      <c r="L864" s="48"/>
      <c r="M864" s="48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48"/>
      <c r="L865" s="48"/>
      <c r="M865" s="48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48"/>
      <c r="L866" s="48"/>
      <c r="M866" s="48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48"/>
      <c r="L867" s="48"/>
      <c r="M867" s="48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48"/>
      <c r="L868" s="48"/>
      <c r="M868" s="48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48"/>
      <c r="L869" s="48"/>
      <c r="M869" s="48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48"/>
      <c r="L870" s="48"/>
      <c r="M870" s="48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48"/>
      <c r="L871" s="48"/>
      <c r="M871" s="48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48"/>
      <c r="L872" s="48"/>
      <c r="M872" s="48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48"/>
      <c r="L873" s="48"/>
      <c r="M873" s="48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48"/>
      <c r="L874" s="48"/>
      <c r="M874" s="48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48"/>
      <c r="L875" s="48"/>
      <c r="M875" s="48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48"/>
      <c r="L876" s="48"/>
      <c r="M876" s="48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48"/>
      <c r="L877" s="48"/>
      <c r="M877" s="48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48"/>
      <c r="L878" s="48"/>
      <c r="M878" s="48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48"/>
      <c r="L879" s="48"/>
      <c r="M879" s="48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48"/>
      <c r="L880" s="48"/>
      <c r="M880" s="48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48"/>
      <c r="L881" s="48"/>
      <c r="M881" s="48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48"/>
      <c r="L882" s="48"/>
      <c r="M882" s="48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48"/>
      <c r="L883" s="48"/>
      <c r="M883" s="48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48"/>
      <c r="L884" s="48"/>
      <c r="M884" s="48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48"/>
      <c r="L885" s="48"/>
      <c r="M885" s="48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48"/>
      <c r="L886" s="48"/>
      <c r="M886" s="48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48"/>
      <c r="L887" s="48"/>
      <c r="M887" s="48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48"/>
      <c r="L888" s="48"/>
      <c r="M888" s="48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48"/>
      <c r="L889" s="48"/>
      <c r="M889" s="48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48"/>
      <c r="L890" s="48"/>
      <c r="M890" s="48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48"/>
      <c r="L891" s="48"/>
      <c r="M891" s="48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48"/>
      <c r="L892" s="48"/>
      <c r="M892" s="48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48"/>
      <c r="L893" s="48"/>
      <c r="M893" s="48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48"/>
      <c r="L894" s="48"/>
      <c r="M894" s="48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48"/>
      <c r="L895" s="48"/>
      <c r="M895" s="48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48"/>
      <c r="L896" s="48"/>
      <c r="M896" s="48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48"/>
      <c r="L897" s="48"/>
      <c r="M897" s="48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48"/>
      <c r="L898" s="48"/>
      <c r="M898" s="48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48"/>
      <c r="L899" s="48"/>
      <c r="M899" s="48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48"/>
      <c r="L900" s="48"/>
      <c r="M900" s="48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48"/>
      <c r="L901" s="48"/>
      <c r="M901" s="48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48"/>
      <c r="L902" s="48"/>
      <c r="M902" s="48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48"/>
      <c r="L903" s="48"/>
      <c r="M903" s="48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48"/>
      <c r="L904" s="48"/>
      <c r="M904" s="48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48"/>
      <c r="L905" s="48"/>
      <c r="M905" s="48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48"/>
      <c r="L906" s="48"/>
      <c r="M906" s="48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48"/>
      <c r="L907" s="48"/>
      <c r="M907" s="48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48"/>
      <c r="L908" s="48"/>
      <c r="M908" s="48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48"/>
      <c r="L909" s="48"/>
      <c r="M909" s="48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48"/>
      <c r="L910" s="48"/>
      <c r="M910" s="48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48"/>
      <c r="L911" s="48"/>
      <c r="M911" s="48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48"/>
      <c r="L912" s="48"/>
      <c r="M912" s="48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48"/>
      <c r="L913" s="48"/>
      <c r="M913" s="48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48"/>
      <c r="L914" s="48"/>
      <c r="M914" s="48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48"/>
      <c r="L915" s="48"/>
      <c r="M915" s="48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48"/>
      <c r="L916" s="48"/>
      <c r="M916" s="48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48"/>
      <c r="L917" s="48"/>
      <c r="M917" s="48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48"/>
      <c r="L918" s="48"/>
      <c r="M918" s="48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48"/>
      <c r="L919" s="48"/>
      <c r="M919" s="48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48"/>
      <c r="L920" s="48"/>
      <c r="M920" s="48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48"/>
      <c r="L921" s="48"/>
      <c r="M921" s="48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48"/>
      <c r="L922" s="48"/>
      <c r="M922" s="48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48"/>
      <c r="L923" s="48"/>
      <c r="M923" s="48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48"/>
      <c r="L924" s="48"/>
      <c r="M924" s="48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48"/>
      <c r="L925" s="48"/>
      <c r="M925" s="48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48"/>
      <c r="L926" s="48"/>
      <c r="M926" s="48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48"/>
      <c r="L927" s="48"/>
      <c r="M927" s="48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48"/>
      <c r="L928" s="48"/>
      <c r="M928" s="48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48"/>
      <c r="L929" s="48"/>
      <c r="M929" s="48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48"/>
      <c r="L930" s="48"/>
      <c r="M930" s="48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48"/>
      <c r="L931" s="48"/>
      <c r="M931" s="48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48"/>
      <c r="L932" s="48"/>
      <c r="M932" s="48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48"/>
      <c r="L933" s="48"/>
      <c r="M933" s="48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48"/>
      <c r="L934" s="48"/>
      <c r="M934" s="48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48"/>
      <c r="L935" s="48"/>
      <c r="M935" s="48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48"/>
      <c r="L936" s="48"/>
      <c r="M936" s="48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48"/>
      <c r="L937" s="48"/>
      <c r="M937" s="48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48"/>
      <c r="L938" s="48"/>
      <c r="M938" s="48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48"/>
      <c r="L939" s="48"/>
      <c r="M939" s="48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48"/>
      <c r="L940" s="48"/>
      <c r="M940" s="48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48"/>
      <c r="L941" s="48"/>
      <c r="M941" s="48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48"/>
      <c r="L942" s="48"/>
      <c r="M942" s="48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48"/>
      <c r="L943" s="48"/>
      <c r="M943" s="48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48"/>
      <c r="L944" s="48"/>
      <c r="M944" s="48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48"/>
      <c r="L945" s="48"/>
      <c r="M945" s="48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48"/>
      <c r="L946" s="48"/>
      <c r="M946" s="48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48"/>
      <c r="L947" s="48"/>
      <c r="M947" s="48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48"/>
      <c r="L948" s="48"/>
      <c r="M948" s="48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48"/>
      <c r="L949" s="48"/>
      <c r="M949" s="48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48"/>
      <c r="L950" s="48"/>
      <c r="M950" s="48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48"/>
      <c r="L951" s="48"/>
      <c r="M951" s="48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48"/>
      <c r="L952" s="48"/>
      <c r="M952" s="48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48"/>
      <c r="L953" s="48"/>
      <c r="M953" s="48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48"/>
      <c r="L954" s="48"/>
      <c r="M954" s="48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48"/>
      <c r="L955" s="48"/>
      <c r="M955" s="48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48"/>
      <c r="L956" s="48"/>
      <c r="M956" s="48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48"/>
      <c r="L957" s="48"/>
      <c r="M957" s="48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48"/>
      <c r="L958" s="48"/>
      <c r="M958" s="48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48"/>
      <c r="L959" s="48"/>
      <c r="M959" s="48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48"/>
      <c r="L960" s="48"/>
      <c r="M960" s="48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48"/>
      <c r="L961" s="48"/>
      <c r="M961" s="48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48"/>
      <c r="L962" s="48"/>
      <c r="M962" s="48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48"/>
      <c r="L963" s="48"/>
      <c r="M963" s="48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48"/>
      <c r="L964" s="48"/>
      <c r="M964" s="48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48"/>
      <c r="L965" s="48"/>
      <c r="M965" s="48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48"/>
      <c r="L966" s="48"/>
      <c r="M966" s="48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48"/>
      <c r="L967" s="48"/>
      <c r="M967" s="48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48"/>
      <c r="L968" s="48"/>
      <c r="M968" s="48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48"/>
      <c r="L969" s="48"/>
      <c r="M969" s="48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48"/>
      <c r="L970" s="48"/>
      <c r="M970" s="48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48"/>
      <c r="L971" s="48"/>
      <c r="M971" s="48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48"/>
      <c r="L972" s="48"/>
      <c r="M972" s="48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48"/>
      <c r="L973" s="48"/>
      <c r="M973" s="48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48"/>
      <c r="L974" s="48"/>
      <c r="M974" s="48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48"/>
      <c r="L975" s="48"/>
      <c r="M975" s="48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48"/>
      <c r="L976" s="48"/>
      <c r="M976" s="48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48"/>
      <c r="L977" s="48"/>
      <c r="M977" s="48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48"/>
      <c r="L978" s="48"/>
      <c r="M978" s="48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48"/>
      <c r="L979" s="48"/>
      <c r="M979" s="48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48"/>
      <c r="L980" s="48"/>
      <c r="M980" s="48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48"/>
      <c r="L981" s="48"/>
      <c r="M981" s="48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48"/>
      <c r="L982" s="48"/>
      <c r="M982" s="48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48"/>
      <c r="L983" s="48"/>
      <c r="M983" s="48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48"/>
      <c r="L984" s="48"/>
      <c r="M984" s="48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48"/>
      <c r="L985" s="48"/>
      <c r="M985" s="48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48"/>
      <c r="L986" s="48"/>
      <c r="M986" s="48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48"/>
      <c r="L987" s="48"/>
      <c r="M987" s="48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48"/>
      <c r="L988" s="48"/>
      <c r="M988" s="48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48"/>
      <c r="L989" s="48"/>
      <c r="M989" s="48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48"/>
      <c r="L990" s="48"/>
      <c r="M990" s="48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48"/>
      <c r="L991" s="48"/>
      <c r="M991" s="48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48"/>
      <c r="L992" s="48"/>
      <c r="M992" s="48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48"/>
      <c r="L993" s="48"/>
      <c r="M993" s="48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48"/>
      <c r="L994" s="48"/>
      <c r="M994" s="48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48"/>
      <c r="L995" s="48"/>
      <c r="M995" s="48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48"/>
      <c r="L996" s="48"/>
      <c r="M996" s="48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48"/>
      <c r="L997" s="48"/>
      <c r="M997" s="48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48"/>
      <c r="L998" s="48"/>
      <c r="M998" s="48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48"/>
      <c r="L999" s="48"/>
      <c r="M999" s="48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48"/>
      <c r="L1000" s="48"/>
      <c r="M1000" s="48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48"/>
      <c r="L1001" s="48"/>
      <c r="M1001" s="48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</row>
    <row r="1002" ht="15.75" customHeight="1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48"/>
      <c r="L1002" s="48"/>
      <c r="M1002" s="48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</row>
    <row r="1003" ht="15.75" customHeight="1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48"/>
      <c r="L1003" s="48"/>
      <c r="M1003" s="48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48"/>
      <c r="L1004" s="48"/>
      <c r="M1004" s="48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</row>
    <row r="1005" ht="15.75" customHeight="1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48"/>
      <c r="L1005" s="48"/>
      <c r="M1005" s="48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</row>
    <row r="1006" ht="15.75" customHeight="1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48"/>
      <c r="L1006" s="48"/>
      <c r="M1006" s="48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48"/>
      <c r="L1007" s="48"/>
      <c r="M1007" s="48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48"/>
      <c r="L1008" s="48"/>
      <c r="M1008" s="48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</row>
    <row r="1009" ht="15.75" customHeight="1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48"/>
      <c r="L1009" s="48"/>
      <c r="M1009" s="48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</row>
    <row r="1010" ht="15.75" customHeight="1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48"/>
      <c r="L1010" s="48"/>
      <c r="M1010" s="48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</row>
    <row r="1011" ht="15.75" customHeight="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48"/>
      <c r="L1011" s="48"/>
      <c r="M1011" s="48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</row>
    <row r="1012" ht="15.75" customHeight="1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48"/>
      <c r="L1012" s="48"/>
      <c r="M1012" s="48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</row>
    <row r="1013" ht="15.75" customHeight="1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48"/>
      <c r="L1013" s="48"/>
      <c r="M1013" s="48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</row>
    <row r="1014" ht="15.75" customHeight="1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48"/>
      <c r="L1014" s="48"/>
      <c r="M1014" s="48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</row>
    <row r="1015" ht="15.75" customHeight="1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48"/>
      <c r="L1015" s="48"/>
      <c r="M1015" s="48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</row>
    <row r="1016" ht="15.75" customHeight="1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48"/>
      <c r="L1016" s="48"/>
      <c r="M1016" s="48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</row>
    <row r="1017" ht="15.75" customHeight="1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48"/>
      <c r="L1017" s="48"/>
      <c r="M1017" s="48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</row>
  </sheetData>
  <mergeCells count="33">
    <mergeCell ref="AE5:AF5"/>
    <mergeCell ref="AG5:AH5"/>
    <mergeCell ref="AE6:AF6"/>
    <mergeCell ref="AE7:AF7"/>
    <mergeCell ref="AE8:AF8"/>
    <mergeCell ref="AE9:AF9"/>
    <mergeCell ref="AE10:AF10"/>
    <mergeCell ref="AE11:AF11"/>
    <mergeCell ref="AE12:AF12"/>
    <mergeCell ref="AE13:AF13"/>
    <mergeCell ref="AE14:AF14"/>
    <mergeCell ref="AE15:AF15"/>
    <mergeCell ref="AE16:AF16"/>
    <mergeCell ref="AE17:AF17"/>
    <mergeCell ref="AE18:AF18"/>
    <mergeCell ref="AE19:AF19"/>
    <mergeCell ref="AE20:AF20"/>
    <mergeCell ref="AE21:AF21"/>
    <mergeCell ref="AE22:AF22"/>
    <mergeCell ref="AE23:AF23"/>
    <mergeCell ref="AE24:AF24"/>
    <mergeCell ref="AE34:AF34"/>
    <mergeCell ref="AE35:AF35"/>
    <mergeCell ref="AE36:AF36"/>
    <mergeCell ref="AE37:AF37"/>
    <mergeCell ref="AE38:AF38"/>
    <mergeCell ref="AE25:AF25"/>
    <mergeCell ref="AE26:AF26"/>
    <mergeCell ref="AE27:AF27"/>
    <mergeCell ref="AE28:AF28"/>
    <mergeCell ref="AE31:AF31"/>
    <mergeCell ref="AE32:AF32"/>
    <mergeCell ref="AE33:AF33"/>
  </mergeCells>
  <conditionalFormatting sqref="A1:AH1000 AI5 AI32:AI42">
    <cfRule type="expression" dxfId="5" priority="1" stopIfTrue="1">
      <formula>$B1="ELABOR. ADITIVO"</formula>
    </cfRule>
  </conditionalFormatting>
  <conditionalFormatting sqref="A6:AG1017">
    <cfRule type="expression" dxfId="5" priority="2" stopIfTrue="1">
      <formula>$B6="ELABOR. CONTRATO"</formula>
    </cfRule>
  </conditionalFormatting>
  <conditionalFormatting sqref="A6:AH200 AI32:AI42">
    <cfRule type="expression" dxfId="6" priority="3" stopIfTrue="1">
      <formula>$B6="AGUARDAN. ASS. NE"</formula>
    </cfRule>
  </conditionalFormatting>
  <conditionalFormatting sqref="A6:AG1017">
    <cfRule type="expression" dxfId="7" priority="4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AG1017">
    <cfRule type="expression" dxfId="8" priority="5" stopIfTrue="1">
      <formula>OR($B6="RECURSOS PARLAMENTAR - EMPENHO", $B6="EMPENHAR - RECURSOS PARLAMENTAR")</formula>
    </cfRule>
  </conditionalFormatting>
  <conditionalFormatting sqref="A6:AG1017">
    <cfRule type="expression" dxfId="5" priority="6" stopIfTrue="1">
      <formula>OR($B6="2º CART. CONTRATO - ELABOR. CONTRATO", $B6="AGUARDAN. ASS. CONTRATO", $B6="PUBLICAÇÃO DO CONTRATO")</formula>
    </cfRule>
  </conditionalFormatting>
  <conditionalFormatting sqref="A6:AG1017">
    <cfRule type="expression" dxfId="9" priority="7" stopIfTrue="1">
      <formula>$B6="CONTRATO COM GESTOR CONTRATO"</formula>
    </cfRule>
  </conditionalFormatting>
  <conditionalFormatting sqref="A6:AG1017">
    <cfRule type="expression" dxfId="10" priority="8" stopIfTrue="1">
      <formula>$B6="DEVOLVIDO PARA PAGAMENTO"</formula>
    </cfRule>
  </conditionalFormatting>
  <conditionalFormatting sqref="A6:AG1017">
    <cfRule type="expression" dxfId="11" priority="9" stopIfTrue="1">
      <formula>OR($B6="LIQUIDADO", $B6="PAGO")</formula>
    </cfRule>
  </conditionalFormatting>
  <conditionalFormatting sqref="A6:AG1017">
    <cfRule type="expression" dxfId="3" priority="10" stopIfTrue="1">
      <formula>$B6="ENVIADO SAF PARA TRANSF. CONTÁBIL"</formula>
    </cfRule>
  </conditionalFormatting>
  <conditionalFormatting sqref="A6:AG1017">
    <cfRule type="expression" dxfId="3" priority="11" stopIfTrue="1">
      <formula>$B6="ENVIADO SAF PARA TRANSF. CONTÁBIL"</formula>
    </cfRule>
  </conditionalFormatting>
  <conditionalFormatting sqref="A6:AG1017">
    <cfRule type="expression" dxfId="12" priority="12" stopIfTrue="1">
      <formula>OR($B6="LIQUIDADO", $B6="PAGO")</formula>
    </cfRule>
  </conditionalFormatting>
  <conditionalFormatting sqref="A6:AG1017">
    <cfRule type="expression" dxfId="13" priority="13" stopIfTrue="1">
      <formula>$B6="DEVOLVIDO PARA PAGAMENTO"</formula>
    </cfRule>
  </conditionalFormatting>
  <conditionalFormatting sqref="A6:AG1017">
    <cfRule type="expression" dxfId="9" priority="14" stopIfTrue="1">
      <formula>$B6="CONTRATO COM GESTOR CONTRATO"</formula>
    </cfRule>
  </conditionalFormatting>
  <conditionalFormatting sqref="A6:AG1017">
    <cfRule type="expression" dxfId="5" priority="15" stopIfTrue="1">
      <formula>OR($B6="2º CART. CONTRATO - ELABOR. CONTRATO", $B6="AGUARDAN. ASS. CONTRATO", $B6="PUBLICAÇÃO DO CONTRATO")</formula>
    </cfRule>
  </conditionalFormatting>
  <conditionalFormatting sqref="A6:AG1017">
    <cfRule type="expression" dxfId="8" priority="16" stopIfTrue="1">
      <formula>OR($B6="RECURSOS PARLAMENTAR - EMPENHO", $B6="EMPENHAR - RECURSOS PARLAMENTAR")</formula>
    </cfRule>
  </conditionalFormatting>
  <conditionalFormatting sqref="A6:AG1017">
    <cfRule type="expression" dxfId="7" priority="17" stopIfTrue="1">
      <formula>OR($B6="CRIANDO O PROCESSO", $B6="PESQUIA DE PREÇOS", $B6="MANIFESTAÇÃO GESTOR", $B6="AGUARDAN. AUTORIZAÇÃO DIRIGENTE", $B6="ELABORAÇÃO DESPACHO CH SEÇ FIN")</formula>
    </cfRule>
  </conditionalFormatting>
  <dataValidations>
    <dataValidation type="list" allowBlank="1" showErrorMessage="1" sqref="N6:N57 O58:O999">
      <formula1>LISTA!$O$3:$O$200</formula1>
    </dataValidation>
    <dataValidation type="list" allowBlank="1" sqref="B6:B1017">
      <formula1>LISTA!$E$22:$E$41</formula1>
    </dataValidation>
    <dataValidation type="list" allowBlank="1" showErrorMessage="1" sqref="M6:M57 N58:N110">
      <formula1>LISTA!$E$12:$E$20</formula1>
    </dataValidation>
    <dataValidation type="list" allowBlank="1" showErrorMessage="1" sqref="V6:V57 W58:W999">
      <formula1>LISTA!$H$12:$H$150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6.71"/>
    <col customWidth="1" min="2" max="2" width="32.14"/>
    <col customWidth="1" min="3" max="3" width="17.0"/>
    <col customWidth="1" min="4" max="4" width="15.86"/>
    <col customWidth="1" min="5" max="5" width="13.14"/>
    <col customWidth="1" min="6" max="6" width="21.0"/>
    <col customWidth="1" min="7" max="7" width="20.14"/>
    <col customWidth="1" min="8" max="8" width="25.14"/>
    <col customWidth="1" min="9" max="9" width="25.43"/>
    <col customWidth="1" min="10" max="10" width="15.14"/>
    <col customWidth="1" min="11" max="15" width="23.43"/>
    <col customWidth="1" min="16" max="16" width="25.43"/>
    <col customWidth="1" min="17" max="17" width="15.14"/>
    <col customWidth="1" min="18" max="23" width="25.43"/>
    <col customWidth="1" min="24" max="24" width="16.0"/>
    <col customWidth="1" min="25" max="25" width="37.0"/>
    <col customWidth="1" min="26" max="26" width="12.71"/>
    <col customWidth="1" min="27" max="27" width="41.0"/>
    <col customWidth="1" min="28" max="28" width="36.57"/>
    <col customWidth="1" min="29" max="29" width="48.29"/>
    <col customWidth="1" min="30" max="30" width="10.29"/>
    <col customWidth="1" min="31" max="31" width="13.57"/>
    <col customWidth="1" min="32" max="32" width="18.57"/>
    <col customWidth="1" min="33" max="33" width="23.57"/>
    <col customWidth="1" min="34" max="34" width="23.29"/>
    <col customWidth="1" min="35" max="35" width="8.14"/>
    <col customWidth="1" min="36" max="36" width="16.0"/>
    <col customWidth="1" min="37" max="37" width="34.29"/>
    <col customWidth="1" min="38" max="56" width="13.71"/>
  </cols>
  <sheetData>
    <row r="1" ht="15.0" customHeight="1">
      <c r="A1" s="7" t="s">
        <v>10</v>
      </c>
      <c r="B1" s="9" t="s">
        <v>11</v>
      </c>
      <c r="C1" s="9" t="s">
        <v>654</v>
      </c>
      <c r="D1" s="7"/>
      <c r="E1" s="169"/>
      <c r="F1" s="9" t="s">
        <v>13</v>
      </c>
      <c r="G1" s="15" t="s">
        <v>14</v>
      </c>
      <c r="H1" s="15" t="s">
        <v>15</v>
      </c>
      <c r="I1" s="16" t="s">
        <v>655</v>
      </c>
      <c r="J1" s="9" t="s">
        <v>17</v>
      </c>
      <c r="K1" s="170" t="s">
        <v>18</v>
      </c>
      <c r="L1" s="170"/>
      <c r="M1" s="170"/>
      <c r="N1" s="170"/>
      <c r="O1" s="170"/>
      <c r="P1" s="9" t="s">
        <v>19</v>
      </c>
      <c r="Q1" s="9" t="s">
        <v>443</v>
      </c>
      <c r="R1" s="377" t="s">
        <v>20</v>
      </c>
      <c r="S1" s="377" t="s">
        <v>21</v>
      </c>
      <c r="T1" s="377" t="s">
        <v>6</v>
      </c>
      <c r="U1" s="379" t="s">
        <v>156</v>
      </c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6"/>
      <c r="BB1" s="381"/>
      <c r="BC1" s="381"/>
      <c r="BD1" s="386"/>
    </row>
    <row r="2" ht="51.75" customHeight="1">
      <c r="A2" s="28" t="s">
        <v>657</v>
      </c>
      <c r="B2" s="28" t="s">
        <v>658</v>
      </c>
      <c r="C2" s="31" t="s">
        <v>659</v>
      </c>
      <c r="D2" s="33"/>
      <c r="E2" s="172"/>
      <c r="F2" s="33" t="s">
        <v>660</v>
      </c>
      <c r="G2" s="35" t="s">
        <v>27</v>
      </c>
      <c r="H2" s="35" t="s">
        <v>661</v>
      </c>
      <c r="I2" s="38" t="s">
        <v>662</v>
      </c>
      <c r="J2" s="33" t="s">
        <v>663</v>
      </c>
      <c r="K2" s="35">
        <v>115680.0</v>
      </c>
      <c r="L2" s="35"/>
      <c r="M2" s="35"/>
      <c r="N2" s="35"/>
      <c r="O2" s="35"/>
      <c r="P2" s="28" t="s">
        <v>664</v>
      </c>
      <c r="Q2" s="28" t="s">
        <v>131</v>
      </c>
      <c r="R2" s="387">
        <v>46315.0</v>
      </c>
      <c r="S2" s="388" t="s">
        <v>34</v>
      </c>
      <c r="T2" s="388" t="s">
        <v>665</v>
      </c>
      <c r="U2" s="389" t="s">
        <v>144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6"/>
      <c r="BB2" s="390"/>
      <c r="BC2" s="390"/>
      <c r="BD2" s="391"/>
    </row>
    <row r="3" ht="15.0" customHeight="1">
      <c r="A3" s="20"/>
      <c r="B3" s="20"/>
      <c r="C3" s="20"/>
      <c r="D3" s="20"/>
      <c r="E3" s="20"/>
      <c r="F3" s="20"/>
      <c r="G3" s="20"/>
      <c r="H3" s="20"/>
      <c r="I3" s="48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52"/>
      <c r="X3" s="52"/>
      <c r="Y3" s="20"/>
      <c r="Z3" s="54"/>
      <c r="AA3" s="20"/>
      <c r="AB3" s="20"/>
      <c r="AC3" s="20"/>
      <c r="AD3" s="392"/>
      <c r="AE3" s="20"/>
      <c r="AF3" s="20"/>
      <c r="AG3" s="20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</row>
    <row r="4" ht="15.0" customHeight="1">
      <c r="A4" s="20"/>
      <c r="B4" s="20"/>
      <c r="C4" s="20"/>
      <c r="D4" s="20"/>
      <c r="E4" s="20"/>
      <c r="F4" s="20"/>
      <c r="G4" s="20"/>
      <c r="H4" s="20"/>
      <c r="I4" s="4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392"/>
      <c r="AE4" s="20"/>
      <c r="AF4" s="20"/>
      <c r="AG4" s="20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</row>
    <row r="5" ht="28.5" customHeight="1">
      <c r="A5" s="66" t="s">
        <v>52</v>
      </c>
      <c r="B5" s="173" t="s">
        <v>6</v>
      </c>
      <c r="C5" s="174" t="s">
        <v>54</v>
      </c>
      <c r="D5" s="174" t="s">
        <v>166</v>
      </c>
      <c r="E5" s="174" t="s">
        <v>56</v>
      </c>
      <c r="F5" s="174" t="s">
        <v>57</v>
      </c>
      <c r="G5" s="175" t="s">
        <v>58</v>
      </c>
      <c r="H5" s="174" t="s">
        <v>64</v>
      </c>
      <c r="I5" s="66" t="s">
        <v>65</v>
      </c>
      <c r="J5" s="176" t="s">
        <v>66</v>
      </c>
      <c r="K5" s="177" t="s">
        <v>67</v>
      </c>
      <c r="L5" s="66" t="s">
        <v>68</v>
      </c>
      <c r="M5" s="66" t="s">
        <v>69</v>
      </c>
      <c r="N5" s="66" t="s">
        <v>70</v>
      </c>
      <c r="O5" s="66" t="s">
        <v>71</v>
      </c>
      <c r="P5" s="66" t="s">
        <v>73</v>
      </c>
      <c r="Q5" s="178" t="s">
        <v>74</v>
      </c>
      <c r="R5" s="66" t="s">
        <v>75</v>
      </c>
      <c r="S5" s="66" t="s">
        <v>666</v>
      </c>
      <c r="T5" s="66" t="s">
        <v>78</v>
      </c>
      <c r="U5" s="66" t="s">
        <v>79</v>
      </c>
      <c r="V5" s="66" t="s">
        <v>80</v>
      </c>
      <c r="W5" s="66" t="s">
        <v>81</v>
      </c>
      <c r="X5" s="66"/>
      <c r="Y5" s="179" t="s">
        <v>83</v>
      </c>
      <c r="Z5" s="180"/>
      <c r="AA5" s="161" t="s">
        <v>84</v>
      </c>
      <c r="AC5" s="393" t="s">
        <v>667</v>
      </c>
      <c r="AD5" s="394" t="s">
        <v>153</v>
      </c>
      <c r="AE5" s="395" t="s">
        <v>668</v>
      </c>
      <c r="AF5" s="83" t="s">
        <v>669</v>
      </c>
      <c r="AG5" s="20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83"/>
      <c r="BC5" s="83"/>
      <c r="BD5" s="83"/>
    </row>
    <row r="6" ht="22.5" customHeight="1">
      <c r="A6" s="233" t="s">
        <v>670</v>
      </c>
      <c r="B6" s="233" t="s">
        <v>106</v>
      </c>
      <c r="C6" s="233" t="s">
        <v>671</v>
      </c>
      <c r="D6" s="233" t="s">
        <v>672</v>
      </c>
      <c r="E6" s="233">
        <v>180421.0</v>
      </c>
      <c r="F6" s="240">
        <v>115680.0</v>
      </c>
      <c r="G6" s="398">
        <v>1.0</v>
      </c>
      <c r="H6" s="233" t="s">
        <v>176</v>
      </c>
      <c r="I6" s="233" t="s">
        <v>673</v>
      </c>
      <c r="J6" s="399" t="s">
        <v>674</v>
      </c>
      <c r="K6" s="399" t="s">
        <v>675</v>
      </c>
      <c r="L6" s="400">
        <v>46232.0</v>
      </c>
      <c r="M6" s="401">
        <v>46382.0</v>
      </c>
      <c r="N6" s="399"/>
      <c r="O6" s="399"/>
      <c r="P6" s="233" t="s">
        <v>676</v>
      </c>
      <c r="Q6" s="241">
        <v>2.02607582856E11</v>
      </c>
      <c r="R6" s="233">
        <v>102385.0</v>
      </c>
      <c r="S6" s="233">
        <v>2.0260370941E10</v>
      </c>
      <c r="T6" s="233">
        <v>1.50010001E8</v>
      </c>
      <c r="U6" s="233" t="s">
        <v>677</v>
      </c>
      <c r="V6" s="233" t="s">
        <v>374</v>
      </c>
      <c r="W6" s="233" t="s">
        <v>678</v>
      </c>
      <c r="X6" s="233"/>
      <c r="Y6" s="233" t="s">
        <v>144</v>
      </c>
      <c r="Z6" s="240"/>
      <c r="AA6" s="402">
        <f>G6*K2</f>
        <v>115680</v>
      </c>
      <c r="AC6" s="403"/>
      <c r="AD6" s="404">
        <f>SUM(G6:G14)</f>
        <v>7</v>
      </c>
      <c r="AE6" s="398">
        <f>P2-AD6</f>
        <v>263</v>
      </c>
      <c r="AF6" s="405"/>
      <c r="AG6" s="225" t="s">
        <v>679</v>
      </c>
      <c r="AH6" s="406"/>
      <c r="AI6" s="406"/>
      <c r="AJ6" s="406"/>
      <c r="AK6" s="406"/>
      <c r="AL6" s="406"/>
      <c r="AM6" s="406"/>
      <c r="AN6" s="406"/>
      <c r="AO6" s="406"/>
      <c r="AP6" s="406"/>
      <c r="AQ6" s="406"/>
      <c r="AR6" s="406"/>
      <c r="AS6" s="406"/>
      <c r="AT6" s="406"/>
      <c r="AU6" s="406"/>
      <c r="AV6" s="406"/>
      <c r="AW6" s="406"/>
      <c r="AX6" s="406"/>
      <c r="AY6" s="406"/>
      <c r="AZ6" s="406"/>
      <c r="BA6" s="406"/>
      <c r="BB6" s="407"/>
      <c r="BC6" s="407"/>
      <c r="BD6" s="407"/>
    </row>
    <row r="7" ht="22.5" customHeight="1">
      <c r="A7" s="233" t="s">
        <v>680</v>
      </c>
      <c r="B7" s="233" t="s">
        <v>106</v>
      </c>
      <c r="C7" s="233" t="s">
        <v>681</v>
      </c>
      <c r="D7" s="233" t="s">
        <v>682</v>
      </c>
      <c r="E7" s="233">
        <v>180430.0</v>
      </c>
      <c r="F7" s="233" t="s">
        <v>683</v>
      </c>
      <c r="G7" s="398">
        <v>3.0</v>
      </c>
      <c r="H7" s="233" t="s">
        <v>261</v>
      </c>
      <c r="I7" s="233" t="s">
        <v>684</v>
      </c>
      <c r="J7" s="399" t="s">
        <v>685</v>
      </c>
      <c r="K7" s="399" t="s">
        <v>686</v>
      </c>
      <c r="L7" s="400">
        <v>46232.0</v>
      </c>
      <c r="M7" s="401">
        <v>46382.0</v>
      </c>
      <c r="N7" s="399"/>
      <c r="O7" s="399"/>
      <c r="P7" s="233" t="s">
        <v>393</v>
      </c>
      <c r="Q7" s="241">
        <v>2.02528876123E11</v>
      </c>
      <c r="R7" s="233">
        <v>96858.0</v>
      </c>
      <c r="S7" s="233">
        <v>2.026041852E10</v>
      </c>
      <c r="T7" s="233"/>
      <c r="U7" s="233" t="s">
        <v>677</v>
      </c>
      <c r="V7" s="233" t="s">
        <v>677</v>
      </c>
      <c r="W7" s="233" t="s">
        <v>677</v>
      </c>
      <c r="X7" s="233"/>
      <c r="Y7" s="233" t="s">
        <v>144</v>
      </c>
      <c r="Z7" s="240"/>
      <c r="AA7" s="402">
        <f t="shared" ref="AA7:AA14" si="1">G7*$K$2</f>
        <v>347040</v>
      </c>
      <c r="AC7" s="403"/>
      <c r="AD7" s="36"/>
      <c r="AE7" s="398"/>
      <c r="AF7" s="405"/>
      <c r="AG7" s="225" t="s">
        <v>679</v>
      </c>
      <c r="AH7" s="406"/>
      <c r="AI7" s="406"/>
      <c r="AJ7" s="406"/>
      <c r="AK7" s="406"/>
      <c r="AL7" s="406"/>
      <c r="AM7" s="406"/>
      <c r="AN7" s="406"/>
      <c r="AO7" s="406"/>
      <c r="AP7" s="406"/>
      <c r="AQ7" s="406"/>
      <c r="AR7" s="406"/>
      <c r="AS7" s="406"/>
      <c r="AT7" s="406"/>
      <c r="AU7" s="406"/>
      <c r="AV7" s="406"/>
      <c r="AW7" s="406"/>
      <c r="AX7" s="406"/>
      <c r="AY7" s="406"/>
      <c r="AZ7" s="406"/>
      <c r="BA7" s="406"/>
      <c r="BB7" s="407"/>
      <c r="BC7" s="407"/>
      <c r="BD7" s="407"/>
    </row>
    <row r="8" ht="22.5" customHeight="1">
      <c r="A8" s="233" t="s">
        <v>687</v>
      </c>
      <c r="B8" s="233" t="s">
        <v>106</v>
      </c>
      <c r="C8" s="233" t="s">
        <v>688</v>
      </c>
      <c r="D8" s="233" t="s">
        <v>689</v>
      </c>
      <c r="E8" s="233">
        <v>180430.0</v>
      </c>
      <c r="F8" s="240">
        <v>115680.0</v>
      </c>
      <c r="G8" s="398">
        <v>1.0</v>
      </c>
      <c r="H8" s="233" t="s">
        <v>261</v>
      </c>
      <c r="I8" s="233" t="s">
        <v>690</v>
      </c>
      <c r="J8" s="399" t="s">
        <v>691</v>
      </c>
      <c r="K8" s="399" t="s">
        <v>692</v>
      </c>
      <c r="L8" s="400">
        <v>46232.0</v>
      </c>
      <c r="M8" s="401">
        <v>46382.0</v>
      </c>
      <c r="N8" s="399"/>
      <c r="O8" s="399"/>
      <c r="P8" s="233" t="s">
        <v>693</v>
      </c>
      <c r="Q8" s="241">
        <v>2.02502579981E11</v>
      </c>
      <c r="R8" s="233">
        <v>100005.0</v>
      </c>
      <c r="S8" s="233">
        <v>2.0260418542E10</v>
      </c>
      <c r="T8" s="233"/>
      <c r="U8" s="233" t="s">
        <v>677</v>
      </c>
      <c r="V8" s="233" t="s">
        <v>677</v>
      </c>
      <c r="W8" s="233" t="s">
        <v>677</v>
      </c>
      <c r="X8" s="233"/>
      <c r="Y8" s="233" t="s">
        <v>144</v>
      </c>
      <c r="Z8" s="240"/>
      <c r="AA8" s="402">
        <f t="shared" si="1"/>
        <v>115680</v>
      </c>
      <c r="AC8" s="403"/>
      <c r="AD8" s="36"/>
      <c r="AE8" s="398"/>
      <c r="AF8" s="405"/>
      <c r="AG8" s="225" t="s">
        <v>679</v>
      </c>
      <c r="AH8" s="406"/>
      <c r="AI8" s="406"/>
      <c r="AJ8" s="406"/>
      <c r="AK8" s="406"/>
      <c r="AL8" s="406"/>
      <c r="AM8" s="406"/>
      <c r="AN8" s="406"/>
      <c r="AO8" s="406"/>
      <c r="AP8" s="406"/>
      <c r="AQ8" s="406"/>
      <c r="AR8" s="406"/>
      <c r="AS8" s="406"/>
      <c r="AT8" s="406"/>
      <c r="AU8" s="406"/>
      <c r="AV8" s="406"/>
      <c r="AW8" s="406"/>
      <c r="AX8" s="406"/>
      <c r="AY8" s="406"/>
      <c r="AZ8" s="406"/>
      <c r="BA8" s="406"/>
      <c r="BB8" s="407"/>
      <c r="BC8" s="407"/>
      <c r="BD8" s="407"/>
    </row>
    <row r="9" ht="22.5" customHeight="1">
      <c r="A9" s="233" t="s">
        <v>694</v>
      </c>
      <c r="B9" s="233" t="s">
        <v>106</v>
      </c>
      <c r="C9" s="233" t="s">
        <v>695</v>
      </c>
      <c r="D9" s="233" t="s">
        <v>696</v>
      </c>
      <c r="E9" s="233">
        <v>180430.0</v>
      </c>
      <c r="F9" s="240">
        <v>115680.0</v>
      </c>
      <c r="G9" s="398">
        <v>1.0</v>
      </c>
      <c r="H9" s="233" t="s">
        <v>261</v>
      </c>
      <c r="I9" s="233" t="s">
        <v>697</v>
      </c>
      <c r="J9" s="399" t="s">
        <v>698</v>
      </c>
      <c r="K9" s="399" t="s">
        <v>699</v>
      </c>
      <c r="L9" s="400">
        <v>46232.0</v>
      </c>
      <c r="M9" s="401">
        <v>46382.0</v>
      </c>
      <c r="N9" s="399"/>
      <c r="O9" s="399"/>
      <c r="P9" s="233" t="s">
        <v>700</v>
      </c>
      <c r="Q9" s="241">
        <v>2.02525675107E11</v>
      </c>
      <c r="R9" s="233">
        <v>96800.0</v>
      </c>
      <c r="S9" s="233">
        <v>2.0260418497E10</v>
      </c>
      <c r="T9" s="233"/>
      <c r="U9" s="233"/>
      <c r="V9" s="408"/>
      <c r="W9" s="233"/>
      <c r="X9" s="233"/>
      <c r="Y9" s="233" t="s">
        <v>144</v>
      </c>
      <c r="Z9" s="240"/>
      <c r="AA9" s="402">
        <f t="shared" si="1"/>
        <v>115680</v>
      </c>
      <c r="AC9" s="403"/>
      <c r="AD9" s="36"/>
      <c r="AE9" s="398"/>
      <c r="AF9" s="405"/>
      <c r="AG9" s="225" t="s">
        <v>679</v>
      </c>
      <c r="AH9" s="406"/>
      <c r="AI9" s="406"/>
      <c r="AJ9" s="406"/>
      <c r="AK9" s="406"/>
      <c r="AL9" s="406"/>
      <c r="AM9" s="406"/>
      <c r="AN9" s="406"/>
      <c r="AO9" s="406"/>
      <c r="AP9" s="406"/>
      <c r="AQ9" s="406"/>
      <c r="AR9" s="406"/>
      <c r="AS9" s="406"/>
      <c r="AT9" s="406"/>
      <c r="AU9" s="406"/>
      <c r="AV9" s="406"/>
      <c r="AW9" s="406"/>
      <c r="AX9" s="406"/>
      <c r="AY9" s="406"/>
      <c r="AZ9" s="406"/>
      <c r="BA9" s="406"/>
      <c r="BB9" s="407"/>
      <c r="BC9" s="407"/>
      <c r="BD9" s="407"/>
    </row>
    <row r="10" ht="22.5" customHeight="1">
      <c r="A10" s="123" t="s">
        <v>701</v>
      </c>
      <c r="B10" s="123" t="s">
        <v>415</v>
      </c>
      <c r="C10" s="123" t="s">
        <v>416</v>
      </c>
      <c r="D10" s="123" t="s">
        <v>702</v>
      </c>
      <c r="E10" s="123">
        <v>180430.0</v>
      </c>
      <c r="F10" s="240">
        <v>115680.0</v>
      </c>
      <c r="G10" s="125">
        <v>1.0</v>
      </c>
      <c r="H10" s="123" t="s">
        <v>261</v>
      </c>
      <c r="I10" s="123" t="s">
        <v>239</v>
      </c>
      <c r="J10" s="128" t="s">
        <v>703</v>
      </c>
      <c r="K10" s="128" t="s">
        <v>704</v>
      </c>
      <c r="L10" s="128"/>
      <c r="M10" s="128"/>
      <c r="N10" s="128"/>
      <c r="O10" s="128"/>
      <c r="P10" s="123" t="s">
        <v>705</v>
      </c>
      <c r="Q10" s="124">
        <v>2.02606587952E11</v>
      </c>
      <c r="R10" s="123">
        <v>120395.0</v>
      </c>
      <c r="S10" s="123">
        <v>2.0260435374E10</v>
      </c>
      <c r="T10" s="123"/>
      <c r="U10" s="123"/>
      <c r="V10" s="123"/>
      <c r="W10" s="123"/>
      <c r="X10" s="123"/>
      <c r="Y10" s="123"/>
      <c r="Z10" s="126"/>
      <c r="AA10" s="409">
        <f t="shared" si="1"/>
        <v>115680</v>
      </c>
      <c r="AC10" s="403"/>
      <c r="AD10" s="36"/>
      <c r="AE10" s="125"/>
      <c r="AF10" s="164"/>
      <c r="AG10" s="131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410"/>
      <c r="BC10" s="410"/>
      <c r="BD10" s="410"/>
    </row>
    <row r="11" ht="15.0" customHeight="1">
      <c r="A11" s="123"/>
      <c r="B11" s="123"/>
      <c r="C11" s="123"/>
      <c r="D11" s="123"/>
      <c r="E11" s="123"/>
      <c r="F11" s="126"/>
      <c r="G11" s="125"/>
      <c r="H11" s="123"/>
      <c r="I11" s="123"/>
      <c r="J11" s="128"/>
      <c r="K11" s="128"/>
      <c r="L11" s="128"/>
      <c r="M11" s="128"/>
      <c r="N11" s="128"/>
      <c r="O11" s="128"/>
      <c r="P11" s="123"/>
      <c r="Q11" s="124"/>
      <c r="R11" s="123"/>
      <c r="S11" s="123"/>
      <c r="T11" s="123"/>
      <c r="U11" s="123"/>
      <c r="V11" s="123"/>
      <c r="W11" s="123"/>
      <c r="X11" s="123"/>
      <c r="Y11" s="123"/>
      <c r="Z11" s="126"/>
      <c r="AA11" s="409">
        <f t="shared" si="1"/>
        <v>0</v>
      </c>
      <c r="AC11" s="403"/>
      <c r="AD11" s="36"/>
      <c r="AE11" s="125"/>
      <c r="AF11" s="164"/>
      <c r="AG11" s="131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410"/>
      <c r="BC11" s="410"/>
      <c r="BD11" s="410"/>
    </row>
    <row r="12" ht="15.0" customHeight="1">
      <c r="A12" s="123"/>
      <c r="B12" s="123"/>
      <c r="C12" s="123"/>
      <c r="D12" s="123"/>
      <c r="E12" s="123"/>
      <c r="F12" s="126"/>
      <c r="G12" s="125"/>
      <c r="H12" s="123"/>
      <c r="I12" s="123"/>
      <c r="J12" s="128"/>
      <c r="K12" s="128"/>
      <c r="L12" s="128"/>
      <c r="M12" s="128"/>
      <c r="N12" s="128"/>
      <c r="O12" s="128"/>
      <c r="P12" s="123"/>
      <c r="Q12" s="124"/>
      <c r="R12" s="123"/>
      <c r="S12" s="123"/>
      <c r="T12" s="123"/>
      <c r="U12" s="123"/>
      <c r="V12" s="123"/>
      <c r="W12" s="123"/>
      <c r="X12" s="123"/>
      <c r="Y12" s="123"/>
      <c r="Z12" s="126"/>
      <c r="AA12" s="409">
        <f t="shared" si="1"/>
        <v>0</v>
      </c>
      <c r="AC12" s="403"/>
      <c r="AD12" s="36"/>
      <c r="AE12" s="125"/>
      <c r="AF12" s="164"/>
      <c r="AG12" s="131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410"/>
      <c r="BC12" s="410"/>
      <c r="BD12" s="410"/>
    </row>
    <row r="13" ht="15.0" customHeight="1">
      <c r="A13" s="123"/>
      <c r="B13" s="123"/>
      <c r="C13" s="123"/>
      <c r="D13" s="123"/>
      <c r="E13" s="123"/>
      <c r="F13" s="126"/>
      <c r="G13" s="125"/>
      <c r="H13" s="123"/>
      <c r="I13" s="123"/>
      <c r="J13" s="128"/>
      <c r="K13" s="128"/>
      <c r="L13" s="128"/>
      <c r="M13" s="128"/>
      <c r="N13" s="128"/>
      <c r="O13" s="128"/>
      <c r="P13" s="123"/>
      <c r="Q13" s="124"/>
      <c r="R13" s="123"/>
      <c r="S13" s="123"/>
      <c r="T13" s="123"/>
      <c r="U13" s="123"/>
      <c r="V13" s="123"/>
      <c r="W13" s="123"/>
      <c r="X13" s="123"/>
      <c r="Y13" s="123"/>
      <c r="Z13" s="126"/>
      <c r="AA13" s="409">
        <f t="shared" si="1"/>
        <v>0</v>
      </c>
      <c r="AC13" s="403"/>
      <c r="AD13" s="36"/>
      <c r="AE13" s="125"/>
      <c r="AF13" s="164"/>
      <c r="AG13" s="131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410"/>
      <c r="BC13" s="410"/>
      <c r="BD13" s="410"/>
    </row>
    <row r="14" ht="15.0" customHeight="1">
      <c r="A14" s="123"/>
      <c r="B14" s="123"/>
      <c r="C14" s="123"/>
      <c r="D14" s="123"/>
      <c r="E14" s="123"/>
      <c r="F14" s="126"/>
      <c r="G14" s="125"/>
      <c r="H14" s="123"/>
      <c r="I14" s="123"/>
      <c r="J14" s="128"/>
      <c r="K14" s="128"/>
      <c r="L14" s="128"/>
      <c r="M14" s="128"/>
      <c r="N14" s="128"/>
      <c r="O14" s="128"/>
      <c r="P14" s="123"/>
      <c r="Q14" s="124"/>
      <c r="R14" s="123"/>
      <c r="S14" s="123"/>
      <c r="T14" s="123"/>
      <c r="U14" s="123"/>
      <c r="V14" s="123"/>
      <c r="W14" s="123"/>
      <c r="X14" s="123"/>
      <c r="Y14" s="123"/>
      <c r="Z14" s="126"/>
      <c r="AA14" s="409">
        <f t="shared" si="1"/>
        <v>0</v>
      </c>
      <c r="AC14" s="403"/>
      <c r="AD14" s="36"/>
      <c r="AE14" s="125"/>
      <c r="AF14" s="164"/>
      <c r="AG14" s="131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410"/>
      <c r="BC14" s="410"/>
      <c r="BD14" s="410"/>
    </row>
    <row r="15" ht="15.0" customHeight="1">
      <c r="A15" s="123"/>
      <c r="B15" s="123"/>
      <c r="C15" s="123"/>
      <c r="D15" s="123"/>
      <c r="E15" s="123"/>
      <c r="F15" s="126"/>
      <c r="G15" s="125"/>
      <c r="H15" s="123"/>
      <c r="I15" s="123"/>
      <c r="J15" s="128"/>
      <c r="K15" s="128"/>
      <c r="L15" s="128"/>
      <c r="M15" s="128"/>
      <c r="N15" s="128"/>
      <c r="O15" s="128"/>
      <c r="P15" s="123"/>
      <c r="Q15" s="124"/>
      <c r="R15" s="123"/>
      <c r="S15" s="123"/>
      <c r="T15" s="123"/>
      <c r="U15" s="123"/>
      <c r="V15" s="123"/>
      <c r="W15" s="123"/>
      <c r="X15" s="123"/>
      <c r="Y15" s="123"/>
      <c r="Z15" s="126"/>
      <c r="AA15" s="300"/>
      <c r="AB15" s="195"/>
      <c r="AC15" s="403"/>
      <c r="AD15" s="36"/>
      <c r="AE15" s="125"/>
      <c r="AF15" s="164"/>
      <c r="AG15" s="131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410"/>
      <c r="BC15" s="410"/>
      <c r="BD15" s="410"/>
    </row>
    <row r="16" ht="15.0" customHeight="1">
      <c r="A16" s="123"/>
      <c r="B16" s="123"/>
      <c r="C16" s="123"/>
      <c r="D16" s="123"/>
      <c r="E16" s="123"/>
      <c r="F16" s="126"/>
      <c r="G16" s="125"/>
      <c r="H16" s="123"/>
      <c r="I16" s="123"/>
      <c r="J16" s="128"/>
      <c r="K16" s="128"/>
      <c r="L16" s="128"/>
      <c r="M16" s="128"/>
      <c r="N16" s="128"/>
      <c r="O16" s="128"/>
      <c r="P16" s="123"/>
      <c r="Q16" s="124"/>
      <c r="R16" s="123"/>
      <c r="S16" s="123"/>
      <c r="T16" s="123"/>
      <c r="U16" s="123"/>
      <c r="V16" s="123"/>
      <c r="W16" s="123"/>
      <c r="X16" s="123"/>
      <c r="Y16" s="123"/>
      <c r="Z16" s="126"/>
      <c r="AA16" s="300"/>
      <c r="AB16" s="195"/>
      <c r="AC16" s="403"/>
      <c r="AD16" s="36"/>
      <c r="AE16" s="125"/>
      <c r="AF16" s="164"/>
      <c r="AG16" s="131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410"/>
      <c r="BC16" s="410"/>
      <c r="BD16" s="410"/>
    </row>
    <row r="17" ht="15.0" customHeight="1">
      <c r="A17" s="123"/>
      <c r="B17" s="123"/>
      <c r="C17" s="123"/>
      <c r="D17" s="123"/>
      <c r="E17" s="123"/>
      <c r="F17" s="126"/>
      <c r="G17" s="125"/>
      <c r="H17" s="123"/>
      <c r="I17" s="123"/>
      <c r="J17" s="128"/>
      <c r="K17" s="128"/>
      <c r="L17" s="128"/>
      <c r="M17" s="128"/>
      <c r="N17" s="128"/>
      <c r="O17" s="128"/>
      <c r="P17" s="123"/>
      <c r="Q17" s="124"/>
      <c r="R17" s="123"/>
      <c r="S17" s="123"/>
      <c r="T17" s="123"/>
      <c r="U17" s="123"/>
      <c r="V17" s="123"/>
      <c r="W17" s="123"/>
      <c r="X17" s="123"/>
      <c r="Y17" s="123"/>
      <c r="Z17" s="126"/>
      <c r="AA17" s="300"/>
      <c r="AB17" s="195"/>
      <c r="AC17" s="403"/>
      <c r="AD17" s="36"/>
      <c r="AE17" s="125"/>
      <c r="AF17" s="164"/>
      <c r="AG17" s="304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410"/>
      <c r="BC17" s="410"/>
      <c r="BD17" s="410"/>
    </row>
    <row r="18" ht="15.0" customHeight="1">
      <c r="A18" s="123"/>
      <c r="B18" s="123"/>
      <c r="C18" s="123"/>
      <c r="D18" s="123"/>
      <c r="E18" s="123"/>
      <c r="F18" s="126"/>
      <c r="G18" s="125"/>
      <c r="H18" s="123"/>
      <c r="I18" s="123"/>
      <c r="J18" s="128"/>
      <c r="K18" s="128"/>
      <c r="L18" s="128"/>
      <c r="M18" s="128"/>
      <c r="N18" s="128"/>
      <c r="O18" s="128"/>
      <c r="P18" s="123"/>
      <c r="Q18" s="124"/>
      <c r="R18" s="123"/>
      <c r="S18" s="123"/>
      <c r="T18" s="123"/>
      <c r="U18" s="123"/>
      <c r="V18" s="123"/>
      <c r="W18" s="123"/>
      <c r="X18" s="123"/>
      <c r="Y18" s="123"/>
      <c r="Z18" s="126"/>
      <c r="AA18" s="300"/>
      <c r="AB18" s="195"/>
      <c r="AC18" s="403"/>
      <c r="AD18" s="36"/>
      <c r="AE18" s="125"/>
      <c r="AF18" s="164"/>
      <c r="AG18" s="131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410"/>
      <c r="BC18" s="410"/>
      <c r="BD18" s="410"/>
    </row>
    <row r="19" ht="15.0" customHeight="1">
      <c r="A19" s="123"/>
      <c r="B19" s="123"/>
      <c r="C19" s="123"/>
      <c r="D19" s="123"/>
      <c r="E19" s="123"/>
      <c r="F19" s="123"/>
      <c r="G19" s="125"/>
      <c r="H19" s="123"/>
      <c r="I19" s="123"/>
      <c r="J19" s="128"/>
      <c r="K19" s="128"/>
      <c r="L19" s="128"/>
      <c r="M19" s="128"/>
      <c r="N19" s="128"/>
      <c r="O19" s="128"/>
      <c r="P19" s="123"/>
      <c r="Q19" s="124"/>
      <c r="R19" s="123"/>
      <c r="S19" s="123"/>
      <c r="T19" s="123"/>
      <c r="U19" s="123"/>
      <c r="V19" s="123"/>
      <c r="W19" s="123"/>
      <c r="X19" s="123"/>
      <c r="Y19" s="123"/>
      <c r="Z19" s="126"/>
      <c r="AA19" s="300"/>
      <c r="AB19" s="195"/>
      <c r="AC19" s="403"/>
      <c r="AD19" s="36"/>
      <c r="AE19" s="125"/>
      <c r="AF19" s="164"/>
      <c r="AG19" s="131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410"/>
      <c r="BC19" s="410"/>
      <c r="BD19" s="410"/>
    </row>
    <row r="20" ht="15.0" customHeight="1">
      <c r="A20" s="123"/>
      <c r="B20" s="123"/>
      <c r="C20" s="123"/>
      <c r="D20" s="123"/>
      <c r="E20" s="123"/>
      <c r="F20" s="123"/>
      <c r="G20" s="125"/>
      <c r="H20" s="123"/>
      <c r="I20" s="123"/>
      <c r="J20" s="128"/>
      <c r="K20" s="128"/>
      <c r="L20" s="128"/>
      <c r="M20" s="128"/>
      <c r="N20" s="128"/>
      <c r="O20" s="128"/>
      <c r="P20" s="123"/>
      <c r="Q20" s="124"/>
      <c r="R20" s="123"/>
      <c r="S20" s="123"/>
      <c r="T20" s="123"/>
      <c r="U20" s="123"/>
      <c r="V20" s="123"/>
      <c r="W20" s="123"/>
      <c r="X20" s="123"/>
      <c r="Y20" s="123"/>
      <c r="Z20" s="126"/>
      <c r="AA20" s="300"/>
      <c r="AB20" s="195"/>
      <c r="AC20" s="403"/>
      <c r="AD20" s="36"/>
      <c r="AE20" s="125"/>
      <c r="AF20" s="164"/>
      <c r="AG20" s="131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410"/>
      <c r="BC20" s="410"/>
      <c r="BD20" s="410"/>
    </row>
    <row r="21" ht="15.0" customHeight="1">
      <c r="A21" s="123"/>
      <c r="B21" s="123"/>
      <c r="C21" s="123"/>
      <c r="D21" s="123"/>
      <c r="E21" s="123"/>
      <c r="F21" s="123"/>
      <c r="G21" s="125"/>
      <c r="H21" s="123"/>
      <c r="I21" s="123"/>
      <c r="J21" s="128"/>
      <c r="K21" s="128"/>
      <c r="L21" s="128"/>
      <c r="M21" s="128"/>
      <c r="N21" s="128"/>
      <c r="O21" s="128"/>
      <c r="P21" s="123"/>
      <c r="Q21" s="124"/>
      <c r="R21" s="123"/>
      <c r="S21" s="123"/>
      <c r="T21" s="123"/>
      <c r="U21" s="123"/>
      <c r="V21" s="123"/>
      <c r="W21" s="123"/>
      <c r="X21" s="123"/>
      <c r="Y21" s="123"/>
      <c r="Z21" s="126"/>
      <c r="AA21" s="300"/>
      <c r="AB21" s="195"/>
      <c r="AC21" s="403"/>
      <c r="AD21" s="36"/>
      <c r="AE21" s="125"/>
      <c r="AF21" s="164"/>
      <c r="AG21" s="131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410"/>
      <c r="BC21" s="410"/>
      <c r="BD21" s="410"/>
    </row>
    <row r="22" ht="15.0" customHeight="1">
      <c r="A22" s="123"/>
      <c r="B22" s="123"/>
      <c r="C22" s="123"/>
      <c r="D22" s="123"/>
      <c r="E22" s="123"/>
      <c r="F22" s="123"/>
      <c r="G22" s="125"/>
      <c r="H22" s="123"/>
      <c r="I22" s="123"/>
      <c r="J22" s="128"/>
      <c r="K22" s="128"/>
      <c r="L22" s="128"/>
      <c r="M22" s="128"/>
      <c r="N22" s="128"/>
      <c r="O22" s="128"/>
      <c r="P22" s="123"/>
      <c r="Q22" s="124"/>
      <c r="R22" s="123"/>
      <c r="S22" s="123"/>
      <c r="T22" s="123"/>
      <c r="U22" s="123"/>
      <c r="V22" s="123"/>
      <c r="W22" s="123"/>
      <c r="X22" s="123"/>
      <c r="Y22" s="123"/>
      <c r="Z22" s="126"/>
      <c r="AA22" s="300"/>
      <c r="AB22" s="195"/>
      <c r="AC22" s="403"/>
      <c r="AD22" s="36"/>
      <c r="AE22" s="125"/>
      <c r="AF22" s="164"/>
      <c r="AG22" s="131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410"/>
      <c r="BC22" s="410"/>
      <c r="BD22" s="410"/>
    </row>
    <row r="23" ht="15.0" customHeight="1">
      <c r="A23" s="123"/>
      <c r="B23" s="123"/>
      <c r="C23" s="123"/>
      <c r="D23" s="123"/>
      <c r="E23" s="123"/>
      <c r="F23" s="123"/>
      <c r="G23" s="125"/>
      <c r="H23" s="123"/>
      <c r="I23" s="123"/>
      <c r="J23" s="128"/>
      <c r="K23" s="128"/>
      <c r="L23" s="128"/>
      <c r="M23" s="128"/>
      <c r="N23" s="128"/>
      <c r="O23" s="128"/>
      <c r="P23" s="123"/>
      <c r="Q23" s="124"/>
      <c r="R23" s="123"/>
      <c r="S23" s="123"/>
      <c r="T23" s="123"/>
      <c r="U23" s="123"/>
      <c r="V23" s="123"/>
      <c r="W23" s="123"/>
      <c r="X23" s="123"/>
      <c r="Y23" s="123"/>
      <c r="Z23" s="126"/>
      <c r="AA23" s="300"/>
      <c r="AB23" s="195"/>
      <c r="AC23" s="403"/>
      <c r="AD23" s="36"/>
      <c r="AE23" s="125"/>
      <c r="AF23" s="164"/>
      <c r="AG23" s="131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410"/>
      <c r="BC23" s="410"/>
      <c r="BD23" s="410"/>
    </row>
    <row r="24" ht="15.0" customHeight="1">
      <c r="A24" s="123"/>
      <c r="B24" s="123"/>
      <c r="C24" s="123"/>
      <c r="D24" s="123"/>
      <c r="E24" s="123"/>
      <c r="F24" s="123"/>
      <c r="G24" s="125"/>
      <c r="H24" s="123"/>
      <c r="I24" s="123"/>
      <c r="J24" s="128"/>
      <c r="K24" s="128"/>
      <c r="L24" s="128"/>
      <c r="M24" s="128"/>
      <c r="N24" s="128"/>
      <c r="O24" s="128"/>
      <c r="P24" s="123"/>
      <c r="Q24" s="124"/>
      <c r="R24" s="123"/>
      <c r="S24" s="123"/>
      <c r="T24" s="123"/>
      <c r="U24" s="123"/>
      <c r="V24" s="123"/>
      <c r="W24" s="123"/>
      <c r="X24" s="123"/>
      <c r="Y24" s="123"/>
      <c r="Z24" s="126"/>
      <c r="AA24" s="300"/>
      <c r="AB24" s="195"/>
      <c r="AC24" s="403"/>
      <c r="AD24" s="36"/>
      <c r="AE24" s="125"/>
      <c r="AF24" s="164"/>
      <c r="AG24" s="131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410"/>
      <c r="BC24" s="410"/>
      <c r="BD24" s="410"/>
    </row>
    <row r="25" ht="15.0" customHeight="1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4"/>
      <c r="R25" s="123"/>
      <c r="S25" s="123"/>
      <c r="T25" s="123"/>
      <c r="U25" s="123"/>
      <c r="V25" s="123"/>
      <c r="W25" s="123"/>
      <c r="X25" s="123"/>
      <c r="Y25" s="123"/>
      <c r="Z25" s="123"/>
      <c r="AA25" s="413"/>
      <c r="AB25" s="195"/>
      <c r="AC25" s="403"/>
      <c r="AD25" s="36"/>
      <c r="AE25" s="125"/>
      <c r="AF25" s="164"/>
      <c r="AG25" s="131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410"/>
      <c r="BC25" s="410"/>
      <c r="BD25" s="410"/>
    </row>
    <row r="26" ht="15.0" customHeight="1">
      <c r="A26" s="123"/>
      <c r="B26" s="123"/>
      <c r="C26" s="123"/>
      <c r="D26" s="123"/>
      <c r="E26" s="123"/>
      <c r="F26" s="123"/>
      <c r="G26" s="123"/>
      <c r="H26" s="166"/>
      <c r="I26" s="123"/>
      <c r="J26" s="123"/>
      <c r="K26" s="163"/>
      <c r="L26" s="163"/>
      <c r="M26" s="163"/>
      <c r="N26" s="163"/>
      <c r="O26" s="163"/>
      <c r="P26" s="123"/>
      <c r="Q26" s="124"/>
      <c r="R26" s="123"/>
      <c r="S26" s="123"/>
      <c r="T26" s="123"/>
      <c r="U26" s="123"/>
      <c r="V26" s="123"/>
      <c r="W26" s="123"/>
      <c r="X26" s="123"/>
      <c r="Y26" s="123"/>
      <c r="Z26" s="126"/>
      <c r="AA26" s="303"/>
      <c r="AB26" s="195"/>
      <c r="AC26" s="403"/>
      <c r="AD26" s="36"/>
      <c r="AE26" s="123"/>
      <c r="AF26" s="164"/>
      <c r="AG26" s="131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410"/>
      <c r="BC26" s="410"/>
      <c r="BD26" s="410"/>
    </row>
    <row r="27" ht="15.0" customHeight="1">
      <c r="A27" s="166"/>
      <c r="B27" s="166"/>
      <c r="C27" s="123"/>
      <c r="D27" s="123"/>
      <c r="E27" s="123"/>
      <c r="F27" s="126"/>
      <c r="G27" s="123"/>
      <c r="H27" s="414"/>
      <c r="I27" s="123"/>
      <c r="J27" s="123"/>
      <c r="K27" s="163"/>
      <c r="L27" s="163"/>
      <c r="M27" s="163"/>
      <c r="N27" s="163"/>
      <c r="O27" s="163"/>
      <c r="P27" s="123"/>
      <c r="Q27" s="124"/>
      <c r="R27" s="123"/>
      <c r="S27" s="123"/>
      <c r="T27" s="123"/>
      <c r="U27" s="123"/>
      <c r="V27" s="123"/>
      <c r="W27" s="123"/>
      <c r="X27" s="123"/>
      <c r="Y27" s="123"/>
      <c r="Z27" s="126"/>
      <c r="AA27" s="303"/>
      <c r="AB27" s="195"/>
      <c r="AC27" s="403"/>
      <c r="AD27" s="36"/>
      <c r="AE27" s="123"/>
      <c r="AF27" s="164"/>
      <c r="AG27" s="131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410"/>
      <c r="BC27" s="410"/>
      <c r="BD27" s="410"/>
    </row>
    <row r="28" ht="15.0" customHeight="1">
      <c r="A28" s="415"/>
      <c r="B28" s="415"/>
      <c r="C28" s="123"/>
      <c r="D28" s="123"/>
      <c r="E28" s="123"/>
      <c r="F28" s="126"/>
      <c r="G28" s="123"/>
      <c r="H28" s="415"/>
      <c r="I28" s="123"/>
      <c r="J28" s="123"/>
      <c r="K28" s="123"/>
      <c r="L28" s="123"/>
      <c r="M28" s="123"/>
      <c r="N28" s="123"/>
      <c r="O28" s="123"/>
      <c r="P28" s="123"/>
      <c r="Q28" s="124"/>
      <c r="R28" s="123"/>
      <c r="S28" s="123"/>
      <c r="T28" s="123"/>
      <c r="U28" s="123"/>
      <c r="V28" s="123"/>
      <c r="W28" s="123"/>
      <c r="X28" s="123"/>
      <c r="Y28" s="123"/>
      <c r="Z28" s="126"/>
      <c r="AA28" s="123"/>
      <c r="AB28" s="123"/>
      <c r="AC28" s="403"/>
      <c r="AD28" s="36"/>
      <c r="AE28" s="123"/>
      <c r="AF28" s="164"/>
      <c r="AG28" s="131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410"/>
      <c r="BC28" s="410"/>
      <c r="BD28" s="410"/>
    </row>
    <row r="29" ht="21.75" customHeight="1">
      <c r="A29" s="304"/>
      <c r="B29" s="305"/>
      <c r="C29" s="123"/>
      <c r="D29" s="123"/>
      <c r="E29" s="123"/>
      <c r="F29" s="126"/>
      <c r="G29" s="123"/>
      <c r="H29" s="166"/>
      <c r="I29" s="123"/>
      <c r="J29" s="123"/>
      <c r="K29" s="165"/>
      <c r="L29" s="165"/>
      <c r="M29" s="165"/>
      <c r="N29" s="165"/>
      <c r="O29" s="165"/>
      <c r="P29" s="123"/>
      <c r="Q29" s="124"/>
      <c r="R29" s="123"/>
      <c r="S29" s="123"/>
      <c r="T29" s="123"/>
      <c r="U29" s="123"/>
      <c r="V29" s="166"/>
      <c r="W29" s="166"/>
      <c r="X29" s="166"/>
      <c r="Y29" s="123"/>
      <c r="Z29" s="167"/>
      <c r="AA29" s="303"/>
      <c r="AB29" s="195"/>
      <c r="AC29" s="403"/>
      <c r="AD29" s="36"/>
      <c r="AE29" s="123"/>
      <c r="AF29" s="164"/>
      <c r="AG29" s="131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410"/>
      <c r="BC29" s="410"/>
      <c r="BD29" s="410"/>
    </row>
    <row r="30" ht="22.5" customHeight="1">
      <c r="A30" s="304"/>
      <c r="B30" s="305"/>
      <c r="C30" s="123"/>
      <c r="D30" s="123"/>
      <c r="E30" s="123"/>
      <c r="F30" s="126"/>
      <c r="G30" s="123"/>
      <c r="H30" s="415"/>
      <c r="I30" s="123"/>
      <c r="J30" s="123"/>
      <c r="K30" s="165"/>
      <c r="L30" s="165"/>
      <c r="M30" s="165"/>
      <c r="N30" s="165"/>
      <c r="O30" s="165"/>
      <c r="P30" s="123"/>
      <c r="Q30" s="124"/>
      <c r="R30" s="123"/>
      <c r="S30" s="123"/>
      <c r="T30" s="123"/>
      <c r="U30" s="123"/>
      <c r="V30" s="43"/>
      <c r="W30" s="43"/>
      <c r="X30" s="43"/>
      <c r="Y30" s="123"/>
      <c r="Z30" s="43"/>
      <c r="AA30" s="123"/>
      <c r="AB30" s="123"/>
      <c r="AC30" s="403"/>
      <c r="AD30" s="36"/>
      <c r="AE30" s="123"/>
      <c r="AF30" s="164"/>
      <c r="AG30" s="131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410"/>
      <c r="BC30" s="410"/>
      <c r="BD30" s="410"/>
    </row>
    <row r="31" ht="15.0" customHeight="1">
      <c r="A31" s="123"/>
      <c r="B31" s="123"/>
      <c r="C31" s="123"/>
      <c r="D31" s="123"/>
      <c r="E31" s="123"/>
      <c r="F31" s="126"/>
      <c r="G31" s="123"/>
      <c r="H31" s="123"/>
      <c r="I31" s="123"/>
      <c r="J31" s="123"/>
      <c r="K31" s="165"/>
      <c r="L31" s="165"/>
      <c r="M31" s="165"/>
      <c r="N31" s="165"/>
      <c r="O31" s="165"/>
      <c r="P31" s="123"/>
      <c r="Q31" s="124"/>
      <c r="R31" s="123"/>
      <c r="S31" s="123"/>
      <c r="T31" s="123"/>
      <c r="U31" s="123"/>
      <c r="V31" s="123"/>
      <c r="W31" s="123"/>
      <c r="X31" s="123"/>
      <c r="Y31" s="123"/>
      <c r="Z31" s="126"/>
      <c r="AA31" s="353"/>
      <c r="AB31" s="195"/>
      <c r="AC31" s="403"/>
      <c r="AD31" s="43"/>
      <c r="AE31" s="123"/>
      <c r="AF31" s="164"/>
      <c r="AG31" s="131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410"/>
      <c r="BC31" s="410"/>
      <c r="BD31" s="410"/>
    </row>
    <row r="32" ht="15.0" customHeight="1">
      <c r="A32" s="123"/>
      <c r="B32" s="123"/>
      <c r="C32" s="123"/>
      <c r="D32" s="123"/>
      <c r="E32" s="123"/>
      <c r="F32" s="126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4"/>
      <c r="R32" s="123"/>
      <c r="S32" s="123"/>
      <c r="T32" s="123"/>
      <c r="U32" s="123"/>
      <c r="V32" s="123"/>
      <c r="W32" s="123"/>
      <c r="X32" s="123"/>
      <c r="Y32" s="123"/>
      <c r="Z32" s="126"/>
      <c r="AA32" s="353"/>
      <c r="AB32" s="195"/>
      <c r="AC32" s="131"/>
      <c r="AD32" s="416"/>
      <c r="AE32" s="131"/>
      <c r="AF32" s="164"/>
      <c r="AG32" s="131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410"/>
      <c r="BC32" s="410"/>
      <c r="BD32" s="410"/>
    </row>
    <row r="33" ht="15.0" customHeight="1">
      <c r="A33" s="123"/>
      <c r="B33" s="123"/>
      <c r="C33" s="123"/>
      <c r="D33" s="123"/>
      <c r="E33" s="123"/>
      <c r="F33" s="126"/>
      <c r="G33" s="124"/>
      <c r="H33" s="123"/>
      <c r="I33" s="123"/>
      <c r="J33" s="123"/>
      <c r="K33" s="123"/>
      <c r="L33" s="123"/>
      <c r="M33" s="123"/>
      <c r="N33" s="123"/>
      <c r="O33" s="123"/>
      <c r="P33" s="123"/>
      <c r="Q33" s="124"/>
      <c r="R33" s="123"/>
      <c r="S33" s="123"/>
      <c r="T33" s="123"/>
      <c r="U33" s="123"/>
      <c r="V33" s="123"/>
      <c r="W33" s="123"/>
      <c r="X33" s="123"/>
      <c r="Y33" s="123"/>
      <c r="Z33" s="126"/>
      <c r="AA33" s="353"/>
      <c r="AB33" s="195"/>
      <c r="AC33" s="131"/>
      <c r="AD33" s="416"/>
      <c r="AE33" s="131"/>
      <c r="AF33" s="164"/>
      <c r="AG33" s="131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410"/>
      <c r="BC33" s="410"/>
      <c r="BD33" s="410"/>
    </row>
    <row r="34" ht="15.0" customHeight="1">
      <c r="A34" s="123"/>
      <c r="B34" s="123"/>
      <c r="C34" s="123"/>
      <c r="D34" s="123"/>
      <c r="E34" s="123"/>
      <c r="F34" s="126"/>
      <c r="G34" s="124"/>
      <c r="H34" s="123"/>
      <c r="I34" s="123"/>
      <c r="J34" s="123"/>
      <c r="K34" s="123"/>
      <c r="L34" s="123"/>
      <c r="M34" s="123"/>
      <c r="N34" s="123"/>
      <c r="O34" s="123"/>
      <c r="P34" s="123"/>
      <c r="Q34" s="124"/>
      <c r="R34" s="123"/>
      <c r="S34" s="123"/>
      <c r="T34" s="123"/>
      <c r="U34" s="123"/>
      <c r="V34" s="123"/>
      <c r="W34" s="123"/>
      <c r="X34" s="123"/>
      <c r="Y34" s="123"/>
      <c r="Z34" s="126"/>
      <c r="AA34" s="353"/>
      <c r="AB34" s="195"/>
      <c r="AC34" s="131"/>
      <c r="AD34" s="416"/>
      <c r="AE34" s="131"/>
      <c r="AF34" s="164"/>
      <c r="AG34" s="131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410"/>
      <c r="BC34" s="410"/>
      <c r="BD34" s="410"/>
    </row>
    <row r="35" ht="34.5" customHeight="1">
      <c r="A35" s="123"/>
      <c r="B35" s="123"/>
      <c r="C35" s="123"/>
      <c r="D35" s="123"/>
      <c r="E35" s="123"/>
      <c r="F35" s="126"/>
      <c r="G35" s="124"/>
      <c r="H35" s="123"/>
      <c r="I35" s="123"/>
      <c r="J35" s="123"/>
      <c r="K35" s="123"/>
      <c r="L35" s="123"/>
      <c r="M35" s="123"/>
      <c r="N35" s="123"/>
      <c r="O35" s="123"/>
      <c r="P35" s="123"/>
      <c r="Q35" s="124"/>
      <c r="R35" s="123"/>
      <c r="S35" s="123"/>
      <c r="T35" s="123"/>
      <c r="U35" s="123"/>
      <c r="V35" s="123"/>
      <c r="W35" s="123"/>
      <c r="X35" s="123"/>
      <c r="Y35" s="123"/>
      <c r="Z35" s="126"/>
      <c r="AA35" s="353"/>
      <c r="AB35" s="195"/>
      <c r="AC35" s="131"/>
      <c r="AD35" s="416"/>
      <c r="AE35" s="131"/>
      <c r="AF35" s="164"/>
      <c r="AG35" s="131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410"/>
      <c r="BC35" s="410"/>
      <c r="BD35" s="410"/>
    </row>
    <row r="36" ht="42.75" customHeight="1">
      <c r="A36" s="123"/>
      <c r="B36" s="123"/>
      <c r="C36" s="123"/>
      <c r="D36" s="123"/>
      <c r="E36" s="123"/>
      <c r="F36" s="126"/>
      <c r="G36" s="124"/>
      <c r="H36" s="123"/>
      <c r="I36" s="123"/>
      <c r="J36" s="123"/>
      <c r="K36" s="123"/>
      <c r="L36" s="123"/>
      <c r="M36" s="123"/>
      <c r="N36" s="123"/>
      <c r="O36" s="123"/>
      <c r="P36" s="123"/>
      <c r="Q36" s="124"/>
      <c r="R36" s="123"/>
      <c r="S36" s="123"/>
      <c r="T36" s="123"/>
      <c r="U36" s="123"/>
      <c r="V36" s="123"/>
      <c r="W36" s="123"/>
      <c r="X36" s="123"/>
      <c r="Y36" s="123"/>
      <c r="Z36" s="126"/>
      <c r="AA36" s="353"/>
      <c r="AB36" s="195"/>
      <c r="AC36" s="131"/>
      <c r="AD36" s="416"/>
      <c r="AE36" s="131"/>
      <c r="AF36" s="164"/>
      <c r="AG36" s="131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410"/>
      <c r="BC36" s="410"/>
      <c r="BD36" s="410"/>
    </row>
    <row r="37" ht="33.75" customHeight="1">
      <c r="A37" s="123"/>
      <c r="B37" s="123"/>
      <c r="C37" s="123"/>
      <c r="D37" s="123"/>
      <c r="E37" s="123"/>
      <c r="F37" s="126"/>
      <c r="G37" s="124"/>
      <c r="H37" s="123"/>
      <c r="I37" s="123"/>
      <c r="J37" s="123"/>
      <c r="K37" s="123"/>
      <c r="L37" s="123"/>
      <c r="M37" s="123"/>
      <c r="N37" s="123"/>
      <c r="O37" s="123"/>
      <c r="P37" s="123"/>
      <c r="Q37" s="124"/>
      <c r="R37" s="123"/>
      <c r="S37" s="123"/>
      <c r="T37" s="123"/>
      <c r="U37" s="123"/>
      <c r="V37" s="123"/>
      <c r="W37" s="123"/>
      <c r="X37" s="123"/>
      <c r="Y37" s="123"/>
      <c r="Z37" s="126"/>
      <c r="AA37" s="353"/>
      <c r="AB37" s="195"/>
      <c r="AC37" s="131"/>
      <c r="AD37" s="416"/>
      <c r="AE37" s="131"/>
      <c r="AF37" s="164"/>
      <c r="AG37" s="131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410"/>
      <c r="BC37" s="410"/>
      <c r="BD37" s="410"/>
    </row>
    <row r="38" ht="15.0" customHeight="1">
      <c r="A38" s="123"/>
      <c r="B38" s="123"/>
      <c r="C38" s="123"/>
      <c r="D38" s="123"/>
      <c r="E38" s="123"/>
      <c r="F38" s="126"/>
      <c r="G38" s="124"/>
      <c r="H38" s="123"/>
      <c r="I38" s="123"/>
      <c r="J38" s="123"/>
      <c r="K38" s="123"/>
      <c r="L38" s="123"/>
      <c r="M38" s="123"/>
      <c r="N38" s="123"/>
      <c r="O38" s="123"/>
      <c r="P38" s="123"/>
      <c r="Q38" s="124"/>
      <c r="R38" s="123"/>
      <c r="S38" s="123"/>
      <c r="T38" s="123"/>
      <c r="U38" s="123"/>
      <c r="V38" s="123"/>
      <c r="W38" s="123"/>
      <c r="X38" s="123"/>
      <c r="Y38" s="123"/>
      <c r="Z38" s="126"/>
      <c r="AA38" s="303"/>
      <c r="AB38" s="195"/>
      <c r="AC38" s="304"/>
      <c r="AD38" s="123"/>
      <c r="AE38" s="131"/>
      <c r="AF38" s="164"/>
      <c r="AG38" s="131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410"/>
      <c r="BC38" s="410"/>
      <c r="BD38" s="410"/>
    </row>
    <row r="39" ht="15.75" customHeight="1">
      <c r="A39" s="308"/>
      <c r="B39" s="308"/>
      <c r="C39" s="308"/>
      <c r="D39" s="308"/>
      <c r="E39" s="308"/>
      <c r="F39" s="354"/>
      <c r="G39" s="355"/>
      <c r="H39" s="308"/>
      <c r="I39" s="308"/>
      <c r="J39" s="123"/>
      <c r="K39" s="356"/>
      <c r="L39" s="356"/>
      <c r="M39" s="356"/>
      <c r="N39" s="356"/>
      <c r="O39" s="356"/>
      <c r="P39" s="308"/>
      <c r="Q39" s="355"/>
      <c r="R39" s="308"/>
      <c r="S39" s="308"/>
      <c r="T39" s="308"/>
      <c r="U39" s="356"/>
      <c r="V39" s="308"/>
      <c r="W39" s="308"/>
      <c r="X39" s="308"/>
      <c r="Y39" s="356"/>
      <c r="Z39" s="357"/>
      <c r="AA39" s="356"/>
      <c r="AB39" s="356"/>
      <c r="AC39" s="131"/>
      <c r="AD39" s="416"/>
      <c r="AE39" s="131"/>
      <c r="AF39" s="164"/>
      <c r="AG39" s="131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410"/>
      <c r="BC39" s="410"/>
      <c r="BD39" s="410"/>
    </row>
    <row r="40" ht="15.75" customHeight="1">
      <c r="A40" s="308"/>
      <c r="B40" s="308"/>
      <c r="C40" s="308"/>
      <c r="D40" s="308"/>
      <c r="E40" s="308"/>
      <c r="F40" s="354"/>
      <c r="G40" s="355"/>
      <c r="H40" s="308"/>
      <c r="I40" s="308"/>
      <c r="J40" s="356"/>
      <c r="K40" s="356"/>
      <c r="L40" s="356"/>
      <c r="M40" s="356"/>
      <c r="N40" s="356"/>
      <c r="O40" s="356"/>
      <c r="P40" s="308"/>
      <c r="Q40" s="309"/>
      <c r="R40" s="310"/>
      <c r="S40" s="311"/>
      <c r="T40" s="308"/>
      <c r="U40" s="356"/>
      <c r="V40" s="308"/>
      <c r="W40" s="308"/>
      <c r="X40" s="308"/>
      <c r="Y40" s="356"/>
      <c r="Z40" s="357"/>
      <c r="AA40" s="356"/>
      <c r="AB40" s="356"/>
      <c r="AC40" s="131"/>
      <c r="AD40" s="416"/>
      <c r="AE40" s="131"/>
      <c r="AF40" s="164"/>
      <c r="AG40" s="131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410"/>
      <c r="BC40" s="410"/>
      <c r="BD40" s="410"/>
    </row>
    <row r="41" ht="15.75" customHeight="1">
      <c r="A41" s="123"/>
      <c r="B41" s="308"/>
      <c r="C41" s="308"/>
      <c r="D41" s="308"/>
      <c r="E41" s="308"/>
      <c r="F41" s="354"/>
      <c r="G41" s="355"/>
      <c r="H41" s="308"/>
      <c r="I41" s="308"/>
      <c r="J41" s="356"/>
      <c r="K41" s="356"/>
      <c r="L41" s="356"/>
      <c r="M41" s="356"/>
      <c r="N41" s="356"/>
      <c r="O41" s="356"/>
      <c r="P41" s="308"/>
      <c r="Q41" s="417"/>
      <c r="R41" s="310"/>
      <c r="S41" s="311"/>
      <c r="T41" s="308"/>
      <c r="U41" s="356"/>
      <c r="V41" s="308"/>
      <c r="W41" s="308"/>
      <c r="X41" s="308"/>
      <c r="Y41" s="356"/>
      <c r="Z41" s="357"/>
      <c r="AA41" s="356"/>
      <c r="AB41" s="356"/>
      <c r="AC41" s="131"/>
      <c r="AD41" s="416"/>
      <c r="AE41" s="131"/>
      <c r="AF41" s="164"/>
      <c r="AG41" s="131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/>
      <c r="BB41" s="410"/>
      <c r="BC41" s="410"/>
      <c r="BD41" s="410"/>
    </row>
    <row r="42" ht="15.75" customHeight="1">
      <c r="A42" s="308"/>
      <c r="B42" s="304"/>
      <c r="C42" s="304"/>
      <c r="D42" s="304"/>
      <c r="E42" s="304"/>
      <c r="F42" s="418"/>
      <c r="G42" s="355"/>
      <c r="H42" s="304"/>
      <c r="I42" s="308"/>
      <c r="J42" s="308"/>
      <c r="K42" s="356"/>
      <c r="L42" s="131"/>
      <c r="M42" s="131"/>
      <c r="N42" s="131"/>
      <c r="O42" s="131"/>
      <c r="P42" s="304"/>
      <c r="Q42" s="419"/>
      <c r="R42" s="420"/>
      <c r="S42" s="421"/>
      <c r="T42" s="308"/>
      <c r="U42" s="304"/>
      <c r="V42" s="308"/>
      <c r="W42" s="308"/>
      <c r="X42" s="308"/>
      <c r="Y42" s="164"/>
      <c r="Z42" s="357"/>
      <c r="AA42" s="380"/>
      <c r="AB42" s="380"/>
      <c r="AC42" s="131"/>
      <c r="AD42" s="131"/>
      <c r="AE42" s="131"/>
      <c r="AF42" s="164"/>
      <c r="AG42" s="131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410"/>
      <c r="BC42" s="410"/>
      <c r="BD42" s="410"/>
    </row>
    <row r="43" ht="15.75" customHeight="1">
      <c r="A43" s="123"/>
      <c r="B43" s="308"/>
      <c r="C43" s="308"/>
      <c r="D43" s="308"/>
      <c r="E43" s="308"/>
      <c r="F43" s="354"/>
      <c r="G43" s="355"/>
      <c r="H43" s="308"/>
      <c r="I43" s="308"/>
      <c r="J43" s="356"/>
      <c r="K43" s="356"/>
      <c r="L43" s="356"/>
      <c r="M43" s="356"/>
      <c r="N43" s="356"/>
      <c r="O43" s="356"/>
      <c r="P43" s="308"/>
      <c r="Q43" s="422"/>
      <c r="R43" s="311"/>
      <c r="S43" s="311"/>
      <c r="T43" s="308"/>
      <c r="U43" s="356"/>
      <c r="V43" s="308"/>
      <c r="W43" s="308"/>
      <c r="X43" s="308"/>
      <c r="Y43" s="356"/>
      <c r="Z43" s="357"/>
      <c r="AA43" s="357"/>
      <c r="AB43" s="357"/>
      <c r="AC43" s="131"/>
      <c r="AD43" s="131"/>
      <c r="AE43" s="131"/>
      <c r="AF43" s="164"/>
      <c r="AG43" s="131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2"/>
      <c r="AX43" s="132"/>
      <c r="AY43" s="132"/>
      <c r="AZ43" s="132"/>
      <c r="BA43" s="132"/>
      <c r="BB43" s="410"/>
      <c r="BC43" s="410"/>
      <c r="BD43" s="410"/>
    </row>
    <row r="44" ht="15.75" customHeight="1">
      <c r="A44" s="304"/>
      <c r="B44" s="131"/>
      <c r="C44" s="131"/>
      <c r="D44" s="131"/>
      <c r="E44" s="131"/>
      <c r="F44" s="380"/>
      <c r="G44" s="382"/>
      <c r="H44" s="304"/>
      <c r="I44" s="131"/>
      <c r="J44" s="131"/>
      <c r="K44" s="131"/>
      <c r="L44" s="131"/>
      <c r="M44" s="131"/>
      <c r="N44" s="131"/>
      <c r="O44" s="131"/>
      <c r="P44" s="131"/>
      <c r="Q44" s="382"/>
      <c r="R44" s="131"/>
      <c r="S44" s="131"/>
      <c r="T44" s="131"/>
      <c r="U44" s="131"/>
      <c r="V44" s="131"/>
      <c r="W44" s="131"/>
      <c r="X44" s="131"/>
      <c r="Y44" s="131"/>
      <c r="Z44" s="380"/>
      <c r="AA44" s="380"/>
      <c r="AB44" s="380"/>
      <c r="AC44" s="131"/>
      <c r="AD44" s="131"/>
      <c r="AE44" s="131"/>
      <c r="AF44" s="164"/>
      <c r="AG44" s="131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2"/>
      <c r="AX44" s="132"/>
      <c r="AY44" s="132"/>
      <c r="AZ44" s="132"/>
      <c r="BA44" s="132"/>
      <c r="BB44" s="410"/>
      <c r="BC44" s="410"/>
      <c r="BD44" s="410"/>
    </row>
    <row r="45" ht="15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31"/>
      <c r="AD45" s="131"/>
      <c r="AE45" s="131"/>
      <c r="AF45" s="164"/>
      <c r="AG45" s="131"/>
      <c r="AH45" s="132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2"/>
      <c r="AX45" s="132"/>
      <c r="AY45" s="132"/>
      <c r="AZ45" s="132"/>
      <c r="BA45" s="132"/>
      <c r="BB45" s="410"/>
      <c r="BC45" s="410"/>
      <c r="BD45" s="410"/>
    </row>
    <row r="46" ht="15.75" customHeight="1">
      <c r="A46" s="304"/>
      <c r="B46" s="131"/>
      <c r="C46" s="304"/>
      <c r="D46" s="304"/>
      <c r="E46" s="304"/>
      <c r="F46" s="418"/>
      <c r="G46" s="423"/>
      <c r="H46" s="304"/>
      <c r="I46" s="304"/>
      <c r="J46" s="131"/>
      <c r="K46" s="131"/>
      <c r="L46" s="131"/>
      <c r="M46" s="131"/>
      <c r="N46" s="131"/>
      <c r="O46" s="131"/>
      <c r="P46" s="304"/>
      <c r="Q46" s="423"/>
      <c r="R46" s="131"/>
      <c r="S46" s="131"/>
      <c r="T46" s="131"/>
      <c r="U46" s="131"/>
      <c r="V46" s="131"/>
      <c r="W46" s="131"/>
      <c r="X46" s="131"/>
      <c r="Y46" s="131"/>
      <c r="Z46" s="380"/>
      <c r="AA46" s="380"/>
      <c r="AB46" s="380"/>
      <c r="AC46" s="131"/>
      <c r="AD46" s="131"/>
      <c r="AE46" s="131"/>
      <c r="AF46" s="164"/>
      <c r="AG46" s="131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410"/>
      <c r="BC46" s="410"/>
      <c r="BD46" s="410"/>
    </row>
    <row r="47" ht="15.75" customHeight="1">
      <c r="A47" s="131"/>
      <c r="B47" s="131"/>
      <c r="C47" s="131"/>
      <c r="D47" s="131"/>
      <c r="E47" s="131"/>
      <c r="F47" s="380"/>
      <c r="G47" s="382"/>
      <c r="H47" s="131"/>
      <c r="I47" s="131"/>
      <c r="J47" s="131"/>
      <c r="K47" s="131"/>
      <c r="L47" s="131"/>
      <c r="M47" s="131"/>
      <c r="N47" s="131"/>
      <c r="O47" s="131"/>
      <c r="P47" s="131"/>
      <c r="Q47" s="382"/>
      <c r="R47" s="131"/>
      <c r="S47" s="131"/>
      <c r="T47" s="131"/>
      <c r="U47" s="131"/>
      <c r="V47" s="131"/>
      <c r="W47" s="131"/>
      <c r="X47" s="131"/>
      <c r="Y47" s="304"/>
      <c r="Z47" s="380"/>
      <c r="AA47" s="380"/>
      <c r="AB47" s="380"/>
      <c r="AC47" s="131"/>
      <c r="AD47" s="131"/>
      <c r="AE47" s="131"/>
      <c r="AF47" s="164"/>
      <c r="AG47" s="131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410"/>
      <c r="BC47" s="410"/>
      <c r="BD47" s="410"/>
    </row>
    <row r="48" ht="15.75" customHeight="1">
      <c r="A48" s="131"/>
      <c r="B48" s="131"/>
      <c r="C48" s="131"/>
      <c r="D48" s="131"/>
      <c r="E48" s="131"/>
      <c r="F48" s="380"/>
      <c r="G48" s="382"/>
      <c r="H48" s="131"/>
      <c r="I48" s="131"/>
      <c r="J48" s="131"/>
      <c r="K48" s="131"/>
      <c r="L48" s="131"/>
      <c r="M48" s="131"/>
      <c r="N48" s="131"/>
      <c r="O48" s="131"/>
      <c r="P48" s="131"/>
      <c r="Q48" s="382"/>
      <c r="R48" s="131"/>
      <c r="S48" s="131"/>
      <c r="T48" s="131"/>
      <c r="U48" s="131"/>
      <c r="V48" s="131"/>
      <c r="W48" s="131"/>
      <c r="X48" s="131"/>
      <c r="Y48" s="131"/>
      <c r="Z48" s="380"/>
      <c r="AA48" s="380"/>
      <c r="AB48" s="380"/>
      <c r="AC48" s="131"/>
      <c r="AD48" s="131"/>
      <c r="AE48" s="131"/>
      <c r="AF48" s="164"/>
      <c r="AG48" s="131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410"/>
      <c r="BC48" s="410"/>
      <c r="BD48" s="410"/>
    </row>
    <row r="49" ht="15.75" customHeight="1">
      <c r="A49" s="131"/>
      <c r="B49" s="131"/>
      <c r="C49" s="131"/>
      <c r="D49" s="131"/>
      <c r="E49" s="131"/>
      <c r="F49" s="380"/>
      <c r="G49" s="382"/>
      <c r="H49" s="131"/>
      <c r="I49" s="131"/>
      <c r="J49" s="131"/>
      <c r="K49" s="131"/>
      <c r="L49" s="131"/>
      <c r="M49" s="131"/>
      <c r="N49" s="131"/>
      <c r="O49" s="131"/>
      <c r="P49" s="131"/>
      <c r="Q49" s="382"/>
      <c r="R49" s="131"/>
      <c r="S49" s="131"/>
      <c r="T49" s="131"/>
      <c r="U49" s="131"/>
      <c r="V49" s="131"/>
      <c r="W49" s="131"/>
      <c r="X49" s="131"/>
      <c r="Y49" s="131"/>
      <c r="Z49" s="380"/>
      <c r="AA49" s="380"/>
      <c r="AB49" s="380"/>
      <c r="AC49" s="131"/>
      <c r="AD49" s="131"/>
      <c r="AE49" s="131"/>
      <c r="AF49" s="164"/>
      <c r="AG49" s="131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410"/>
      <c r="BC49" s="410"/>
      <c r="BD49" s="410"/>
    </row>
    <row r="50" ht="15.75" customHeight="1">
      <c r="A50" s="131"/>
      <c r="B50" s="131"/>
      <c r="C50" s="131"/>
      <c r="D50" s="131"/>
      <c r="E50" s="131"/>
      <c r="F50" s="380"/>
      <c r="G50" s="382"/>
      <c r="H50" s="131"/>
      <c r="I50" s="131"/>
      <c r="J50" s="131"/>
      <c r="K50" s="131"/>
      <c r="L50" s="131"/>
      <c r="M50" s="131"/>
      <c r="N50" s="131"/>
      <c r="O50" s="131"/>
      <c r="P50" s="131"/>
      <c r="Q50" s="382"/>
      <c r="R50" s="131"/>
      <c r="S50" s="131"/>
      <c r="T50" s="131"/>
      <c r="U50" s="131"/>
      <c r="V50" s="131"/>
      <c r="W50" s="131"/>
      <c r="X50" s="131"/>
      <c r="Y50" s="131"/>
      <c r="Z50" s="380"/>
      <c r="AA50" s="380"/>
      <c r="AB50" s="380"/>
      <c r="AC50" s="131"/>
      <c r="AD50" s="131"/>
      <c r="AE50" s="131"/>
      <c r="AF50" s="164"/>
      <c r="AG50" s="131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410"/>
      <c r="BC50" s="410"/>
      <c r="BD50" s="410"/>
    </row>
    <row r="51" ht="15.75" customHeight="1">
      <c r="A51" s="131"/>
      <c r="B51" s="131"/>
      <c r="C51" s="131"/>
      <c r="D51" s="131"/>
      <c r="E51" s="131"/>
      <c r="F51" s="380"/>
      <c r="G51" s="382"/>
      <c r="H51" s="131"/>
      <c r="I51" s="131"/>
      <c r="J51" s="131"/>
      <c r="K51" s="131"/>
      <c r="L51" s="131"/>
      <c r="M51" s="131"/>
      <c r="N51" s="131"/>
      <c r="O51" s="131"/>
      <c r="P51" s="131"/>
      <c r="Q51" s="382"/>
      <c r="R51" s="131"/>
      <c r="S51" s="131"/>
      <c r="T51" s="131"/>
      <c r="U51" s="131"/>
      <c r="V51" s="131"/>
      <c r="W51" s="131"/>
      <c r="X51" s="131"/>
      <c r="Y51" s="131"/>
      <c r="Z51" s="380"/>
      <c r="AA51" s="380"/>
      <c r="AB51" s="380"/>
      <c r="AC51" s="131"/>
      <c r="AD51" s="131"/>
      <c r="AE51" s="131"/>
      <c r="AF51" s="164"/>
      <c r="AG51" s="131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410"/>
      <c r="BC51" s="410"/>
      <c r="BD51" s="410"/>
    </row>
    <row r="52" ht="15.75" customHeight="1">
      <c r="A52" s="131"/>
      <c r="B52" s="131"/>
      <c r="C52" s="131"/>
      <c r="D52" s="131"/>
      <c r="E52" s="131"/>
      <c r="F52" s="380"/>
      <c r="G52" s="382"/>
      <c r="H52" s="131"/>
      <c r="I52" s="131"/>
      <c r="J52" s="131"/>
      <c r="K52" s="131"/>
      <c r="L52" s="131"/>
      <c r="M52" s="131"/>
      <c r="N52" s="131"/>
      <c r="O52" s="131"/>
      <c r="P52" s="131"/>
      <c r="Q52" s="382"/>
      <c r="R52" s="131"/>
      <c r="S52" s="131"/>
      <c r="T52" s="131"/>
      <c r="U52" s="131"/>
      <c r="V52" s="131"/>
      <c r="W52" s="131"/>
      <c r="X52" s="131"/>
      <c r="Y52" s="131"/>
      <c r="Z52" s="380"/>
      <c r="AA52" s="380"/>
      <c r="AB52" s="380"/>
      <c r="AC52" s="131"/>
      <c r="AD52" s="131"/>
      <c r="AE52" s="131"/>
      <c r="AF52" s="164"/>
      <c r="AG52" s="131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410"/>
      <c r="BC52" s="410"/>
      <c r="BD52" s="410"/>
    </row>
    <row r="53" ht="15.75" customHeight="1">
      <c r="A53" s="131"/>
      <c r="B53" s="131"/>
      <c r="C53" s="131"/>
      <c r="D53" s="131"/>
      <c r="E53" s="131"/>
      <c r="F53" s="380"/>
      <c r="G53" s="382"/>
      <c r="H53" s="131"/>
      <c r="I53" s="131"/>
      <c r="J53" s="131"/>
      <c r="K53" s="131"/>
      <c r="L53" s="131"/>
      <c r="M53" s="131"/>
      <c r="N53" s="131"/>
      <c r="O53" s="131"/>
      <c r="P53" s="131"/>
      <c r="Q53" s="382"/>
      <c r="R53" s="131"/>
      <c r="S53" s="131"/>
      <c r="T53" s="131"/>
      <c r="U53" s="131"/>
      <c r="V53" s="131"/>
      <c r="W53" s="131"/>
      <c r="X53" s="131"/>
      <c r="Y53" s="131"/>
      <c r="Z53" s="380"/>
      <c r="AA53" s="380"/>
      <c r="AB53" s="380"/>
      <c r="AC53" s="131"/>
      <c r="AD53" s="131"/>
      <c r="AE53" s="131"/>
      <c r="AF53" s="164"/>
      <c r="AG53" s="131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/>
      <c r="BB53" s="410"/>
      <c r="BC53" s="410"/>
      <c r="BD53" s="410"/>
    </row>
    <row r="54" ht="15.75" customHeight="1">
      <c r="A54" s="131"/>
      <c r="B54" s="131"/>
      <c r="C54" s="131"/>
      <c r="D54" s="131"/>
      <c r="E54" s="131"/>
      <c r="F54" s="380"/>
      <c r="G54" s="382"/>
      <c r="H54" s="131"/>
      <c r="I54" s="131"/>
      <c r="J54" s="131"/>
      <c r="K54" s="131"/>
      <c r="L54" s="131"/>
      <c r="M54" s="131"/>
      <c r="N54" s="131"/>
      <c r="O54" s="131"/>
      <c r="P54" s="131"/>
      <c r="Q54" s="382"/>
      <c r="R54" s="131"/>
      <c r="S54" s="131"/>
      <c r="T54" s="131"/>
      <c r="U54" s="131"/>
      <c r="V54" s="131"/>
      <c r="W54" s="131"/>
      <c r="X54" s="131"/>
      <c r="Y54" s="131"/>
      <c r="Z54" s="380"/>
      <c r="AA54" s="380"/>
      <c r="AB54" s="380"/>
      <c r="AC54" s="131"/>
      <c r="AD54" s="131"/>
      <c r="AE54" s="131"/>
      <c r="AF54" s="164"/>
      <c r="AG54" s="131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/>
      <c r="BB54" s="410"/>
      <c r="BC54" s="410"/>
      <c r="BD54" s="410"/>
    </row>
    <row r="55" ht="15.75" customHeight="1">
      <c r="A55" s="131"/>
      <c r="B55" s="131"/>
      <c r="C55" s="131"/>
      <c r="D55" s="131"/>
      <c r="E55" s="131"/>
      <c r="F55" s="380"/>
      <c r="G55" s="382"/>
      <c r="H55" s="131"/>
      <c r="I55" s="131"/>
      <c r="J55" s="131"/>
      <c r="K55" s="131"/>
      <c r="L55" s="131"/>
      <c r="M55" s="131"/>
      <c r="N55" s="131"/>
      <c r="O55" s="131"/>
      <c r="P55" s="131"/>
      <c r="Q55" s="382"/>
      <c r="R55" s="131"/>
      <c r="S55" s="131"/>
      <c r="T55" s="131"/>
      <c r="U55" s="131"/>
      <c r="V55" s="131"/>
      <c r="W55" s="131"/>
      <c r="X55" s="131"/>
      <c r="Y55" s="131"/>
      <c r="Z55" s="380"/>
      <c r="AA55" s="380"/>
      <c r="AB55" s="380"/>
      <c r="AC55" s="131"/>
      <c r="AD55" s="131"/>
      <c r="AE55" s="131"/>
      <c r="AF55" s="164"/>
      <c r="AG55" s="131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410"/>
      <c r="BC55" s="410"/>
      <c r="BD55" s="410"/>
    </row>
    <row r="56" ht="15.75" customHeight="1">
      <c r="A56" s="131"/>
      <c r="B56" s="131"/>
      <c r="C56" s="131"/>
      <c r="D56" s="131"/>
      <c r="E56" s="131"/>
      <c r="F56" s="380"/>
      <c r="G56" s="382"/>
      <c r="H56" s="131"/>
      <c r="I56" s="131"/>
      <c r="J56" s="131"/>
      <c r="K56" s="131"/>
      <c r="L56" s="131"/>
      <c r="M56" s="131"/>
      <c r="N56" s="131"/>
      <c r="O56" s="131"/>
      <c r="P56" s="131"/>
      <c r="Q56" s="382"/>
      <c r="R56" s="131"/>
      <c r="S56" s="131"/>
      <c r="T56" s="131"/>
      <c r="U56" s="131"/>
      <c r="V56" s="131"/>
      <c r="W56" s="131"/>
      <c r="X56" s="131"/>
      <c r="Y56" s="131"/>
      <c r="Z56" s="380"/>
      <c r="AA56" s="380"/>
      <c r="AB56" s="380"/>
      <c r="AC56" s="131"/>
      <c r="AD56" s="131"/>
      <c r="AE56" s="131"/>
      <c r="AF56" s="164"/>
      <c r="AG56" s="131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410"/>
      <c r="BC56" s="410"/>
      <c r="BD56" s="410"/>
    </row>
    <row r="57" ht="15.75" customHeight="1">
      <c r="A57" s="131"/>
      <c r="B57" s="131"/>
      <c r="C57" s="131"/>
      <c r="D57" s="131"/>
      <c r="E57" s="131"/>
      <c r="F57" s="380"/>
      <c r="G57" s="382"/>
      <c r="H57" s="131"/>
      <c r="I57" s="131"/>
      <c r="J57" s="131"/>
      <c r="K57" s="131"/>
      <c r="L57" s="131"/>
      <c r="M57" s="131"/>
      <c r="N57" s="131"/>
      <c r="O57" s="131"/>
      <c r="P57" s="131"/>
      <c r="Q57" s="382"/>
      <c r="R57" s="131"/>
      <c r="S57" s="131"/>
      <c r="T57" s="131"/>
      <c r="U57" s="131"/>
      <c r="V57" s="131"/>
      <c r="W57" s="131"/>
      <c r="X57" s="131"/>
      <c r="Y57" s="131"/>
      <c r="Z57" s="380"/>
      <c r="AA57" s="380"/>
      <c r="AB57" s="380"/>
      <c r="AC57" s="131"/>
      <c r="AD57" s="131"/>
      <c r="AE57" s="131"/>
      <c r="AF57" s="164"/>
      <c r="AG57" s="131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410"/>
      <c r="BC57" s="410"/>
      <c r="BD57" s="410"/>
    </row>
    <row r="58" ht="15.75" customHeight="1">
      <c r="A58" s="131"/>
      <c r="B58" s="131"/>
      <c r="C58" s="131"/>
      <c r="D58" s="131"/>
      <c r="E58" s="131"/>
      <c r="F58" s="380"/>
      <c r="G58" s="382"/>
      <c r="H58" s="131"/>
      <c r="I58" s="131"/>
      <c r="J58" s="131"/>
      <c r="K58" s="131"/>
      <c r="L58" s="131"/>
      <c r="M58" s="131"/>
      <c r="N58" s="131"/>
      <c r="O58" s="131"/>
      <c r="P58" s="131"/>
      <c r="Q58" s="382"/>
      <c r="R58" s="131"/>
      <c r="S58" s="131"/>
      <c r="T58" s="131"/>
      <c r="U58" s="131"/>
      <c r="V58" s="131"/>
      <c r="W58" s="131"/>
      <c r="X58" s="131"/>
      <c r="Y58" s="131"/>
      <c r="Z58" s="380"/>
      <c r="AA58" s="380"/>
      <c r="AB58" s="380"/>
      <c r="AC58" s="131"/>
      <c r="AD58" s="131"/>
      <c r="AE58" s="131"/>
      <c r="AF58" s="164"/>
      <c r="AG58" s="131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410"/>
      <c r="BC58" s="410"/>
      <c r="BD58" s="410"/>
    </row>
    <row r="59" ht="15.75" customHeight="1">
      <c r="A59" s="131"/>
      <c r="B59" s="131"/>
      <c r="C59" s="131"/>
      <c r="D59" s="131"/>
      <c r="E59" s="131"/>
      <c r="F59" s="380"/>
      <c r="G59" s="382"/>
      <c r="H59" s="131"/>
      <c r="I59" s="131"/>
      <c r="J59" s="131"/>
      <c r="K59" s="131"/>
      <c r="L59" s="131"/>
      <c r="M59" s="131"/>
      <c r="N59" s="131"/>
      <c r="O59" s="131"/>
      <c r="P59" s="131"/>
      <c r="Q59" s="382"/>
      <c r="R59" s="131"/>
      <c r="S59" s="131"/>
      <c r="T59" s="131"/>
      <c r="U59" s="131"/>
      <c r="V59" s="131"/>
      <c r="W59" s="131"/>
      <c r="X59" s="131"/>
      <c r="Y59" s="131"/>
      <c r="Z59" s="380"/>
      <c r="AA59" s="380"/>
      <c r="AB59" s="380"/>
      <c r="AC59" s="131"/>
      <c r="AD59" s="131"/>
      <c r="AE59" s="131"/>
      <c r="AF59" s="164"/>
      <c r="AG59" s="131"/>
      <c r="AH59" s="132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/>
      <c r="BB59" s="410"/>
      <c r="BC59" s="410"/>
      <c r="BD59" s="410"/>
    </row>
    <row r="60" ht="15.75" customHeight="1">
      <c r="A60" s="131"/>
      <c r="B60" s="131"/>
      <c r="C60" s="131"/>
      <c r="D60" s="131"/>
      <c r="E60" s="131"/>
      <c r="F60" s="380"/>
      <c r="G60" s="382"/>
      <c r="H60" s="131"/>
      <c r="I60" s="131"/>
      <c r="J60" s="131"/>
      <c r="K60" s="131"/>
      <c r="L60" s="131"/>
      <c r="M60" s="131"/>
      <c r="N60" s="131"/>
      <c r="O60" s="131"/>
      <c r="P60" s="131"/>
      <c r="Q60" s="382"/>
      <c r="R60" s="131"/>
      <c r="S60" s="131"/>
      <c r="T60" s="131"/>
      <c r="U60" s="131"/>
      <c r="V60" s="131"/>
      <c r="W60" s="131"/>
      <c r="X60" s="131"/>
      <c r="Y60" s="131"/>
      <c r="Z60" s="380"/>
      <c r="AA60" s="380"/>
      <c r="AB60" s="380"/>
      <c r="AC60" s="131"/>
      <c r="AD60" s="131"/>
      <c r="AE60" s="131"/>
      <c r="AF60" s="164"/>
      <c r="AG60" s="131"/>
      <c r="AH60" s="132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  <c r="AZ60" s="132"/>
      <c r="BA60" s="132"/>
      <c r="BB60" s="410"/>
      <c r="BC60" s="410"/>
      <c r="BD60" s="410"/>
    </row>
    <row r="61" ht="15.75" customHeight="1">
      <c r="A61" s="131"/>
      <c r="B61" s="131"/>
      <c r="C61" s="131"/>
      <c r="D61" s="131"/>
      <c r="E61" s="131"/>
      <c r="F61" s="380"/>
      <c r="G61" s="382"/>
      <c r="H61" s="131"/>
      <c r="I61" s="131"/>
      <c r="J61" s="131"/>
      <c r="K61" s="131"/>
      <c r="L61" s="131"/>
      <c r="M61" s="131"/>
      <c r="N61" s="131"/>
      <c r="O61" s="131"/>
      <c r="P61" s="131"/>
      <c r="Q61" s="382"/>
      <c r="R61" s="131"/>
      <c r="S61" s="131"/>
      <c r="T61" s="131"/>
      <c r="U61" s="131"/>
      <c r="V61" s="131"/>
      <c r="W61" s="131"/>
      <c r="X61" s="131"/>
      <c r="Y61" s="131"/>
      <c r="Z61" s="380"/>
      <c r="AA61" s="380"/>
      <c r="AB61" s="380"/>
      <c r="AC61" s="131"/>
      <c r="AD61" s="131"/>
      <c r="AE61" s="131"/>
      <c r="AF61" s="164"/>
      <c r="AG61" s="131"/>
      <c r="AH61" s="132"/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  <c r="AT61" s="132"/>
      <c r="AU61" s="132"/>
      <c r="AV61" s="132"/>
      <c r="AW61" s="132"/>
      <c r="AX61" s="132"/>
      <c r="AY61" s="132"/>
      <c r="AZ61" s="132"/>
      <c r="BA61" s="132"/>
      <c r="BB61" s="410"/>
      <c r="BC61" s="410"/>
      <c r="BD61" s="410"/>
    </row>
    <row r="62" ht="15.75" customHeight="1">
      <c r="A62" s="131"/>
      <c r="B62" s="131"/>
      <c r="C62" s="131"/>
      <c r="D62" s="131"/>
      <c r="E62" s="131"/>
      <c r="F62" s="380"/>
      <c r="G62" s="382"/>
      <c r="H62" s="131"/>
      <c r="I62" s="131"/>
      <c r="J62" s="131"/>
      <c r="K62" s="131"/>
      <c r="L62" s="131"/>
      <c r="M62" s="131"/>
      <c r="N62" s="131"/>
      <c r="O62" s="131"/>
      <c r="P62" s="131"/>
      <c r="Q62" s="382"/>
      <c r="R62" s="131"/>
      <c r="S62" s="131"/>
      <c r="T62" s="131"/>
      <c r="U62" s="131"/>
      <c r="V62" s="131"/>
      <c r="W62" s="131"/>
      <c r="X62" s="131"/>
      <c r="Y62" s="131"/>
      <c r="Z62" s="380"/>
      <c r="AA62" s="380"/>
      <c r="AB62" s="380"/>
      <c r="AC62" s="131"/>
      <c r="AD62" s="131"/>
      <c r="AE62" s="131"/>
      <c r="AF62" s="164"/>
      <c r="AG62" s="131"/>
      <c r="AH62" s="132"/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  <c r="AT62" s="132"/>
      <c r="AU62" s="132"/>
      <c r="AV62" s="132"/>
      <c r="AW62" s="132"/>
      <c r="AX62" s="132"/>
      <c r="AY62" s="132"/>
      <c r="AZ62" s="132"/>
      <c r="BA62" s="132"/>
      <c r="BB62" s="410"/>
      <c r="BC62" s="410"/>
      <c r="BD62" s="410"/>
    </row>
    <row r="63" ht="15.75" customHeight="1">
      <c r="A63" s="131"/>
      <c r="B63" s="131"/>
      <c r="C63" s="131"/>
      <c r="D63" s="131"/>
      <c r="E63" s="131"/>
      <c r="F63" s="380"/>
      <c r="G63" s="382"/>
      <c r="H63" s="131"/>
      <c r="I63" s="131"/>
      <c r="J63" s="131"/>
      <c r="K63" s="131"/>
      <c r="L63" s="131"/>
      <c r="M63" s="131"/>
      <c r="N63" s="131"/>
      <c r="O63" s="131"/>
      <c r="P63" s="131"/>
      <c r="Q63" s="382"/>
      <c r="R63" s="131"/>
      <c r="S63" s="131"/>
      <c r="T63" s="131"/>
      <c r="U63" s="131"/>
      <c r="V63" s="131"/>
      <c r="W63" s="131"/>
      <c r="X63" s="131"/>
      <c r="Y63" s="131"/>
      <c r="Z63" s="380"/>
      <c r="AA63" s="380"/>
      <c r="AB63" s="380"/>
      <c r="AC63" s="131"/>
      <c r="AD63" s="131"/>
      <c r="AE63" s="131"/>
      <c r="AF63" s="164"/>
      <c r="AG63" s="131"/>
      <c r="AH63" s="132"/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  <c r="AT63" s="132"/>
      <c r="AU63" s="132"/>
      <c r="AV63" s="132"/>
      <c r="AW63" s="132"/>
      <c r="AX63" s="132"/>
      <c r="AY63" s="132"/>
      <c r="AZ63" s="132"/>
      <c r="BA63" s="132"/>
      <c r="BB63" s="410"/>
      <c r="BC63" s="410"/>
      <c r="BD63" s="410"/>
    </row>
    <row r="64" ht="15.75" customHeight="1">
      <c r="A64" s="131"/>
      <c r="B64" s="131"/>
      <c r="C64" s="131"/>
      <c r="D64" s="131"/>
      <c r="E64" s="131"/>
      <c r="F64" s="380"/>
      <c r="G64" s="382"/>
      <c r="H64" s="131"/>
      <c r="I64" s="131"/>
      <c r="J64" s="131"/>
      <c r="K64" s="131"/>
      <c r="L64" s="131"/>
      <c r="M64" s="131"/>
      <c r="N64" s="131"/>
      <c r="O64" s="131"/>
      <c r="P64" s="131"/>
      <c r="Q64" s="382"/>
      <c r="R64" s="131"/>
      <c r="S64" s="131"/>
      <c r="T64" s="131"/>
      <c r="U64" s="131"/>
      <c r="V64" s="131"/>
      <c r="W64" s="131"/>
      <c r="X64" s="131"/>
      <c r="Y64" s="131"/>
      <c r="Z64" s="380"/>
      <c r="AA64" s="380"/>
      <c r="AB64" s="380"/>
      <c r="AC64" s="131"/>
      <c r="AD64" s="131"/>
      <c r="AE64" s="131"/>
      <c r="AF64" s="164"/>
      <c r="AG64" s="131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410"/>
      <c r="BC64" s="410"/>
      <c r="BD64" s="410"/>
    </row>
    <row r="65" ht="15.75" customHeight="1">
      <c r="A65" s="131"/>
      <c r="B65" s="131"/>
      <c r="C65" s="131"/>
      <c r="D65" s="131"/>
      <c r="E65" s="131"/>
      <c r="F65" s="380"/>
      <c r="G65" s="382"/>
      <c r="H65" s="131"/>
      <c r="I65" s="131"/>
      <c r="J65" s="131"/>
      <c r="K65" s="131"/>
      <c r="L65" s="131"/>
      <c r="M65" s="131"/>
      <c r="N65" s="131"/>
      <c r="O65" s="131"/>
      <c r="P65" s="131"/>
      <c r="Q65" s="382"/>
      <c r="R65" s="131"/>
      <c r="S65" s="131"/>
      <c r="T65" s="131"/>
      <c r="U65" s="131"/>
      <c r="V65" s="131"/>
      <c r="W65" s="131"/>
      <c r="X65" s="131"/>
      <c r="Y65" s="131"/>
      <c r="Z65" s="380"/>
      <c r="AA65" s="380"/>
      <c r="AB65" s="380"/>
      <c r="AC65" s="131"/>
      <c r="AD65" s="131"/>
      <c r="AE65" s="131"/>
      <c r="AF65" s="164"/>
      <c r="AG65" s="131"/>
      <c r="AH65" s="132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410"/>
      <c r="BC65" s="410"/>
      <c r="BD65" s="410"/>
    </row>
    <row r="66" ht="15.75" customHeight="1">
      <c r="A66" s="131"/>
      <c r="B66" s="131"/>
      <c r="C66" s="131"/>
      <c r="D66" s="131"/>
      <c r="E66" s="131"/>
      <c r="F66" s="380"/>
      <c r="G66" s="382"/>
      <c r="H66" s="131"/>
      <c r="I66" s="131"/>
      <c r="J66" s="131"/>
      <c r="K66" s="131"/>
      <c r="L66" s="131"/>
      <c r="M66" s="131"/>
      <c r="N66" s="131"/>
      <c r="O66" s="131"/>
      <c r="P66" s="131"/>
      <c r="Q66" s="382"/>
      <c r="R66" s="131"/>
      <c r="S66" s="131"/>
      <c r="T66" s="131"/>
      <c r="U66" s="131"/>
      <c r="V66" s="131"/>
      <c r="W66" s="131"/>
      <c r="X66" s="131"/>
      <c r="Y66" s="131"/>
      <c r="Z66" s="380"/>
      <c r="AA66" s="380"/>
      <c r="AB66" s="380"/>
      <c r="AC66" s="131"/>
      <c r="AD66" s="131"/>
      <c r="AE66" s="131"/>
      <c r="AF66" s="164"/>
      <c r="AG66" s="131"/>
      <c r="AH66" s="132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410"/>
      <c r="BC66" s="410"/>
      <c r="BD66" s="410"/>
    </row>
    <row r="67" ht="15.75" customHeight="1">
      <c r="A67" s="131"/>
      <c r="B67" s="131"/>
      <c r="C67" s="131"/>
      <c r="D67" s="131"/>
      <c r="E67" s="131"/>
      <c r="F67" s="380"/>
      <c r="G67" s="382"/>
      <c r="H67" s="131"/>
      <c r="I67" s="131"/>
      <c r="J67" s="131"/>
      <c r="K67" s="131"/>
      <c r="L67" s="131"/>
      <c r="M67" s="131"/>
      <c r="N67" s="131"/>
      <c r="O67" s="131"/>
      <c r="P67" s="131"/>
      <c r="Q67" s="382"/>
      <c r="R67" s="131"/>
      <c r="S67" s="131"/>
      <c r="T67" s="131"/>
      <c r="U67" s="131"/>
      <c r="V67" s="131"/>
      <c r="W67" s="131"/>
      <c r="X67" s="131"/>
      <c r="Y67" s="131"/>
      <c r="Z67" s="380"/>
      <c r="AA67" s="380"/>
      <c r="AB67" s="380"/>
      <c r="AC67" s="131"/>
      <c r="AD67" s="131"/>
      <c r="AE67" s="131"/>
      <c r="AF67" s="164"/>
      <c r="AG67" s="131"/>
      <c r="AH67" s="132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32"/>
      <c r="BA67" s="132"/>
      <c r="BB67" s="410"/>
      <c r="BC67" s="410"/>
      <c r="BD67" s="410"/>
    </row>
    <row r="68" ht="15.75" customHeight="1">
      <c r="A68" s="131"/>
      <c r="B68" s="131"/>
      <c r="C68" s="131"/>
      <c r="D68" s="131"/>
      <c r="E68" s="131"/>
      <c r="F68" s="380"/>
      <c r="G68" s="382"/>
      <c r="H68" s="131"/>
      <c r="I68" s="131"/>
      <c r="J68" s="131"/>
      <c r="K68" s="131"/>
      <c r="L68" s="131"/>
      <c r="M68" s="131"/>
      <c r="N68" s="131"/>
      <c r="O68" s="131"/>
      <c r="P68" s="131"/>
      <c r="Q68" s="382"/>
      <c r="R68" s="131"/>
      <c r="S68" s="131"/>
      <c r="T68" s="131"/>
      <c r="U68" s="131"/>
      <c r="V68" s="131"/>
      <c r="W68" s="131"/>
      <c r="X68" s="131"/>
      <c r="Y68" s="131"/>
      <c r="Z68" s="380"/>
      <c r="AA68" s="380"/>
      <c r="AB68" s="380"/>
      <c r="AC68" s="131"/>
      <c r="AD68" s="131"/>
      <c r="AE68" s="131"/>
      <c r="AF68" s="164"/>
      <c r="AG68" s="131"/>
      <c r="AH68" s="132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  <c r="AZ68" s="132"/>
      <c r="BA68" s="132"/>
      <c r="BB68" s="410"/>
      <c r="BC68" s="410"/>
      <c r="BD68" s="410"/>
    </row>
    <row r="69" ht="15.75" customHeight="1">
      <c r="A69" s="131"/>
      <c r="B69" s="131"/>
      <c r="C69" s="131"/>
      <c r="D69" s="131"/>
      <c r="E69" s="131"/>
      <c r="F69" s="380"/>
      <c r="G69" s="382"/>
      <c r="H69" s="131"/>
      <c r="I69" s="131"/>
      <c r="J69" s="131"/>
      <c r="K69" s="131"/>
      <c r="L69" s="131"/>
      <c r="M69" s="131"/>
      <c r="N69" s="131"/>
      <c r="O69" s="131"/>
      <c r="P69" s="131"/>
      <c r="Q69" s="382"/>
      <c r="R69" s="131"/>
      <c r="S69" s="131"/>
      <c r="T69" s="131"/>
      <c r="U69" s="131"/>
      <c r="V69" s="131"/>
      <c r="W69" s="131"/>
      <c r="X69" s="131"/>
      <c r="Y69" s="131"/>
      <c r="Z69" s="380"/>
      <c r="AA69" s="380"/>
      <c r="AB69" s="380"/>
      <c r="AC69" s="131"/>
      <c r="AD69" s="131"/>
      <c r="AE69" s="131"/>
      <c r="AF69" s="164"/>
      <c r="AG69" s="131"/>
      <c r="AH69" s="132"/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/>
      <c r="BB69" s="410"/>
      <c r="BC69" s="410"/>
      <c r="BD69" s="410"/>
    </row>
    <row r="70" ht="15.75" customHeight="1">
      <c r="A70" s="131"/>
      <c r="B70" s="131"/>
      <c r="C70" s="131"/>
      <c r="D70" s="131"/>
      <c r="E70" s="131"/>
      <c r="F70" s="380"/>
      <c r="G70" s="382"/>
      <c r="H70" s="131"/>
      <c r="I70" s="131"/>
      <c r="J70" s="131"/>
      <c r="K70" s="131"/>
      <c r="L70" s="131"/>
      <c r="M70" s="131"/>
      <c r="N70" s="131"/>
      <c r="O70" s="131"/>
      <c r="P70" s="131"/>
      <c r="Q70" s="382"/>
      <c r="R70" s="131"/>
      <c r="S70" s="131"/>
      <c r="T70" s="131"/>
      <c r="U70" s="131"/>
      <c r="V70" s="131"/>
      <c r="W70" s="131"/>
      <c r="X70" s="131"/>
      <c r="Y70" s="131"/>
      <c r="Z70" s="380"/>
      <c r="AA70" s="380"/>
      <c r="AB70" s="380"/>
      <c r="AC70" s="131"/>
      <c r="AD70" s="131"/>
      <c r="AE70" s="131"/>
      <c r="AF70" s="164"/>
      <c r="AG70" s="131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410"/>
      <c r="BC70" s="410"/>
      <c r="BD70" s="410"/>
    </row>
    <row r="71" ht="15.75" customHeight="1">
      <c r="A71" s="131"/>
      <c r="B71" s="131"/>
      <c r="C71" s="131"/>
      <c r="D71" s="131"/>
      <c r="E71" s="131"/>
      <c r="F71" s="380"/>
      <c r="G71" s="382"/>
      <c r="H71" s="131"/>
      <c r="I71" s="131"/>
      <c r="J71" s="131"/>
      <c r="K71" s="131"/>
      <c r="L71" s="131"/>
      <c r="M71" s="131"/>
      <c r="N71" s="131"/>
      <c r="O71" s="131"/>
      <c r="P71" s="131"/>
      <c r="Q71" s="382"/>
      <c r="R71" s="131"/>
      <c r="S71" s="131"/>
      <c r="T71" s="131"/>
      <c r="U71" s="131"/>
      <c r="V71" s="131"/>
      <c r="W71" s="131"/>
      <c r="X71" s="131"/>
      <c r="Y71" s="131"/>
      <c r="Z71" s="380"/>
      <c r="AA71" s="380"/>
      <c r="AB71" s="380"/>
      <c r="AC71" s="131"/>
      <c r="AD71" s="131"/>
      <c r="AE71" s="131"/>
      <c r="AF71" s="164"/>
      <c r="AG71" s="131"/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410"/>
      <c r="BC71" s="410"/>
      <c r="BD71" s="410"/>
    </row>
    <row r="72" ht="15.75" customHeight="1">
      <c r="A72" s="143"/>
      <c r="B72" s="143"/>
      <c r="C72" s="143"/>
      <c r="D72" s="143"/>
      <c r="E72" s="143"/>
      <c r="F72" s="288"/>
      <c r="G72" s="289"/>
      <c r="H72" s="143"/>
      <c r="I72" s="143"/>
      <c r="J72" s="143"/>
      <c r="K72" s="143"/>
      <c r="L72" s="143"/>
      <c r="M72" s="143"/>
      <c r="N72" s="143"/>
      <c r="O72" s="143"/>
      <c r="P72" s="143"/>
      <c r="Q72" s="289"/>
      <c r="R72" s="143"/>
      <c r="S72" s="143"/>
      <c r="T72" s="143"/>
      <c r="U72" s="143"/>
      <c r="V72" s="143"/>
      <c r="W72" s="143"/>
      <c r="X72" s="143"/>
      <c r="Y72" s="143"/>
      <c r="Z72" s="288"/>
      <c r="AA72" s="288"/>
      <c r="AB72" s="288"/>
      <c r="AC72" s="143"/>
      <c r="AD72" s="143"/>
      <c r="AE72" s="143"/>
      <c r="AF72" s="158"/>
      <c r="AG72" s="143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  <c r="BA72" s="144"/>
      <c r="BB72" s="41"/>
      <c r="BC72" s="41"/>
      <c r="BD72" s="41"/>
    </row>
    <row r="73" ht="15.75" customHeight="1">
      <c r="A73" s="143"/>
      <c r="B73" s="143"/>
      <c r="C73" s="143"/>
      <c r="D73" s="143"/>
      <c r="E73" s="143"/>
      <c r="F73" s="288"/>
      <c r="G73" s="289"/>
      <c r="H73" s="143"/>
      <c r="I73" s="143"/>
      <c r="J73" s="143"/>
      <c r="K73" s="143"/>
      <c r="L73" s="143"/>
      <c r="M73" s="143"/>
      <c r="N73" s="143"/>
      <c r="O73" s="143"/>
      <c r="P73" s="143"/>
      <c r="Q73" s="289"/>
      <c r="R73" s="143"/>
      <c r="S73" s="143"/>
      <c r="T73" s="143"/>
      <c r="U73" s="143"/>
      <c r="V73" s="143"/>
      <c r="W73" s="143"/>
      <c r="X73" s="143"/>
      <c r="Y73" s="143"/>
      <c r="Z73" s="288"/>
      <c r="AA73" s="288"/>
      <c r="AB73" s="288"/>
      <c r="AC73" s="143"/>
      <c r="AD73" s="143"/>
      <c r="AE73" s="143"/>
      <c r="AF73" s="158"/>
      <c r="AG73" s="143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41"/>
      <c r="BC73" s="41"/>
      <c r="BD73" s="41"/>
    </row>
    <row r="74" ht="15.75" customHeight="1">
      <c r="A74" s="143"/>
      <c r="B74" s="143"/>
      <c r="C74" s="143"/>
      <c r="D74" s="143"/>
      <c r="E74" s="143"/>
      <c r="F74" s="288"/>
      <c r="G74" s="289"/>
      <c r="H74" s="143"/>
      <c r="I74" s="143"/>
      <c r="J74" s="143"/>
      <c r="K74" s="143"/>
      <c r="L74" s="143"/>
      <c r="M74" s="143"/>
      <c r="N74" s="143"/>
      <c r="O74" s="143"/>
      <c r="P74" s="143"/>
      <c r="Q74" s="289"/>
      <c r="R74" s="143"/>
      <c r="S74" s="143"/>
      <c r="T74" s="143"/>
      <c r="U74" s="143"/>
      <c r="V74" s="143"/>
      <c r="W74" s="143"/>
      <c r="X74" s="143"/>
      <c r="Y74" s="143"/>
      <c r="Z74" s="288"/>
      <c r="AA74" s="288"/>
      <c r="AB74" s="288"/>
      <c r="AC74" s="143"/>
      <c r="AD74" s="143"/>
      <c r="AE74" s="143"/>
      <c r="AF74" s="158"/>
      <c r="AG74" s="143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41"/>
      <c r="BC74" s="41"/>
      <c r="BD74" s="41"/>
    </row>
    <row r="75" ht="15.75" customHeight="1">
      <c r="A75" s="143"/>
      <c r="B75" s="143"/>
      <c r="C75" s="143"/>
      <c r="D75" s="143"/>
      <c r="E75" s="143"/>
      <c r="F75" s="288"/>
      <c r="G75" s="289"/>
      <c r="H75" s="143"/>
      <c r="I75" s="143"/>
      <c r="J75" s="143"/>
      <c r="K75" s="143"/>
      <c r="L75" s="143"/>
      <c r="M75" s="143"/>
      <c r="N75" s="143"/>
      <c r="O75" s="143"/>
      <c r="P75" s="143"/>
      <c r="Q75" s="289"/>
      <c r="R75" s="143"/>
      <c r="S75" s="143"/>
      <c r="T75" s="143"/>
      <c r="U75" s="143"/>
      <c r="V75" s="143"/>
      <c r="W75" s="143"/>
      <c r="X75" s="143"/>
      <c r="Y75" s="143"/>
      <c r="Z75" s="288"/>
      <c r="AA75" s="288"/>
      <c r="AB75" s="288"/>
      <c r="AC75" s="143"/>
      <c r="AD75" s="143"/>
      <c r="AE75" s="143"/>
      <c r="AF75" s="158"/>
      <c r="AG75" s="143"/>
      <c r="AH75" s="144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  <c r="AY75" s="144"/>
      <c r="AZ75" s="144"/>
      <c r="BA75" s="144"/>
      <c r="BB75" s="41"/>
      <c r="BC75" s="41"/>
      <c r="BD75" s="41"/>
    </row>
    <row r="76" ht="15.75" customHeight="1">
      <c r="A76" s="143"/>
      <c r="B76" s="143"/>
      <c r="C76" s="143"/>
      <c r="D76" s="143"/>
      <c r="E76" s="143"/>
      <c r="F76" s="288"/>
      <c r="G76" s="289"/>
      <c r="H76" s="143"/>
      <c r="I76" s="143"/>
      <c r="J76" s="143"/>
      <c r="K76" s="143"/>
      <c r="L76" s="143"/>
      <c r="M76" s="143"/>
      <c r="N76" s="143"/>
      <c r="O76" s="143"/>
      <c r="P76" s="143"/>
      <c r="Q76" s="289"/>
      <c r="R76" s="143"/>
      <c r="S76" s="143"/>
      <c r="T76" s="143"/>
      <c r="U76" s="143"/>
      <c r="V76" s="143"/>
      <c r="W76" s="143"/>
      <c r="X76" s="143"/>
      <c r="Y76" s="143"/>
      <c r="Z76" s="288"/>
      <c r="AA76" s="288"/>
      <c r="AB76" s="288"/>
      <c r="AC76" s="143"/>
      <c r="AD76" s="143"/>
      <c r="AE76" s="143"/>
      <c r="AF76" s="158"/>
      <c r="AG76" s="143"/>
      <c r="AH76" s="144"/>
      <c r="AI76" s="144"/>
      <c r="AJ76" s="144"/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  <c r="AY76" s="144"/>
      <c r="AZ76" s="144"/>
      <c r="BA76" s="144"/>
      <c r="BB76" s="41"/>
      <c r="BC76" s="41"/>
      <c r="BD76" s="41"/>
    </row>
    <row r="77" ht="15.75" customHeight="1">
      <c r="A77" s="143"/>
      <c r="B77" s="143"/>
      <c r="C77" s="143"/>
      <c r="D77" s="143"/>
      <c r="E77" s="143"/>
      <c r="F77" s="288"/>
      <c r="G77" s="289"/>
      <c r="H77" s="143"/>
      <c r="I77" s="143"/>
      <c r="J77" s="143"/>
      <c r="K77" s="143"/>
      <c r="L77" s="143"/>
      <c r="M77" s="143"/>
      <c r="N77" s="143"/>
      <c r="O77" s="143"/>
      <c r="P77" s="143"/>
      <c r="Q77" s="289"/>
      <c r="R77" s="143"/>
      <c r="S77" s="143"/>
      <c r="T77" s="143"/>
      <c r="U77" s="143"/>
      <c r="V77" s="143"/>
      <c r="W77" s="143"/>
      <c r="X77" s="143"/>
      <c r="Y77" s="143"/>
      <c r="Z77" s="288"/>
      <c r="AA77" s="288"/>
      <c r="AB77" s="288"/>
      <c r="AC77" s="143"/>
      <c r="AD77" s="143"/>
      <c r="AE77" s="143"/>
      <c r="AF77" s="158"/>
      <c r="AG77" s="143"/>
      <c r="AH77" s="144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  <c r="AY77" s="144"/>
      <c r="AZ77" s="144"/>
      <c r="BA77" s="144"/>
      <c r="BB77" s="41"/>
      <c r="BC77" s="41"/>
      <c r="BD77" s="41"/>
    </row>
    <row r="78" ht="15.75" customHeight="1">
      <c r="A78" s="143"/>
      <c r="B78" s="143"/>
      <c r="C78" s="143"/>
      <c r="D78" s="143"/>
      <c r="E78" s="143"/>
      <c r="F78" s="288"/>
      <c r="G78" s="289"/>
      <c r="H78" s="143"/>
      <c r="I78" s="143"/>
      <c r="J78" s="143"/>
      <c r="K78" s="143"/>
      <c r="L78" s="143"/>
      <c r="M78" s="143"/>
      <c r="N78" s="143"/>
      <c r="O78" s="143"/>
      <c r="P78" s="143"/>
      <c r="Q78" s="289"/>
      <c r="R78" s="143"/>
      <c r="S78" s="143"/>
      <c r="T78" s="143"/>
      <c r="U78" s="143"/>
      <c r="V78" s="143"/>
      <c r="W78" s="143"/>
      <c r="X78" s="143"/>
      <c r="Y78" s="143"/>
      <c r="Z78" s="288"/>
      <c r="AA78" s="288"/>
      <c r="AB78" s="288"/>
      <c r="AC78" s="143"/>
      <c r="AD78" s="143"/>
      <c r="AE78" s="143"/>
      <c r="AF78" s="158"/>
      <c r="AG78" s="143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  <c r="AY78" s="144"/>
      <c r="AZ78" s="144"/>
      <c r="BA78" s="144"/>
      <c r="BB78" s="41"/>
      <c r="BC78" s="41"/>
      <c r="BD78" s="41"/>
    </row>
    <row r="79" ht="15.75" customHeight="1">
      <c r="A79" s="143"/>
      <c r="B79" s="143"/>
      <c r="C79" s="143"/>
      <c r="D79" s="143"/>
      <c r="E79" s="143"/>
      <c r="F79" s="288"/>
      <c r="G79" s="289"/>
      <c r="H79" s="143"/>
      <c r="I79" s="143"/>
      <c r="J79" s="143"/>
      <c r="K79" s="143"/>
      <c r="L79" s="143"/>
      <c r="M79" s="143"/>
      <c r="N79" s="143"/>
      <c r="O79" s="143"/>
      <c r="P79" s="143"/>
      <c r="Q79" s="289"/>
      <c r="R79" s="143"/>
      <c r="S79" s="143"/>
      <c r="T79" s="143"/>
      <c r="U79" s="143"/>
      <c r="V79" s="143"/>
      <c r="W79" s="143"/>
      <c r="X79" s="143"/>
      <c r="Y79" s="143"/>
      <c r="Z79" s="288"/>
      <c r="AA79" s="288"/>
      <c r="AB79" s="288"/>
      <c r="AC79" s="143"/>
      <c r="AD79" s="143"/>
      <c r="AE79" s="143"/>
      <c r="AF79" s="158"/>
      <c r="AG79" s="143"/>
      <c r="AH79" s="144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  <c r="AY79" s="144"/>
      <c r="AZ79" s="144"/>
      <c r="BA79" s="144"/>
      <c r="BB79" s="41"/>
      <c r="BC79" s="41"/>
      <c r="BD79" s="41"/>
    </row>
    <row r="80" ht="15.75" customHeight="1">
      <c r="A80" s="143"/>
      <c r="B80" s="143"/>
      <c r="C80" s="143"/>
      <c r="D80" s="143"/>
      <c r="E80" s="143"/>
      <c r="F80" s="288"/>
      <c r="G80" s="289"/>
      <c r="H80" s="143"/>
      <c r="I80" s="143"/>
      <c r="J80" s="143"/>
      <c r="K80" s="143"/>
      <c r="L80" s="143"/>
      <c r="M80" s="143"/>
      <c r="N80" s="143"/>
      <c r="O80" s="143"/>
      <c r="P80" s="143"/>
      <c r="Q80" s="289"/>
      <c r="R80" s="143"/>
      <c r="S80" s="143"/>
      <c r="T80" s="143"/>
      <c r="U80" s="143"/>
      <c r="V80" s="143"/>
      <c r="W80" s="143"/>
      <c r="X80" s="143"/>
      <c r="Y80" s="143"/>
      <c r="Z80" s="288"/>
      <c r="AA80" s="288"/>
      <c r="AB80" s="288"/>
      <c r="AC80" s="143"/>
      <c r="AD80" s="143"/>
      <c r="AE80" s="143"/>
      <c r="AF80" s="158"/>
      <c r="AG80" s="143"/>
      <c r="AH80" s="144"/>
      <c r="AI80" s="144"/>
      <c r="AJ80" s="144"/>
      <c r="AK80" s="144"/>
      <c r="AL80" s="144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  <c r="AY80" s="144"/>
      <c r="AZ80" s="144"/>
      <c r="BA80" s="144"/>
      <c r="BB80" s="41"/>
      <c r="BC80" s="41"/>
      <c r="BD80" s="41"/>
    </row>
    <row r="81" ht="15.75" customHeight="1">
      <c r="A81" s="143"/>
      <c r="B81" s="143"/>
      <c r="C81" s="143"/>
      <c r="D81" s="143"/>
      <c r="E81" s="143"/>
      <c r="F81" s="288"/>
      <c r="G81" s="289"/>
      <c r="H81" s="143"/>
      <c r="I81" s="143"/>
      <c r="J81" s="143"/>
      <c r="K81" s="143"/>
      <c r="L81" s="143"/>
      <c r="M81" s="143"/>
      <c r="N81" s="143"/>
      <c r="O81" s="143"/>
      <c r="P81" s="143"/>
      <c r="Q81" s="289"/>
      <c r="R81" s="143"/>
      <c r="S81" s="143"/>
      <c r="T81" s="143"/>
      <c r="U81" s="143"/>
      <c r="V81" s="143"/>
      <c r="W81" s="143"/>
      <c r="X81" s="143"/>
      <c r="Y81" s="143"/>
      <c r="Z81" s="288"/>
      <c r="AA81" s="288"/>
      <c r="AB81" s="288"/>
      <c r="AC81" s="143"/>
      <c r="AD81" s="143"/>
      <c r="AE81" s="143"/>
      <c r="AF81" s="158"/>
      <c r="AG81" s="143"/>
      <c r="AH81" s="144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  <c r="AY81" s="144"/>
      <c r="AZ81" s="144"/>
      <c r="BA81" s="144"/>
      <c r="BB81" s="41"/>
      <c r="BC81" s="41"/>
      <c r="BD81" s="41"/>
    </row>
    <row r="82" ht="15.75" customHeight="1">
      <c r="A82" s="143"/>
      <c r="B82" s="143"/>
      <c r="C82" s="143"/>
      <c r="D82" s="143"/>
      <c r="E82" s="143"/>
      <c r="F82" s="288"/>
      <c r="G82" s="289"/>
      <c r="H82" s="143"/>
      <c r="I82" s="143"/>
      <c r="J82" s="143"/>
      <c r="K82" s="143"/>
      <c r="L82" s="143"/>
      <c r="M82" s="143"/>
      <c r="N82" s="143"/>
      <c r="O82" s="143"/>
      <c r="P82" s="143"/>
      <c r="Q82" s="289"/>
      <c r="R82" s="143"/>
      <c r="S82" s="143"/>
      <c r="T82" s="143"/>
      <c r="U82" s="143"/>
      <c r="V82" s="143"/>
      <c r="W82" s="143"/>
      <c r="X82" s="143"/>
      <c r="Y82" s="143"/>
      <c r="Z82" s="143"/>
      <c r="AA82" s="288"/>
      <c r="AB82" s="288"/>
      <c r="AC82" s="143"/>
      <c r="AD82" s="143"/>
      <c r="AE82" s="143"/>
      <c r="AF82" s="158"/>
      <c r="AG82" s="143"/>
      <c r="AH82" s="144"/>
      <c r="AI82" s="144"/>
      <c r="AJ82" s="144"/>
      <c r="AK82" s="144"/>
      <c r="AL82" s="144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  <c r="AX82" s="144"/>
      <c r="AY82" s="144"/>
      <c r="AZ82" s="144"/>
      <c r="BA82" s="144"/>
      <c r="BB82" s="41"/>
      <c r="BC82" s="41"/>
      <c r="BD82" s="41"/>
    </row>
    <row r="83" ht="15.75" customHeight="1">
      <c r="A83" s="143"/>
      <c r="B83" s="143"/>
      <c r="C83" s="143"/>
      <c r="D83" s="143"/>
      <c r="E83" s="143"/>
      <c r="F83" s="288"/>
      <c r="G83" s="289"/>
      <c r="H83" s="143"/>
      <c r="I83" s="143"/>
      <c r="J83" s="143"/>
      <c r="K83" s="143"/>
      <c r="L83" s="143"/>
      <c r="M83" s="143"/>
      <c r="N83" s="143"/>
      <c r="O83" s="143"/>
      <c r="P83" s="143"/>
      <c r="Q83" s="289"/>
      <c r="R83" s="143"/>
      <c r="S83" s="143"/>
      <c r="T83" s="143"/>
      <c r="U83" s="143"/>
      <c r="V83" s="143"/>
      <c r="W83" s="143"/>
      <c r="X83" s="143"/>
      <c r="Y83" s="143"/>
      <c r="Z83" s="143"/>
      <c r="AA83" s="288"/>
      <c r="AB83" s="288"/>
      <c r="AC83" s="143"/>
      <c r="AD83" s="143"/>
      <c r="AE83" s="143"/>
      <c r="AF83" s="158"/>
      <c r="AG83" s="143"/>
      <c r="AH83" s="144"/>
      <c r="AI83" s="144"/>
      <c r="AJ83" s="144"/>
      <c r="AK83" s="144"/>
      <c r="AL83" s="144"/>
      <c r="AM83" s="144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  <c r="AX83" s="144"/>
      <c r="AY83" s="144"/>
      <c r="AZ83" s="144"/>
      <c r="BA83" s="144"/>
      <c r="BB83" s="41"/>
      <c r="BC83" s="41"/>
      <c r="BD83" s="41"/>
    </row>
    <row r="84" ht="15.75" customHeight="1">
      <c r="A84" s="143"/>
      <c r="B84" s="143"/>
      <c r="C84" s="143"/>
      <c r="D84" s="143"/>
      <c r="E84" s="143"/>
      <c r="F84" s="288"/>
      <c r="G84" s="289"/>
      <c r="H84" s="143"/>
      <c r="I84" s="143"/>
      <c r="J84" s="143"/>
      <c r="K84" s="143"/>
      <c r="L84" s="143"/>
      <c r="M84" s="143"/>
      <c r="N84" s="143"/>
      <c r="O84" s="143"/>
      <c r="P84" s="143"/>
      <c r="Q84" s="289"/>
      <c r="R84" s="143"/>
      <c r="S84" s="143"/>
      <c r="T84" s="143"/>
      <c r="U84" s="143"/>
      <c r="V84" s="143"/>
      <c r="W84" s="143"/>
      <c r="X84" s="143"/>
      <c r="Y84" s="143"/>
      <c r="Z84" s="143"/>
      <c r="AA84" s="288"/>
      <c r="AB84" s="288"/>
      <c r="AC84" s="143"/>
      <c r="AD84" s="143"/>
      <c r="AE84" s="143"/>
      <c r="AF84" s="158"/>
      <c r="AG84" s="143"/>
      <c r="AH84" s="144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  <c r="AY84" s="144"/>
      <c r="AZ84" s="144"/>
      <c r="BA84" s="144"/>
      <c r="BB84" s="41"/>
      <c r="BC84" s="41"/>
      <c r="BD84" s="41"/>
    </row>
    <row r="85" ht="15.75" customHeight="1">
      <c r="A85" s="143"/>
      <c r="B85" s="143"/>
      <c r="C85" s="143"/>
      <c r="D85" s="143"/>
      <c r="E85" s="143"/>
      <c r="F85" s="288"/>
      <c r="G85" s="289"/>
      <c r="H85" s="143"/>
      <c r="I85" s="143"/>
      <c r="J85" s="143"/>
      <c r="K85" s="143"/>
      <c r="L85" s="143"/>
      <c r="M85" s="143"/>
      <c r="N85" s="143"/>
      <c r="O85" s="143"/>
      <c r="P85" s="143"/>
      <c r="Q85" s="289"/>
      <c r="R85" s="143"/>
      <c r="S85" s="143"/>
      <c r="T85" s="143"/>
      <c r="U85" s="143"/>
      <c r="V85" s="143"/>
      <c r="W85" s="143"/>
      <c r="X85" s="143"/>
      <c r="Y85" s="143"/>
      <c r="Z85" s="143"/>
      <c r="AA85" s="288"/>
      <c r="AB85" s="288"/>
      <c r="AC85" s="143"/>
      <c r="AD85" s="143"/>
      <c r="AE85" s="143"/>
      <c r="AF85" s="158"/>
      <c r="AG85" s="143"/>
      <c r="AH85" s="144"/>
      <c r="AI85" s="144"/>
      <c r="AJ85" s="144"/>
      <c r="AK85" s="144"/>
      <c r="AL85" s="144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  <c r="AY85" s="144"/>
      <c r="AZ85" s="144"/>
      <c r="BA85" s="144"/>
      <c r="BB85" s="41"/>
      <c r="BC85" s="41"/>
      <c r="BD85" s="41"/>
    </row>
    <row r="86" ht="15.75" customHeight="1">
      <c r="A86" s="143"/>
      <c r="B86" s="143"/>
      <c r="C86" s="143"/>
      <c r="D86" s="143"/>
      <c r="E86" s="143"/>
      <c r="F86" s="288"/>
      <c r="G86" s="289"/>
      <c r="H86" s="143"/>
      <c r="I86" s="143"/>
      <c r="J86" s="143"/>
      <c r="K86" s="143"/>
      <c r="L86" s="143"/>
      <c r="M86" s="143"/>
      <c r="N86" s="143"/>
      <c r="O86" s="143"/>
      <c r="P86" s="143"/>
      <c r="Q86" s="289"/>
      <c r="R86" s="143"/>
      <c r="S86" s="143"/>
      <c r="T86" s="143"/>
      <c r="U86" s="143"/>
      <c r="V86" s="143"/>
      <c r="W86" s="143"/>
      <c r="X86" s="143"/>
      <c r="Y86" s="143"/>
      <c r="Z86" s="143"/>
      <c r="AA86" s="288"/>
      <c r="AB86" s="288"/>
      <c r="AC86" s="143"/>
      <c r="AD86" s="143"/>
      <c r="AE86" s="143"/>
      <c r="AF86" s="158"/>
      <c r="AG86" s="143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44"/>
      <c r="BB86" s="41"/>
      <c r="BC86" s="41"/>
      <c r="BD86" s="41"/>
    </row>
    <row r="87" ht="15.75" customHeight="1">
      <c r="A87" s="143"/>
      <c r="B87" s="143"/>
      <c r="C87" s="143"/>
      <c r="D87" s="143"/>
      <c r="E87" s="143"/>
      <c r="F87" s="288"/>
      <c r="G87" s="289"/>
      <c r="H87" s="143"/>
      <c r="I87" s="143"/>
      <c r="J87" s="143"/>
      <c r="K87" s="143"/>
      <c r="L87" s="143"/>
      <c r="M87" s="143"/>
      <c r="N87" s="143"/>
      <c r="O87" s="143"/>
      <c r="P87" s="143"/>
      <c r="Q87" s="289"/>
      <c r="R87" s="143"/>
      <c r="S87" s="143"/>
      <c r="T87" s="143"/>
      <c r="U87" s="143"/>
      <c r="V87" s="143"/>
      <c r="W87" s="143"/>
      <c r="X87" s="143"/>
      <c r="Y87" s="143"/>
      <c r="Z87" s="143"/>
      <c r="AA87" s="288"/>
      <c r="AB87" s="288"/>
      <c r="AC87" s="143"/>
      <c r="AD87" s="143"/>
      <c r="AE87" s="143"/>
      <c r="AF87" s="158"/>
      <c r="AG87" s="143"/>
      <c r="AH87" s="144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  <c r="AY87" s="144"/>
      <c r="AZ87" s="144"/>
      <c r="BA87" s="144"/>
      <c r="BB87" s="41"/>
      <c r="BC87" s="41"/>
      <c r="BD87" s="41"/>
    </row>
    <row r="88" ht="15.75" customHeight="1">
      <c r="A88" s="143"/>
      <c r="B88" s="143"/>
      <c r="C88" s="143"/>
      <c r="D88" s="143"/>
      <c r="E88" s="143"/>
      <c r="F88" s="288"/>
      <c r="G88" s="289"/>
      <c r="H88" s="143"/>
      <c r="I88" s="143"/>
      <c r="J88" s="143"/>
      <c r="K88" s="143"/>
      <c r="L88" s="143"/>
      <c r="M88" s="143"/>
      <c r="N88" s="143"/>
      <c r="O88" s="143"/>
      <c r="P88" s="143"/>
      <c r="Q88" s="289"/>
      <c r="R88" s="143"/>
      <c r="S88" s="143"/>
      <c r="T88" s="143"/>
      <c r="U88" s="143"/>
      <c r="V88" s="143"/>
      <c r="W88" s="143"/>
      <c r="X88" s="143"/>
      <c r="Y88" s="143"/>
      <c r="Z88" s="143"/>
      <c r="AA88" s="288"/>
      <c r="AB88" s="288"/>
      <c r="AC88" s="143"/>
      <c r="AD88" s="143"/>
      <c r="AE88" s="143"/>
      <c r="AF88" s="158"/>
      <c r="AG88" s="143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  <c r="BB88" s="41"/>
      <c r="BC88" s="41"/>
      <c r="BD88" s="41"/>
    </row>
    <row r="89" ht="15.75" customHeight="1">
      <c r="A89" s="143"/>
      <c r="B89" s="143"/>
      <c r="C89" s="143"/>
      <c r="D89" s="143"/>
      <c r="E89" s="143"/>
      <c r="F89" s="288"/>
      <c r="G89" s="289"/>
      <c r="H89" s="143"/>
      <c r="I89" s="143"/>
      <c r="J89" s="143"/>
      <c r="K89" s="143"/>
      <c r="L89" s="143"/>
      <c r="M89" s="143"/>
      <c r="N89" s="143"/>
      <c r="O89" s="143"/>
      <c r="P89" s="143"/>
      <c r="Q89" s="289"/>
      <c r="R89" s="143"/>
      <c r="S89" s="143"/>
      <c r="T89" s="143"/>
      <c r="U89" s="143"/>
      <c r="V89" s="143"/>
      <c r="W89" s="143"/>
      <c r="X89" s="143"/>
      <c r="Y89" s="143"/>
      <c r="Z89" s="143"/>
      <c r="AA89" s="288"/>
      <c r="AB89" s="288"/>
      <c r="AC89" s="143"/>
      <c r="AD89" s="143"/>
      <c r="AE89" s="143"/>
      <c r="AF89" s="158"/>
      <c r="AG89" s="143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  <c r="BA89" s="144"/>
      <c r="BB89" s="41"/>
      <c r="BC89" s="41"/>
      <c r="BD89" s="41"/>
    </row>
    <row r="90" ht="15.75" customHeight="1">
      <c r="A90" s="143"/>
      <c r="B90" s="143"/>
      <c r="C90" s="143"/>
      <c r="D90" s="143"/>
      <c r="E90" s="143"/>
      <c r="F90" s="288"/>
      <c r="G90" s="289"/>
      <c r="H90" s="143"/>
      <c r="I90" s="143"/>
      <c r="J90" s="143"/>
      <c r="K90" s="143"/>
      <c r="L90" s="143"/>
      <c r="M90" s="143"/>
      <c r="N90" s="143"/>
      <c r="O90" s="143"/>
      <c r="P90" s="143"/>
      <c r="Q90" s="289"/>
      <c r="R90" s="143"/>
      <c r="S90" s="143"/>
      <c r="T90" s="143"/>
      <c r="U90" s="143"/>
      <c r="V90" s="143"/>
      <c r="W90" s="143"/>
      <c r="X90" s="143"/>
      <c r="Y90" s="143"/>
      <c r="Z90" s="143"/>
      <c r="AA90" s="288"/>
      <c r="AB90" s="288"/>
      <c r="AC90" s="143"/>
      <c r="AD90" s="143"/>
      <c r="AE90" s="143"/>
      <c r="AF90" s="158"/>
      <c r="AG90" s="143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  <c r="BB90" s="41"/>
      <c r="BC90" s="41"/>
      <c r="BD90" s="41"/>
    </row>
    <row r="91" ht="15.75" customHeight="1">
      <c r="A91" s="143"/>
      <c r="B91" s="143"/>
      <c r="C91" s="143"/>
      <c r="D91" s="143"/>
      <c r="E91" s="143"/>
      <c r="F91" s="288"/>
      <c r="G91" s="289"/>
      <c r="H91" s="143"/>
      <c r="I91" s="143"/>
      <c r="J91" s="143"/>
      <c r="K91" s="143"/>
      <c r="L91" s="143"/>
      <c r="M91" s="143"/>
      <c r="N91" s="143"/>
      <c r="O91" s="143"/>
      <c r="P91" s="143"/>
      <c r="Q91" s="289"/>
      <c r="R91" s="143"/>
      <c r="S91" s="143"/>
      <c r="T91" s="143"/>
      <c r="U91" s="143"/>
      <c r="V91" s="143"/>
      <c r="W91" s="143"/>
      <c r="X91" s="143"/>
      <c r="Y91" s="143"/>
      <c r="Z91" s="143"/>
      <c r="AA91" s="288"/>
      <c r="AB91" s="288"/>
      <c r="AC91" s="143"/>
      <c r="AD91" s="143"/>
      <c r="AE91" s="143"/>
      <c r="AF91" s="158"/>
      <c r="AG91" s="143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  <c r="AY91" s="144"/>
      <c r="AZ91" s="144"/>
      <c r="BA91" s="144"/>
      <c r="BB91" s="41"/>
      <c r="BC91" s="41"/>
      <c r="BD91" s="41"/>
    </row>
    <row r="92" ht="15.75" customHeight="1">
      <c r="A92" s="143"/>
      <c r="B92" s="143"/>
      <c r="C92" s="143"/>
      <c r="D92" s="143"/>
      <c r="E92" s="143"/>
      <c r="F92" s="288"/>
      <c r="G92" s="289"/>
      <c r="H92" s="143"/>
      <c r="I92" s="143"/>
      <c r="J92" s="143"/>
      <c r="K92" s="143"/>
      <c r="L92" s="143"/>
      <c r="M92" s="143"/>
      <c r="N92" s="143"/>
      <c r="O92" s="143"/>
      <c r="P92" s="143"/>
      <c r="Q92" s="289"/>
      <c r="R92" s="143"/>
      <c r="S92" s="143"/>
      <c r="T92" s="143"/>
      <c r="U92" s="143"/>
      <c r="V92" s="143"/>
      <c r="W92" s="143"/>
      <c r="X92" s="143"/>
      <c r="Y92" s="143"/>
      <c r="Z92" s="143"/>
      <c r="AA92" s="288"/>
      <c r="AB92" s="288"/>
      <c r="AC92" s="143"/>
      <c r="AD92" s="143"/>
      <c r="AE92" s="143"/>
      <c r="AF92" s="158"/>
      <c r="AG92" s="143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  <c r="AY92" s="144"/>
      <c r="AZ92" s="144"/>
      <c r="BA92" s="144"/>
      <c r="BB92" s="41"/>
      <c r="BC92" s="41"/>
      <c r="BD92" s="41"/>
    </row>
    <row r="93" ht="15.75" customHeight="1">
      <c r="A93" s="143"/>
      <c r="B93" s="143"/>
      <c r="C93" s="143"/>
      <c r="D93" s="143"/>
      <c r="E93" s="143"/>
      <c r="F93" s="288"/>
      <c r="G93" s="289"/>
      <c r="H93" s="143"/>
      <c r="I93" s="143"/>
      <c r="J93" s="143"/>
      <c r="K93" s="143"/>
      <c r="L93" s="143"/>
      <c r="M93" s="143"/>
      <c r="N93" s="143"/>
      <c r="O93" s="143"/>
      <c r="P93" s="143"/>
      <c r="Q93" s="289"/>
      <c r="R93" s="143"/>
      <c r="S93" s="143"/>
      <c r="T93" s="143"/>
      <c r="U93" s="143"/>
      <c r="V93" s="143"/>
      <c r="W93" s="143"/>
      <c r="X93" s="143"/>
      <c r="Y93" s="143"/>
      <c r="Z93" s="143"/>
      <c r="AA93" s="288"/>
      <c r="AB93" s="288"/>
      <c r="AC93" s="143"/>
      <c r="AD93" s="143"/>
      <c r="AE93" s="143"/>
      <c r="AF93" s="158"/>
      <c r="AG93" s="143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  <c r="AY93" s="144"/>
      <c r="AZ93" s="144"/>
      <c r="BA93" s="144"/>
      <c r="BB93" s="41"/>
      <c r="BC93" s="41"/>
      <c r="BD93" s="41"/>
    </row>
    <row r="94" ht="15.75" customHeight="1">
      <c r="A94" s="143"/>
      <c r="B94" s="143"/>
      <c r="C94" s="143"/>
      <c r="D94" s="143"/>
      <c r="E94" s="143"/>
      <c r="F94" s="288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289"/>
      <c r="R94" s="143"/>
      <c r="S94" s="143"/>
      <c r="T94" s="143"/>
      <c r="U94" s="143"/>
      <c r="V94" s="143"/>
      <c r="W94" s="143"/>
      <c r="X94" s="143"/>
      <c r="Y94" s="143"/>
      <c r="Z94" s="143"/>
      <c r="AA94" s="288"/>
      <c r="AB94" s="288"/>
      <c r="AC94" s="143"/>
      <c r="AD94" s="143"/>
      <c r="AE94" s="143"/>
      <c r="AF94" s="158"/>
      <c r="AG94" s="143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  <c r="BB94" s="41"/>
      <c r="BC94" s="41"/>
      <c r="BD94" s="41"/>
    </row>
    <row r="95" ht="15.75" customHeight="1">
      <c r="A95" s="143"/>
      <c r="B95" s="143"/>
      <c r="C95" s="143"/>
      <c r="D95" s="143"/>
      <c r="E95" s="143"/>
      <c r="F95" s="288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289"/>
      <c r="R95" s="143"/>
      <c r="S95" s="143"/>
      <c r="T95" s="143"/>
      <c r="U95" s="143"/>
      <c r="V95" s="143"/>
      <c r="W95" s="143"/>
      <c r="X95" s="143"/>
      <c r="Y95" s="143"/>
      <c r="Z95" s="143"/>
      <c r="AA95" s="288"/>
      <c r="AB95" s="288"/>
      <c r="AC95" s="143"/>
      <c r="AD95" s="143"/>
      <c r="AE95" s="143"/>
      <c r="AF95" s="158"/>
      <c r="AG95" s="143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41"/>
      <c r="BC95" s="41"/>
      <c r="BD95" s="41"/>
    </row>
    <row r="96" ht="15.75" customHeight="1">
      <c r="A96" s="143"/>
      <c r="B96" s="143"/>
      <c r="C96" s="143"/>
      <c r="D96" s="143"/>
      <c r="E96" s="143"/>
      <c r="F96" s="288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289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288"/>
      <c r="AC96" s="288"/>
      <c r="AD96" s="143"/>
      <c r="AE96" s="143"/>
      <c r="AF96" s="143"/>
      <c r="AG96" s="143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41"/>
      <c r="BC96" s="41"/>
      <c r="BD96" s="41"/>
    </row>
    <row r="97" ht="15.75" customHeight="1">
      <c r="A97" s="143"/>
      <c r="B97" s="143"/>
      <c r="C97" s="143"/>
      <c r="D97" s="143"/>
      <c r="E97" s="143"/>
      <c r="F97" s="288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289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288"/>
      <c r="AC97" s="288"/>
      <c r="AD97" s="143"/>
      <c r="AE97" s="143"/>
      <c r="AF97" s="143"/>
      <c r="AG97" s="143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41"/>
      <c r="BC97" s="41"/>
      <c r="BD97" s="41"/>
    </row>
    <row r="98" ht="15.75" customHeight="1">
      <c r="A98" s="143"/>
      <c r="B98" s="143"/>
      <c r="C98" s="143"/>
      <c r="D98" s="143"/>
      <c r="E98" s="143"/>
      <c r="F98" s="288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289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288"/>
      <c r="AC98" s="288"/>
      <c r="AD98" s="143"/>
      <c r="AE98" s="143"/>
      <c r="AF98" s="143"/>
      <c r="AG98" s="143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  <c r="BA98" s="144"/>
      <c r="BB98" s="41"/>
      <c r="BC98" s="41"/>
      <c r="BD98" s="41"/>
    </row>
    <row r="99" ht="15.75" customHeight="1">
      <c r="A99" s="143"/>
      <c r="B99" s="143"/>
      <c r="C99" s="143"/>
      <c r="D99" s="143"/>
      <c r="E99" s="143"/>
      <c r="F99" s="288"/>
      <c r="G99" s="143"/>
      <c r="H99" s="143"/>
      <c r="I99" s="158"/>
      <c r="J99" s="143"/>
      <c r="K99" s="158"/>
      <c r="L99" s="158"/>
      <c r="M99" s="158"/>
      <c r="N99" s="158"/>
      <c r="O99" s="158"/>
      <c r="P99" s="143"/>
      <c r="Q99" s="289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288"/>
      <c r="AC99" s="288"/>
      <c r="AD99" s="143"/>
      <c r="AE99" s="143"/>
      <c r="AF99" s="143"/>
      <c r="AG99" s="143"/>
      <c r="AH99" s="144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  <c r="AY99" s="144"/>
      <c r="AZ99" s="144"/>
      <c r="BA99" s="144"/>
      <c r="BB99" s="41"/>
      <c r="BC99" s="41"/>
      <c r="BD99" s="41"/>
    </row>
    <row r="100" ht="15.75" customHeight="1">
      <c r="A100" s="143"/>
      <c r="B100" s="143"/>
      <c r="C100" s="143"/>
      <c r="D100" s="143"/>
      <c r="E100" s="143"/>
      <c r="F100" s="288"/>
      <c r="G100" s="143"/>
      <c r="H100" s="143"/>
      <c r="I100" s="158"/>
      <c r="J100" s="143"/>
      <c r="K100" s="158"/>
      <c r="L100" s="158"/>
      <c r="M100" s="158"/>
      <c r="N100" s="158"/>
      <c r="O100" s="158"/>
      <c r="P100" s="143"/>
      <c r="Q100" s="289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288"/>
      <c r="AC100" s="288"/>
      <c r="AD100" s="143"/>
      <c r="AE100" s="143"/>
      <c r="AF100" s="143"/>
      <c r="AG100" s="143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  <c r="AY100" s="144"/>
      <c r="AZ100" s="144"/>
      <c r="BA100" s="144"/>
      <c r="BB100" s="41"/>
      <c r="BC100" s="41"/>
      <c r="BD100" s="41"/>
    </row>
    <row r="101" ht="15.75" customHeight="1">
      <c r="A101" s="143"/>
      <c r="B101" s="143"/>
      <c r="C101" s="143"/>
      <c r="D101" s="143"/>
      <c r="E101" s="143"/>
      <c r="F101" s="288"/>
      <c r="G101" s="143"/>
      <c r="H101" s="143"/>
      <c r="I101" s="158"/>
      <c r="J101" s="143"/>
      <c r="K101" s="158"/>
      <c r="L101" s="158"/>
      <c r="M101" s="158"/>
      <c r="N101" s="158"/>
      <c r="O101" s="158"/>
      <c r="P101" s="143"/>
      <c r="Q101" s="289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288"/>
      <c r="AC101" s="288"/>
      <c r="AD101" s="143"/>
      <c r="AE101" s="143"/>
      <c r="AF101" s="143"/>
      <c r="AG101" s="143"/>
      <c r="AH101" s="144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  <c r="AY101" s="144"/>
      <c r="AZ101" s="144"/>
      <c r="BA101" s="144"/>
      <c r="BB101" s="41"/>
      <c r="BC101" s="41"/>
      <c r="BD101" s="41"/>
    </row>
    <row r="102" ht="15.75" customHeight="1">
      <c r="A102" s="143"/>
      <c r="B102" s="143"/>
      <c r="C102" s="143"/>
      <c r="D102" s="143"/>
      <c r="E102" s="143"/>
      <c r="F102" s="288"/>
      <c r="G102" s="143"/>
      <c r="H102" s="143"/>
      <c r="I102" s="158"/>
      <c r="J102" s="143"/>
      <c r="K102" s="158"/>
      <c r="L102" s="158"/>
      <c r="M102" s="158"/>
      <c r="N102" s="158"/>
      <c r="O102" s="158"/>
      <c r="P102" s="143"/>
      <c r="Q102" s="289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288"/>
      <c r="AC102" s="288"/>
      <c r="AD102" s="143"/>
      <c r="AE102" s="143"/>
      <c r="AF102" s="143"/>
      <c r="AG102" s="143"/>
      <c r="AH102" s="144"/>
      <c r="AI102" s="144"/>
      <c r="AJ102" s="144"/>
      <c r="AK102" s="144"/>
      <c r="AL102" s="144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  <c r="AY102" s="144"/>
      <c r="AZ102" s="144"/>
      <c r="BA102" s="144"/>
      <c r="BB102" s="41"/>
      <c r="BC102" s="41"/>
      <c r="BD102" s="41"/>
    </row>
    <row r="103" ht="15.75" customHeight="1">
      <c r="A103" s="143"/>
      <c r="B103" s="143"/>
      <c r="C103" s="143"/>
      <c r="D103" s="143"/>
      <c r="E103" s="143"/>
      <c r="F103" s="288"/>
      <c r="G103" s="143"/>
      <c r="H103" s="143"/>
      <c r="I103" s="158"/>
      <c r="J103" s="143"/>
      <c r="K103" s="158"/>
      <c r="L103" s="158"/>
      <c r="M103" s="158"/>
      <c r="N103" s="158"/>
      <c r="O103" s="158"/>
      <c r="P103" s="143"/>
      <c r="Q103" s="289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288"/>
      <c r="AC103" s="288"/>
      <c r="AD103" s="143"/>
      <c r="AE103" s="143"/>
      <c r="AF103" s="143"/>
      <c r="AG103" s="143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  <c r="AY103" s="144"/>
      <c r="AZ103" s="144"/>
      <c r="BA103" s="144"/>
      <c r="BB103" s="41"/>
      <c r="BC103" s="41"/>
      <c r="BD103" s="41"/>
    </row>
    <row r="104" ht="15.75" customHeight="1">
      <c r="A104" s="143"/>
      <c r="B104" s="143"/>
      <c r="C104" s="143"/>
      <c r="D104" s="143"/>
      <c r="E104" s="143"/>
      <c r="F104" s="288"/>
      <c r="G104" s="143"/>
      <c r="H104" s="143"/>
      <c r="I104" s="158"/>
      <c r="J104" s="143"/>
      <c r="K104" s="158"/>
      <c r="L104" s="158"/>
      <c r="M104" s="158"/>
      <c r="N104" s="158"/>
      <c r="O104" s="158"/>
      <c r="P104" s="143"/>
      <c r="Q104" s="289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288"/>
      <c r="AC104" s="288"/>
      <c r="AD104" s="143"/>
      <c r="AE104" s="143"/>
      <c r="AF104" s="143"/>
      <c r="AG104" s="143"/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  <c r="AY104" s="144"/>
      <c r="AZ104" s="144"/>
      <c r="BA104" s="144"/>
      <c r="BB104" s="41"/>
      <c r="BC104" s="41"/>
      <c r="BD104" s="41"/>
    </row>
    <row r="105" ht="15.75" customHeight="1">
      <c r="A105" s="143"/>
      <c r="B105" s="143"/>
      <c r="C105" s="143"/>
      <c r="D105" s="143"/>
      <c r="E105" s="143"/>
      <c r="F105" s="288"/>
      <c r="G105" s="143"/>
      <c r="H105" s="143"/>
      <c r="I105" s="158"/>
      <c r="J105" s="143"/>
      <c r="K105" s="158"/>
      <c r="L105" s="158"/>
      <c r="M105" s="158"/>
      <c r="N105" s="158"/>
      <c r="O105" s="158"/>
      <c r="P105" s="143"/>
      <c r="Q105" s="289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288"/>
      <c r="AC105" s="288"/>
      <c r="AD105" s="143"/>
      <c r="AE105" s="143"/>
      <c r="AF105" s="143"/>
      <c r="AG105" s="143"/>
      <c r="AH105" s="144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  <c r="AX105" s="144"/>
      <c r="AY105" s="144"/>
      <c r="AZ105" s="144"/>
      <c r="BA105" s="144"/>
      <c r="BB105" s="41"/>
      <c r="BC105" s="41"/>
      <c r="BD105" s="41"/>
    </row>
    <row r="106" ht="15.75" customHeight="1">
      <c r="A106" s="143"/>
      <c r="B106" s="143"/>
      <c r="C106" s="143"/>
      <c r="D106" s="143"/>
      <c r="E106" s="143"/>
      <c r="F106" s="288"/>
      <c r="G106" s="158"/>
      <c r="H106" s="143"/>
      <c r="I106" s="158"/>
      <c r="J106" s="143"/>
      <c r="K106" s="158"/>
      <c r="L106" s="158"/>
      <c r="M106" s="158"/>
      <c r="N106" s="158"/>
      <c r="O106" s="158"/>
      <c r="P106" s="143"/>
      <c r="Q106" s="289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288"/>
      <c r="AC106" s="288"/>
      <c r="AD106" s="143"/>
      <c r="AE106" s="143"/>
      <c r="AF106" s="143"/>
      <c r="AG106" s="143"/>
      <c r="AH106" s="144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  <c r="AX106" s="144"/>
      <c r="AY106" s="144"/>
      <c r="AZ106" s="144"/>
      <c r="BA106" s="144"/>
      <c r="BB106" s="41"/>
      <c r="BC106" s="41"/>
      <c r="BD106" s="41"/>
    </row>
    <row r="107" ht="15.75" customHeight="1">
      <c r="A107" s="143"/>
      <c r="B107" s="143"/>
      <c r="C107" s="143"/>
      <c r="D107" s="143"/>
      <c r="E107" s="143"/>
      <c r="F107" s="288"/>
      <c r="G107" s="158"/>
      <c r="H107" s="143"/>
      <c r="I107" s="158"/>
      <c r="J107" s="143"/>
      <c r="K107" s="158"/>
      <c r="L107" s="158"/>
      <c r="M107" s="158"/>
      <c r="N107" s="158"/>
      <c r="O107" s="158"/>
      <c r="P107" s="143"/>
      <c r="Q107" s="289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288"/>
      <c r="AC107" s="288"/>
      <c r="AD107" s="143"/>
      <c r="AE107" s="143"/>
      <c r="AF107" s="143"/>
      <c r="AG107" s="143"/>
      <c r="AH107" s="144"/>
      <c r="AI107" s="144"/>
      <c r="AJ107" s="144"/>
      <c r="AK107" s="144"/>
      <c r="AL107" s="144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  <c r="AY107" s="144"/>
      <c r="AZ107" s="144"/>
      <c r="BA107" s="144"/>
      <c r="BB107" s="41"/>
      <c r="BC107" s="41"/>
      <c r="BD107" s="41"/>
    </row>
    <row r="108" ht="15.75" customHeight="1">
      <c r="A108" s="143"/>
      <c r="B108" s="143"/>
      <c r="C108" s="143"/>
      <c r="D108" s="143"/>
      <c r="E108" s="143"/>
      <c r="F108" s="288"/>
      <c r="G108" s="158"/>
      <c r="H108" s="143"/>
      <c r="I108" s="158"/>
      <c r="J108" s="143"/>
      <c r="K108" s="158"/>
      <c r="L108" s="158"/>
      <c r="M108" s="158"/>
      <c r="N108" s="158"/>
      <c r="O108" s="158"/>
      <c r="P108" s="143"/>
      <c r="Q108" s="289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288"/>
      <c r="AC108" s="288"/>
      <c r="AD108" s="143"/>
      <c r="AE108" s="143"/>
      <c r="AF108" s="143"/>
      <c r="AG108" s="143"/>
      <c r="AH108" s="144"/>
      <c r="AI108" s="144"/>
      <c r="AJ108" s="144"/>
      <c r="AK108" s="144"/>
      <c r="AL108" s="144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  <c r="AY108" s="144"/>
      <c r="AZ108" s="144"/>
      <c r="BA108" s="144"/>
      <c r="BB108" s="41"/>
      <c r="BC108" s="41"/>
      <c r="BD108" s="41"/>
    </row>
    <row r="109" ht="15.75" customHeight="1">
      <c r="A109" s="143"/>
      <c r="B109" s="143"/>
      <c r="C109" s="143"/>
      <c r="D109" s="143"/>
      <c r="E109" s="143"/>
      <c r="F109" s="288"/>
      <c r="G109" s="158"/>
      <c r="H109" s="143"/>
      <c r="I109" s="158"/>
      <c r="J109" s="158"/>
      <c r="K109" s="158"/>
      <c r="L109" s="158"/>
      <c r="M109" s="158"/>
      <c r="N109" s="158"/>
      <c r="O109" s="158"/>
      <c r="P109" s="143"/>
      <c r="Q109" s="289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288"/>
      <c r="AC109" s="288"/>
      <c r="AD109" s="143"/>
      <c r="AE109" s="143"/>
      <c r="AF109" s="143"/>
      <c r="AG109" s="143"/>
      <c r="AH109" s="144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  <c r="AY109" s="144"/>
      <c r="AZ109" s="144"/>
      <c r="BA109" s="144"/>
      <c r="BB109" s="41"/>
      <c r="BC109" s="41"/>
      <c r="BD109" s="41"/>
    </row>
    <row r="110" ht="15.75" customHeight="1">
      <c r="A110" s="143"/>
      <c r="B110" s="143"/>
      <c r="C110" s="143"/>
      <c r="D110" s="143"/>
      <c r="E110" s="143"/>
      <c r="F110" s="288"/>
      <c r="G110" s="158"/>
      <c r="H110" s="143"/>
      <c r="I110" s="158"/>
      <c r="J110" s="158"/>
      <c r="K110" s="158"/>
      <c r="L110" s="158"/>
      <c r="M110" s="158"/>
      <c r="N110" s="158"/>
      <c r="O110" s="158"/>
      <c r="P110" s="143"/>
      <c r="Q110" s="289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288"/>
      <c r="AC110" s="288"/>
      <c r="AD110" s="143"/>
      <c r="AE110" s="143"/>
      <c r="AF110" s="143"/>
      <c r="AG110" s="143"/>
      <c r="AH110" s="144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  <c r="AY110" s="144"/>
      <c r="AZ110" s="144"/>
      <c r="BA110" s="144"/>
      <c r="BB110" s="41"/>
      <c r="BC110" s="41"/>
      <c r="BD110" s="41"/>
    </row>
    <row r="111" ht="15.75" customHeight="1">
      <c r="A111" s="143"/>
      <c r="B111" s="143"/>
      <c r="C111" s="143"/>
      <c r="D111" s="143"/>
      <c r="E111" s="143"/>
      <c r="F111" s="288"/>
      <c r="G111" s="158"/>
      <c r="H111" s="143"/>
      <c r="I111" s="158"/>
      <c r="J111" s="158"/>
      <c r="K111" s="158"/>
      <c r="L111" s="158"/>
      <c r="M111" s="158"/>
      <c r="N111" s="158"/>
      <c r="O111" s="158"/>
      <c r="P111" s="143"/>
      <c r="Q111" s="289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288"/>
      <c r="AC111" s="288"/>
      <c r="AD111" s="143"/>
      <c r="AE111" s="143"/>
      <c r="AF111" s="143"/>
      <c r="AG111" s="143"/>
      <c r="AH111" s="144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144"/>
      <c r="AS111" s="144"/>
      <c r="AT111" s="144"/>
      <c r="AU111" s="144"/>
      <c r="AV111" s="144"/>
      <c r="AW111" s="144"/>
      <c r="AX111" s="144"/>
      <c r="AY111" s="144"/>
      <c r="AZ111" s="144"/>
      <c r="BA111" s="144"/>
      <c r="BB111" s="41"/>
      <c r="BC111" s="41"/>
      <c r="BD111" s="41"/>
    </row>
    <row r="112" ht="15.75" customHeight="1">
      <c r="A112" s="143"/>
      <c r="B112" s="143"/>
      <c r="C112" s="143"/>
      <c r="D112" s="143"/>
      <c r="E112" s="143"/>
      <c r="F112" s="288"/>
      <c r="G112" s="158"/>
      <c r="H112" s="143"/>
      <c r="I112" s="158"/>
      <c r="J112" s="158"/>
      <c r="K112" s="158"/>
      <c r="L112" s="158"/>
      <c r="M112" s="158"/>
      <c r="N112" s="158"/>
      <c r="O112" s="158"/>
      <c r="P112" s="143"/>
      <c r="Q112" s="289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288"/>
      <c r="AC112" s="288"/>
      <c r="AD112" s="143"/>
      <c r="AE112" s="143"/>
      <c r="AF112" s="143"/>
      <c r="AG112" s="143"/>
      <c r="AH112" s="144"/>
      <c r="AI112" s="144"/>
      <c r="AJ112" s="144"/>
      <c r="AK112" s="144"/>
      <c r="AL112" s="144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  <c r="AY112" s="144"/>
      <c r="AZ112" s="144"/>
      <c r="BA112" s="144"/>
      <c r="BB112" s="41"/>
      <c r="BC112" s="41"/>
      <c r="BD112" s="41"/>
    </row>
    <row r="113" ht="15.75" customHeight="1">
      <c r="A113" s="143"/>
      <c r="B113" s="143"/>
      <c r="C113" s="143"/>
      <c r="D113" s="143"/>
      <c r="E113" s="143"/>
      <c r="F113" s="288"/>
      <c r="G113" s="158"/>
      <c r="H113" s="143"/>
      <c r="I113" s="158"/>
      <c r="J113" s="158"/>
      <c r="K113" s="158"/>
      <c r="L113" s="158"/>
      <c r="M113" s="158"/>
      <c r="N113" s="158"/>
      <c r="O113" s="158"/>
      <c r="P113" s="143"/>
      <c r="Q113" s="289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288"/>
      <c r="AC113" s="288"/>
      <c r="AD113" s="143"/>
      <c r="AE113" s="143"/>
      <c r="AF113" s="143"/>
      <c r="AG113" s="143"/>
      <c r="AH113" s="144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  <c r="AY113" s="144"/>
      <c r="AZ113" s="144"/>
      <c r="BA113" s="144"/>
      <c r="BB113" s="41"/>
      <c r="BC113" s="41"/>
      <c r="BD113" s="41"/>
    </row>
    <row r="114" ht="15.75" customHeight="1">
      <c r="A114" s="143"/>
      <c r="B114" s="143"/>
      <c r="C114" s="143"/>
      <c r="D114" s="143"/>
      <c r="E114" s="143"/>
      <c r="F114" s="288"/>
      <c r="G114" s="158"/>
      <c r="H114" s="143"/>
      <c r="I114" s="158"/>
      <c r="J114" s="158"/>
      <c r="K114" s="158"/>
      <c r="L114" s="158"/>
      <c r="M114" s="158"/>
      <c r="N114" s="158"/>
      <c r="O114" s="158"/>
      <c r="P114" s="143"/>
      <c r="Q114" s="289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288"/>
      <c r="AC114" s="288"/>
      <c r="AD114" s="143"/>
      <c r="AE114" s="143"/>
      <c r="AF114" s="143"/>
      <c r="AG114" s="143"/>
      <c r="AH114" s="144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4"/>
      <c r="AZ114" s="144"/>
      <c r="BA114" s="144"/>
      <c r="BB114" s="41"/>
      <c r="BC114" s="41"/>
      <c r="BD114" s="41"/>
    </row>
    <row r="115" ht="15.75" customHeight="1">
      <c r="A115" s="143"/>
      <c r="B115" s="143"/>
      <c r="C115" s="143"/>
      <c r="D115" s="143"/>
      <c r="E115" s="143"/>
      <c r="F115" s="288"/>
      <c r="G115" s="158"/>
      <c r="H115" s="143"/>
      <c r="I115" s="158"/>
      <c r="J115" s="158"/>
      <c r="K115" s="158"/>
      <c r="L115" s="158"/>
      <c r="M115" s="158"/>
      <c r="N115" s="158"/>
      <c r="O115" s="158"/>
      <c r="P115" s="143"/>
      <c r="Q115" s="289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288"/>
      <c r="AC115" s="288"/>
      <c r="AD115" s="143"/>
      <c r="AE115" s="143"/>
      <c r="AF115" s="143"/>
      <c r="AG115" s="143"/>
      <c r="AH115" s="144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4"/>
      <c r="AZ115" s="144"/>
      <c r="BA115" s="144"/>
      <c r="BB115" s="41"/>
      <c r="BC115" s="41"/>
      <c r="BD115" s="41"/>
    </row>
    <row r="116" ht="15.75" customHeight="1">
      <c r="A116" s="143"/>
      <c r="B116" s="143"/>
      <c r="C116" s="143"/>
      <c r="D116" s="143"/>
      <c r="E116" s="143"/>
      <c r="F116" s="288"/>
      <c r="G116" s="158"/>
      <c r="H116" s="143"/>
      <c r="I116" s="158"/>
      <c r="J116" s="158"/>
      <c r="K116" s="158"/>
      <c r="L116" s="158"/>
      <c r="M116" s="158"/>
      <c r="N116" s="158"/>
      <c r="O116" s="158"/>
      <c r="P116" s="143"/>
      <c r="Q116" s="289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288"/>
      <c r="AC116" s="288"/>
      <c r="AD116" s="143"/>
      <c r="AE116" s="143"/>
      <c r="AF116" s="143"/>
      <c r="AG116" s="143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  <c r="AY116" s="144"/>
      <c r="AZ116" s="144"/>
      <c r="BA116" s="144"/>
      <c r="BB116" s="41"/>
      <c r="BC116" s="41"/>
      <c r="BD116" s="41"/>
    </row>
    <row r="117" ht="15.75" customHeight="1">
      <c r="A117" s="143"/>
      <c r="B117" s="143"/>
      <c r="C117" s="143"/>
      <c r="D117" s="143"/>
      <c r="E117" s="143"/>
      <c r="F117" s="288"/>
      <c r="G117" s="158"/>
      <c r="H117" s="143"/>
      <c r="I117" s="158"/>
      <c r="J117" s="158"/>
      <c r="K117" s="158"/>
      <c r="L117" s="158"/>
      <c r="M117" s="158"/>
      <c r="N117" s="158"/>
      <c r="O117" s="158"/>
      <c r="P117" s="143"/>
      <c r="Q117" s="289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288"/>
      <c r="AC117" s="288"/>
      <c r="AD117" s="143"/>
      <c r="AE117" s="143"/>
      <c r="AF117" s="143"/>
      <c r="AG117" s="143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  <c r="AY117" s="144"/>
      <c r="AZ117" s="144"/>
      <c r="BA117" s="144"/>
      <c r="BB117" s="41"/>
      <c r="BC117" s="41"/>
      <c r="BD117" s="41"/>
    </row>
    <row r="118" ht="15.75" customHeight="1">
      <c r="A118" s="143"/>
      <c r="B118" s="143"/>
      <c r="C118" s="143"/>
      <c r="D118" s="143"/>
      <c r="E118" s="143"/>
      <c r="F118" s="288"/>
      <c r="G118" s="158"/>
      <c r="H118" s="143"/>
      <c r="I118" s="158"/>
      <c r="J118" s="158"/>
      <c r="K118" s="158"/>
      <c r="L118" s="158"/>
      <c r="M118" s="158"/>
      <c r="N118" s="158"/>
      <c r="O118" s="158"/>
      <c r="P118" s="143"/>
      <c r="Q118" s="289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288"/>
      <c r="AC118" s="288"/>
      <c r="AD118" s="143"/>
      <c r="AE118" s="143"/>
      <c r="AF118" s="143"/>
      <c r="AG118" s="143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  <c r="AY118" s="144"/>
      <c r="AZ118" s="144"/>
      <c r="BA118" s="144"/>
      <c r="BB118" s="41"/>
      <c r="BC118" s="41"/>
      <c r="BD118" s="41"/>
    </row>
    <row r="119" ht="15.75" customHeight="1">
      <c r="A119" s="143"/>
      <c r="B119" s="143"/>
      <c r="C119" s="143"/>
      <c r="D119" s="143"/>
      <c r="E119" s="143"/>
      <c r="F119" s="288"/>
      <c r="G119" s="158"/>
      <c r="H119" s="143"/>
      <c r="I119" s="158"/>
      <c r="J119" s="158"/>
      <c r="K119" s="158"/>
      <c r="L119" s="158"/>
      <c r="M119" s="158"/>
      <c r="N119" s="158"/>
      <c r="O119" s="158"/>
      <c r="P119" s="143"/>
      <c r="Q119" s="289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288"/>
      <c r="AC119" s="288"/>
      <c r="AD119" s="143"/>
      <c r="AE119" s="143"/>
      <c r="AF119" s="143"/>
      <c r="AG119" s="143"/>
      <c r="AH119" s="144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  <c r="AY119" s="144"/>
      <c r="AZ119" s="144"/>
      <c r="BA119" s="144"/>
      <c r="BB119" s="41"/>
      <c r="BC119" s="41"/>
      <c r="BD119" s="41"/>
    </row>
    <row r="120" ht="15.75" customHeight="1">
      <c r="A120" s="143"/>
      <c r="B120" s="143"/>
      <c r="C120" s="143"/>
      <c r="D120" s="143"/>
      <c r="E120" s="143"/>
      <c r="F120" s="288"/>
      <c r="G120" s="158"/>
      <c r="H120" s="143"/>
      <c r="I120" s="158"/>
      <c r="J120" s="158"/>
      <c r="K120" s="158"/>
      <c r="L120" s="158"/>
      <c r="M120" s="158"/>
      <c r="N120" s="158"/>
      <c r="O120" s="158"/>
      <c r="P120" s="143"/>
      <c r="Q120" s="289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288"/>
      <c r="AC120" s="288"/>
      <c r="AD120" s="143"/>
      <c r="AE120" s="143"/>
      <c r="AF120" s="143"/>
      <c r="AG120" s="143"/>
      <c r="AH120" s="144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  <c r="AY120" s="144"/>
      <c r="AZ120" s="144"/>
      <c r="BA120" s="144"/>
      <c r="BB120" s="41"/>
      <c r="BC120" s="41"/>
      <c r="BD120" s="41"/>
    </row>
    <row r="121" ht="15.75" customHeight="1">
      <c r="A121" s="143"/>
      <c r="B121" s="143"/>
      <c r="C121" s="143"/>
      <c r="D121" s="143"/>
      <c r="E121" s="143"/>
      <c r="F121" s="288"/>
      <c r="G121" s="158"/>
      <c r="H121" s="143"/>
      <c r="I121" s="158"/>
      <c r="J121" s="158"/>
      <c r="K121" s="158"/>
      <c r="L121" s="158"/>
      <c r="M121" s="158"/>
      <c r="N121" s="158"/>
      <c r="O121" s="158"/>
      <c r="P121" s="143"/>
      <c r="Q121" s="289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288"/>
      <c r="AC121" s="288"/>
      <c r="AD121" s="143"/>
      <c r="AE121" s="143"/>
      <c r="AF121" s="143"/>
      <c r="AG121" s="143"/>
      <c r="AH121" s="144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  <c r="AY121" s="144"/>
      <c r="AZ121" s="144"/>
      <c r="BA121" s="144"/>
      <c r="BB121" s="41"/>
      <c r="BC121" s="41"/>
      <c r="BD121" s="41"/>
    </row>
    <row r="122" ht="15.75" customHeight="1">
      <c r="A122" s="143"/>
      <c r="B122" s="143"/>
      <c r="C122" s="143"/>
      <c r="D122" s="143"/>
      <c r="E122" s="143"/>
      <c r="F122" s="288"/>
      <c r="G122" s="158"/>
      <c r="H122" s="143"/>
      <c r="I122" s="158"/>
      <c r="J122" s="158"/>
      <c r="K122" s="158"/>
      <c r="L122" s="158"/>
      <c r="M122" s="158"/>
      <c r="N122" s="158"/>
      <c r="O122" s="158"/>
      <c r="P122" s="143"/>
      <c r="Q122" s="289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288"/>
      <c r="AC122" s="288"/>
      <c r="AD122" s="143"/>
      <c r="AE122" s="143"/>
      <c r="AF122" s="143"/>
      <c r="AG122" s="143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  <c r="AY122" s="144"/>
      <c r="AZ122" s="144"/>
      <c r="BA122" s="144"/>
      <c r="BB122" s="41"/>
      <c r="BC122" s="41"/>
      <c r="BD122" s="41"/>
    </row>
    <row r="123" ht="15.75" customHeight="1">
      <c r="A123" s="143"/>
      <c r="B123" s="143"/>
      <c r="C123" s="143"/>
      <c r="D123" s="143"/>
      <c r="E123" s="143"/>
      <c r="F123" s="288"/>
      <c r="G123" s="158"/>
      <c r="H123" s="143"/>
      <c r="I123" s="158"/>
      <c r="J123" s="158"/>
      <c r="K123" s="158"/>
      <c r="L123" s="158"/>
      <c r="M123" s="158"/>
      <c r="N123" s="158"/>
      <c r="O123" s="158"/>
      <c r="P123" s="143"/>
      <c r="Q123" s="289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288"/>
      <c r="AC123" s="288"/>
      <c r="AD123" s="143"/>
      <c r="AE123" s="143"/>
      <c r="AF123" s="143"/>
      <c r="AG123" s="143"/>
      <c r="AH123" s="144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  <c r="AY123" s="144"/>
      <c r="AZ123" s="144"/>
      <c r="BA123" s="144"/>
      <c r="BB123" s="41"/>
      <c r="BC123" s="41"/>
      <c r="BD123" s="41"/>
    </row>
    <row r="124" ht="15.75" customHeight="1">
      <c r="A124" s="143"/>
      <c r="B124" s="143"/>
      <c r="C124" s="143"/>
      <c r="D124" s="143"/>
      <c r="E124" s="143"/>
      <c r="F124" s="288"/>
      <c r="G124" s="158"/>
      <c r="H124" s="143"/>
      <c r="I124" s="158"/>
      <c r="J124" s="158"/>
      <c r="K124" s="158"/>
      <c r="L124" s="158"/>
      <c r="M124" s="158"/>
      <c r="N124" s="158"/>
      <c r="O124" s="158"/>
      <c r="P124" s="143"/>
      <c r="Q124" s="289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288"/>
      <c r="AC124" s="288"/>
      <c r="AD124" s="143"/>
      <c r="AE124" s="143"/>
      <c r="AF124" s="143"/>
      <c r="AG124" s="143"/>
      <c r="AH124" s="144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  <c r="AY124" s="144"/>
      <c r="AZ124" s="144"/>
      <c r="BA124" s="144"/>
      <c r="BB124" s="41"/>
      <c r="BC124" s="41"/>
      <c r="BD124" s="41"/>
    </row>
    <row r="125" ht="15.75" customHeight="1">
      <c r="A125" s="143"/>
      <c r="B125" s="143"/>
      <c r="C125" s="143"/>
      <c r="D125" s="143"/>
      <c r="E125" s="143"/>
      <c r="F125" s="288"/>
      <c r="G125" s="158"/>
      <c r="H125" s="143"/>
      <c r="I125" s="158"/>
      <c r="J125" s="158"/>
      <c r="K125" s="158"/>
      <c r="L125" s="158"/>
      <c r="M125" s="158"/>
      <c r="N125" s="158"/>
      <c r="O125" s="158"/>
      <c r="P125" s="143"/>
      <c r="Q125" s="289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288"/>
      <c r="AC125" s="288"/>
      <c r="AD125" s="143"/>
      <c r="AE125" s="143"/>
      <c r="AF125" s="143"/>
      <c r="AG125" s="143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  <c r="AY125" s="144"/>
      <c r="AZ125" s="144"/>
      <c r="BA125" s="144"/>
      <c r="BB125" s="41"/>
      <c r="BC125" s="41"/>
      <c r="BD125" s="41"/>
    </row>
    <row r="126" ht="15.75" customHeight="1">
      <c r="A126" s="143"/>
      <c r="B126" s="143"/>
      <c r="C126" s="143"/>
      <c r="D126" s="143"/>
      <c r="E126" s="143"/>
      <c r="F126" s="288"/>
      <c r="G126" s="158"/>
      <c r="H126" s="143"/>
      <c r="I126" s="158"/>
      <c r="J126" s="158"/>
      <c r="K126" s="158"/>
      <c r="L126" s="158"/>
      <c r="M126" s="158"/>
      <c r="N126" s="158"/>
      <c r="O126" s="158"/>
      <c r="P126" s="143"/>
      <c r="Q126" s="289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288"/>
      <c r="AC126" s="288"/>
      <c r="AD126" s="143"/>
      <c r="AE126" s="143"/>
      <c r="AF126" s="143"/>
      <c r="AG126" s="143"/>
      <c r="AH126" s="144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  <c r="AY126" s="144"/>
      <c r="AZ126" s="144"/>
      <c r="BA126" s="144"/>
      <c r="BB126" s="41"/>
      <c r="BC126" s="41"/>
      <c r="BD126" s="41"/>
    </row>
    <row r="127" ht="15.75" customHeight="1">
      <c r="A127" s="143"/>
      <c r="B127" s="143"/>
      <c r="C127" s="143"/>
      <c r="D127" s="143"/>
      <c r="E127" s="143"/>
      <c r="F127" s="288"/>
      <c r="G127" s="158"/>
      <c r="H127" s="143"/>
      <c r="I127" s="158"/>
      <c r="J127" s="158"/>
      <c r="K127" s="158"/>
      <c r="L127" s="158"/>
      <c r="M127" s="158"/>
      <c r="N127" s="158"/>
      <c r="O127" s="158"/>
      <c r="P127" s="143"/>
      <c r="Q127" s="289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288"/>
      <c r="AC127" s="288"/>
      <c r="AD127" s="143"/>
      <c r="AE127" s="143"/>
      <c r="AF127" s="143"/>
      <c r="AG127" s="143"/>
      <c r="AH127" s="144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  <c r="AY127" s="144"/>
      <c r="AZ127" s="144"/>
      <c r="BA127" s="144"/>
      <c r="BB127" s="41"/>
      <c r="BC127" s="41"/>
      <c r="BD127" s="41"/>
    </row>
    <row r="128" ht="15.75" customHeight="1">
      <c r="A128" s="143"/>
      <c r="B128" s="143"/>
      <c r="C128" s="143"/>
      <c r="D128" s="143"/>
      <c r="E128" s="143"/>
      <c r="F128" s="288"/>
      <c r="G128" s="158"/>
      <c r="H128" s="143"/>
      <c r="I128" s="158"/>
      <c r="J128" s="158"/>
      <c r="K128" s="158"/>
      <c r="L128" s="158"/>
      <c r="M128" s="158"/>
      <c r="N128" s="158"/>
      <c r="O128" s="158"/>
      <c r="P128" s="143"/>
      <c r="Q128" s="289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288"/>
      <c r="AC128" s="288"/>
      <c r="AD128" s="143"/>
      <c r="AE128" s="143"/>
      <c r="AF128" s="143"/>
      <c r="AG128" s="143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  <c r="AZ128" s="144"/>
      <c r="BA128" s="144"/>
      <c r="BB128" s="41"/>
      <c r="BC128" s="41"/>
      <c r="BD128" s="41"/>
    </row>
    <row r="129" ht="15.75" customHeight="1">
      <c r="A129" s="143"/>
      <c r="B129" s="143"/>
      <c r="C129" s="143"/>
      <c r="D129" s="143"/>
      <c r="E129" s="143"/>
      <c r="F129" s="288"/>
      <c r="G129" s="158"/>
      <c r="H129" s="143"/>
      <c r="I129" s="158"/>
      <c r="J129" s="158"/>
      <c r="K129" s="158"/>
      <c r="L129" s="158"/>
      <c r="M129" s="158"/>
      <c r="N129" s="158"/>
      <c r="O129" s="158"/>
      <c r="P129" s="143"/>
      <c r="Q129" s="289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288"/>
      <c r="AC129" s="288"/>
      <c r="AD129" s="143"/>
      <c r="AE129" s="143"/>
      <c r="AF129" s="143"/>
      <c r="AG129" s="143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  <c r="AY129" s="144"/>
      <c r="AZ129" s="144"/>
      <c r="BA129" s="144"/>
      <c r="BB129" s="41"/>
      <c r="BC129" s="41"/>
      <c r="BD129" s="41"/>
    </row>
    <row r="130" ht="15.75" customHeight="1">
      <c r="A130" s="143"/>
      <c r="B130" s="143"/>
      <c r="C130" s="143"/>
      <c r="D130" s="143"/>
      <c r="E130" s="143"/>
      <c r="F130" s="288"/>
      <c r="G130" s="158"/>
      <c r="H130" s="143"/>
      <c r="I130" s="158"/>
      <c r="J130" s="158"/>
      <c r="K130" s="158"/>
      <c r="L130" s="158"/>
      <c r="M130" s="158"/>
      <c r="N130" s="158"/>
      <c r="O130" s="158"/>
      <c r="P130" s="143"/>
      <c r="Q130" s="289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288"/>
      <c r="AC130" s="288"/>
      <c r="AD130" s="143"/>
      <c r="AE130" s="143"/>
      <c r="AF130" s="143"/>
      <c r="AG130" s="143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  <c r="AY130" s="144"/>
      <c r="AZ130" s="144"/>
      <c r="BA130" s="144"/>
      <c r="BB130" s="41"/>
      <c r="BC130" s="41"/>
      <c r="BD130" s="41"/>
    </row>
    <row r="131" ht="15.75" customHeight="1">
      <c r="A131" s="143"/>
      <c r="B131" s="143"/>
      <c r="C131" s="143"/>
      <c r="D131" s="143"/>
      <c r="E131" s="143"/>
      <c r="F131" s="288"/>
      <c r="G131" s="158"/>
      <c r="H131" s="143"/>
      <c r="I131" s="158"/>
      <c r="J131" s="158"/>
      <c r="K131" s="158"/>
      <c r="L131" s="158"/>
      <c r="M131" s="158"/>
      <c r="N131" s="158"/>
      <c r="O131" s="158"/>
      <c r="P131" s="143"/>
      <c r="Q131" s="289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288"/>
      <c r="AC131" s="288"/>
      <c r="AD131" s="143"/>
      <c r="AE131" s="143"/>
      <c r="AF131" s="143"/>
      <c r="AG131" s="143"/>
      <c r="AH131" s="144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  <c r="AY131" s="144"/>
      <c r="AZ131" s="144"/>
      <c r="BA131" s="144"/>
      <c r="BB131" s="41"/>
      <c r="BC131" s="41"/>
      <c r="BD131" s="41"/>
    </row>
    <row r="132" ht="15.75" customHeight="1">
      <c r="A132" s="143"/>
      <c r="B132" s="143"/>
      <c r="C132" s="143"/>
      <c r="D132" s="143"/>
      <c r="E132" s="143"/>
      <c r="F132" s="288"/>
      <c r="G132" s="158"/>
      <c r="H132" s="143"/>
      <c r="I132" s="158"/>
      <c r="J132" s="158"/>
      <c r="K132" s="158"/>
      <c r="L132" s="158"/>
      <c r="M132" s="158"/>
      <c r="N132" s="158"/>
      <c r="O132" s="158"/>
      <c r="P132" s="143"/>
      <c r="Q132" s="289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288"/>
      <c r="AC132" s="288"/>
      <c r="AD132" s="143"/>
      <c r="AE132" s="143"/>
      <c r="AF132" s="143"/>
      <c r="AG132" s="143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  <c r="AY132" s="144"/>
      <c r="AZ132" s="144"/>
      <c r="BA132" s="144"/>
      <c r="BB132" s="41"/>
      <c r="BC132" s="41"/>
      <c r="BD132" s="41"/>
    </row>
    <row r="133" ht="15.75" customHeight="1">
      <c r="A133" s="143"/>
      <c r="B133" s="143"/>
      <c r="C133" s="143"/>
      <c r="D133" s="143"/>
      <c r="E133" s="143"/>
      <c r="F133" s="288"/>
      <c r="G133" s="158"/>
      <c r="H133" s="143"/>
      <c r="I133" s="158"/>
      <c r="J133" s="158"/>
      <c r="K133" s="158"/>
      <c r="L133" s="158"/>
      <c r="M133" s="158"/>
      <c r="N133" s="158"/>
      <c r="O133" s="158"/>
      <c r="P133" s="143"/>
      <c r="Q133" s="289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288"/>
      <c r="AC133" s="288"/>
      <c r="AD133" s="143"/>
      <c r="AE133" s="143"/>
      <c r="AF133" s="143"/>
      <c r="AG133" s="143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  <c r="AY133" s="144"/>
      <c r="AZ133" s="144"/>
      <c r="BA133" s="144"/>
      <c r="BB133" s="41"/>
      <c r="BC133" s="41"/>
      <c r="BD133" s="41"/>
    </row>
    <row r="134" ht="15.75" customHeight="1">
      <c r="A134" s="143"/>
      <c r="B134" s="143"/>
      <c r="C134" s="143"/>
      <c r="D134" s="143"/>
      <c r="E134" s="143"/>
      <c r="F134" s="288"/>
      <c r="G134" s="158"/>
      <c r="H134" s="143"/>
      <c r="I134" s="158"/>
      <c r="J134" s="158"/>
      <c r="K134" s="158"/>
      <c r="L134" s="158"/>
      <c r="M134" s="158"/>
      <c r="N134" s="158"/>
      <c r="O134" s="158"/>
      <c r="P134" s="143"/>
      <c r="Q134" s="289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288"/>
      <c r="AC134" s="288"/>
      <c r="AD134" s="143"/>
      <c r="AE134" s="143"/>
      <c r="AF134" s="143"/>
      <c r="AG134" s="143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  <c r="AY134" s="144"/>
      <c r="AZ134" s="144"/>
      <c r="BA134" s="144"/>
      <c r="BB134" s="41"/>
      <c r="BC134" s="41"/>
      <c r="BD134" s="41"/>
    </row>
    <row r="135" ht="15.75" customHeight="1">
      <c r="A135" s="143"/>
      <c r="B135" s="143"/>
      <c r="C135" s="143"/>
      <c r="D135" s="143"/>
      <c r="E135" s="143"/>
      <c r="F135" s="288"/>
      <c r="G135" s="158"/>
      <c r="H135" s="143"/>
      <c r="I135" s="158"/>
      <c r="J135" s="158"/>
      <c r="K135" s="158"/>
      <c r="L135" s="158"/>
      <c r="M135" s="158"/>
      <c r="N135" s="158"/>
      <c r="O135" s="158"/>
      <c r="P135" s="143"/>
      <c r="Q135" s="289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288"/>
      <c r="AC135" s="288"/>
      <c r="AD135" s="143"/>
      <c r="AE135" s="143"/>
      <c r="AF135" s="143"/>
      <c r="AG135" s="143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  <c r="AY135" s="144"/>
      <c r="AZ135" s="144"/>
      <c r="BA135" s="144"/>
      <c r="BB135" s="41"/>
      <c r="BC135" s="41"/>
      <c r="BD135" s="41"/>
    </row>
    <row r="136" ht="15.75" customHeight="1">
      <c r="A136" s="143"/>
      <c r="B136" s="143"/>
      <c r="C136" s="143"/>
      <c r="D136" s="143"/>
      <c r="E136" s="143"/>
      <c r="F136" s="288"/>
      <c r="G136" s="158"/>
      <c r="H136" s="143"/>
      <c r="I136" s="158"/>
      <c r="J136" s="158"/>
      <c r="K136" s="158"/>
      <c r="L136" s="158"/>
      <c r="M136" s="158"/>
      <c r="N136" s="158"/>
      <c r="O136" s="158"/>
      <c r="P136" s="143"/>
      <c r="Q136" s="289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288"/>
      <c r="AC136" s="288"/>
      <c r="AD136" s="143"/>
      <c r="AE136" s="143"/>
      <c r="AF136" s="143"/>
      <c r="AG136" s="143"/>
      <c r="AH136" s="144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  <c r="AY136" s="144"/>
      <c r="AZ136" s="144"/>
      <c r="BA136" s="144"/>
      <c r="BB136" s="41"/>
      <c r="BC136" s="41"/>
      <c r="BD136" s="41"/>
    </row>
    <row r="137" ht="15.75" customHeight="1">
      <c r="A137" s="143"/>
      <c r="B137" s="143"/>
      <c r="C137" s="143"/>
      <c r="D137" s="143"/>
      <c r="E137" s="143"/>
      <c r="F137" s="288"/>
      <c r="G137" s="158"/>
      <c r="H137" s="143"/>
      <c r="I137" s="158"/>
      <c r="J137" s="158"/>
      <c r="K137" s="158"/>
      <c r="L137" s="158"/>
      <c r="M137" s="158"/>
      <c r="N137" s="158"/>
      <c r="O137" s="158"/>
      <c r="P137" s="143"/>
      <c r="Q137" s="289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288"/>
      <c r="AC137" s="288"/>
      <c r="AD137" s="143"/>
      <c r="AE137" s="143"/>
      <c r="AF137" s="143"/>
      <c r="AG137" s="143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  <c r="AY137" s="144"/>
      <c r="AZ137" s="144"/>
      <c r="BA137" s="144"/>
      <c r="BB137" s="41"/>
      <c r="BC137" s="41"/>
      <c r="BD137" s="41"/>
    </row>
    <row r="138" ht="15.75" customHeight="1">
      <c r="A138" s="143"/>
      <c r="B138" s="143"/>
      <c r="C138" s="143"/>
      <c r="D138" s="143"/>
      <c r="E138" s="143"/>
      <c r="F138" s="288"/>
      <c r="G138" s="158"/>
      <c r="H138" s="143"/>
      <c r="I138" s="158"/>
      <c r="J138" s="158"/>
      <c r="K138" s="158"/>
      <c r="L138" s="158"/>
      <c r="M138" s="158"/>
      <c r="N138" s="158"/>
      <c r="O138" s="158"/>
      <c r="P138" s="143"/>
      <c r="Q138" s="289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288"/>
      <c r="AC138" s="288"/>
      <c r="AD138" s="143"/>
      <c r="AE138" s="143"/>
      <c r="AF138" s="143"/>
      <c r="AG138" s="143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  <c r="AY138" s="144"/>
      <c r="AZ138" s="144"/>
      <c r="BA138" s="144"/>
      <c r="BB138" s="41"/>
      <c r="BC138" s="41"/>
      <c r="BD138" s="41"/>
    </row>
    <row r="139" ht="15.75" customHeight="1">
      <c r="A139" s="143"/>
      <c r="B139" s="143"/>
      <c r="C139" s="143"/>
      <c r="D139" s="143"/>
      <c r="E139" s="143"/>
      <c r="F139" s="288"/>
      <c r="G139" s="158"/>
      <c r="H139" s="143"/>
      <c r="I139" s="158"/>
      <c r="J139" s="158"/>
      <c r="K139" s="158"/>
      <c r="L139" s="158"/>
      <c r="M139" s="158"/>
      <c r="N139" s="158"/>
      <c r="O139" s="158"/>
      <c r="P139" s="143"/>
      <c r="Q139" s="289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288"/>
      <c r="AC139" s="288"/>
      <c r="AD139" s="143"/>
      <c r="AE139" s="143"/>
      <c r="AF139" s="143"/>
      <c r="AG139" s="143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  <c r="AY139" s="144"/>
      <c r="AZ139" s="144"/>
      <c r="BA139" s="144"/>
      <c r="BB139" s="41"/>
      <c r="BC139" s="41"/>
      <c r="BD139" s="41"/>
    </row>
    <row r="140" ht="15.75" customHeight="1">
      <c r="A140" s="143"/>
      <c r="B140" s="143"/>
      <c r="C140" s="143"/>
      <c r="D140" s="143"/>
      <c r="E140" s="143"/>
      <c r="F140" s="288"/>
      <c r="G140" s="158"/>
      <c r="H140" s="143"/>
      <c r="I140" s="158"/>
      <c r="J140" s="158"/>
      <c r="K140" s="158"/>
      <c r="L140" s="158"/>
      <c r="M140" s="158"/>
      <c r="N140" s="158"/>
      <c r="O140" s="158"/>
      <c r="P140" s="143"/>
      <c r="Q140" s="289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288"/>
      <c r="AC140" s="288"/>
      <c r="AD140" s="143"/>
      <c r="AE140" s="143"/>
      <c r="AF140" s="143"/>
      <c r="AG140" s="143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  <c r="AY140" s="144"/>
      <c r="AZ140" s="144"/>
      <c r="BA140" s="144"/>
      <c r="BB140" s="41"/>
      <c r="BC140" s="41"/>
      <c r="BD140" s="41"/>
    </row>
    <row r="141" ht="15.75" customHeight="1">
      <c r="A141" s="143"/>
      <c r="B141" s="143"/>
      <c r="C141" s="143"/>
      <c r="D141" s="143"/>
      <c r="E141" s="143"/>
      <c r="F141" s="288"/>
      <c r="G141" s="158"/>
      <c r="H141" s="143"/>
      <c r="I141" s="158"/>
      <c r="J141" s="158"/>
      <c r="K141" s="158"/>
      <c r="L141" s="158"/>
      <c r="M141" s="158"/>
      <c r="N141" s="158"/>
      <c r="O141" s="158"/>
      <c r="P141" s="143"/>
      <c r="Q141" s="289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288"/>
      <c r="AC141" s="288"/>
      <c r="AD141" s="143"/>
      <c r="AE141" s="143"/>
      <c r="AF141" s="143"/>
      <c r="AG141" s="143"/>
      <c r="AH141" s="144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  <c r="AY141" s="144"/>
      <c r="AZ141" s="144"/>
      <c r="BA141" s="144"/>
      <c r="BB141" s="41"/>
      <c r="BC141" s="41"/>
      <c r="BD141" s="41"/>
    </row>
    <row r="142" ht="15.75" customHeight="1">
      <c r="A142" s="143"/>
      <c r="B142" s="143"/>
      <c r="C142" s="143"/>
      <c r="D142" s="143"/>
      <c r="E142" s="143"/>
      <c r="F142" s="288"/>
      <c r="G142" s="158"/>
      <c r="H142" s="143"/>
      <c r="I142" s="158"/>
      <c r="J142" s="158"/>
      <c r="K142" s="158"/>
      <c r="L142" s="158"/>
      <c r="M142" s="158"/>
      <c r="N142" s="158"/>
      <c r="O142" s="158"/>
      <c r="P142" s="143"/>
      <c r="Q142" s="289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288"/>
      <c r="AC142" s="288"/>
      <c r="AD142" s="143"/>
      <c r="AE142" s="143"/>
      <c r="AF142" s="143"/>
      <c r="AG142" s="143"/>
      <c r="AH142" s="144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  <c r="AY142" s="144"/>
      <c r="AZ142" s="144"/>
      <c r="BA142" s="144"/>
      <c r="BB142" s="41"/>
      <c r="BC142" s="41"/>
      <c r="BD142" s="41"/>
    </row>
    <row r="143" ht="15.75" customHeight="1">
      <c r="A143" s="143"/>
      <c r="B143" s="143"/>
      <c r="C143" s="143"/>
      <c r="D143" s="143"/>
      <c r="E143" s="143"/>
      <c r="F143" s="288"/>
      <c r="G143" s="158"/>
      <c r="H143" s="143"/>
      <c r="I143" s="158"/>
      <c r="J143" s="158"/>
      <c r="K143" s="158"/>
      <c r="L143" s="158"/>
      <c r="M143" s="158"/>
      <c r="N143" s="158"/>
      <c r="O143" s="158"/>
      <c r="P143" s="143"/>
      <c r="Q143" s="289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288"/>
      <c r="AC143" s="288"/>
      <c r="AD143" s="143"/>
      <c r="AE143" s="143"/>
      <c r="AF143" s="143"/>
      <c r="AG143" s="143"/>
      <c r="AH143" s="144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  <c r="AY143" s="144"/>
      <c r="AZ143" s="144"/>
      <c r="BA143" s="144"/>
      <c r="BB143" s="41"/>
      <c r="BC143" s="41"/>
      <c r="BD143" s="41"/>
    </row>
    <row r="144" ht="15.75" customHeight="1">
      <c r="A144" s="143"/>
      <c r="B144" s="143"/>
      <c r="C144" s="143"/>
      <c r="D144" s="143"/>
      <c r="E144" s="143"/>
      <c r="F144" s="288"/>
      <c r="G144" s="158"/>
      <c r="H144" s="143"/>
      <c r="I144" s="158"/>
      <c r="J144" s="158"/>
      <c r="K144" s="158"/>
      <c r="L144" s="158"/>
      <c r="M144" s="158"/>
      <c r="N144" s="158"/>
      <c r="O144" s="158"/>
      <c r="P144" s="143"/>
      <c r="Q144" s="289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288"/>
      <c r="AC144" s="288"/>
      <c r="AD144" s="143"/>
      <c r="AE144" s="143"/>
      <c r="AF144" s="143"/>
      <c r="AG144" s="143"/>
      <c r="AH144" s="144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  <c r="AY144" s="144"/>
      <c r="AZ144" s="144"/>
      <c r="BA144" s="144"/>
      <c r="BB144" s="41"/>
      <c r="BC144" s="41"/>
      <c r="BD144" s="41"/>
    </row>
    <row r="145" ht="15.75" customHeight="1">
      <c r="A145" s="143"/>
      <c r="B145" s="143"/>
      <c r="C145" s="143"/>
      <c r="D145" s="143"/>
      <c r="E145" s="143"/>
      <c r="F145" s="288"/>
      <c r="G145" s="158"/>
      <c r="H145" s="143"/>
      <c r="I145" s="158"/>
      <c r="J145" s="158"/>
      <c r="K145" s="158"/>
      <c r="L145" s="158"/>
      <c r="M145" s="158"/>
      <c r="N145" s="158"/>
      <c r="O145" s="158"/>
      <c r="P145" s="143"/>
      <c r="Q145" s="289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288"/>
      <c r="AC145" s="288"/>
      <c r="AD145" s="143"/>
      <c r="AE145" s="143"/>
      <c r="AF145" s="143"/>
      <c r="AG145" s="143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  <c r="AY145" s="144"/>
      <c r="AZ145" s="144"/>
      <c r="BA145" s="144"/>
      <c r="BB145" s="41"/>
      <c r="BC145" s="41"/>
      <c r="BD145" s="41"/>
    </row>
    <row r="146" ht="15.75" customHeight="1">
      <c r="A146" s="143"/>
      <c r="B146" s="143"/>
      <c r="C146" s="143"/>
      <c r="D146" s="143"/>
      <c r="E146" s="143"/>
      <c r="F146" s="288"/>
      <c r="G146" s="158"/>
      <c r="H146" s="143"/>
      <c r="I146" s="158"/>
      <c r="J146" s="158"/>
      <c r="K146" s="158"/>
      <c r="L146" s="158"/>
      <c r="M146" s="158"/>
      <c r="N146" s="158"/>
      <c r="O146" s="158"/>
      <c r="P146" s="143"/>
      <c r="Q146" s="289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288"/>
      <c r="AC146" s="288"/>
      <c r="AD146" s="143"/>
      <c r="AE146" s="143"/>
      <c r="AF146" s="143"/>
      <c r="AG146" s="143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  <c r="AX146" s="144"/>
      <c r="AY146" s="144"/>
      <c r="AZ146" s="144"/>
      <c r="BA146" s="144"/>
      <c r="BB146" s="41"/>
      <c r="BC146" s="41"/>
      <c r="BD146" s="41"/>
    </row>
    <row r="147" ht="15.75" customHeight="1">
      <c r="A147" s="143"/>
      <c r="B147" s="143"/>
      <c r="C147" s="143"/>
      <c r="D147" s="143"/>
      <c r="E147" s="143"/>
      <c r="F147" s="288"/>
      <c r="G147" s="158"/>
      <c r="H147" s="143"/>
      <c r="I147" s="158"/>
      <c r="J147" s="158"/>
      <c r="K147" s="158"/>
      <c r="L147" s="158"/>
      <c r="M147" s="158"/>
      <c r="N147" s="158"/>
      <c r="O147" s="158"/>
      <c r="P147" s="143"/>
      <c r="Q147" s="289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288"/>
      <c r="AC147" s="288"/>
      <c r="AD147" s="143"/>
      <c r="AE147" s="143"/>
      <c r="AF147" s="143"/>
      <c r="AG147" s="143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  <c r="AS147" s="144"/>
      <c r="AT147" s="144"/>
      <c r="AU147" s="144"/>
      <c r="AV147" s="144"/>
      <c r="AW147" s="144"/>
      <c r="AX147" s="144"/>
      <c r="AY147" s="144"/>
      <c r="AZ147" s="144"/>
      <c r="BA147" s="144"/>
      <c r="BB147" s="41"/>
      <c r="BC147" s="41"/>
      <c r="BD147" s="41"/>
    </row>
    <row r="148" ht="15.75" customHeight="1">
      <c r="A148" s="143"/>
      <c r="B148" s="143"/>
      <c r="C148" s="143"/>
      <c r="D148" s="143"/>
      <c r="E148" s="143"/>
      <c r="F148" s="288"/>
      <c r="G148" s="158"/>
      <c r="H148" s="143"/>
      <c r="I148" s="158"/>
      <c r="J148" s="158"/>
      <c r="K148" s="158"/>
      <c r="L148" s="158"/>
      <c r="M148" s="158"/>
      <c r="N148" s="158"/>
      <c r="O148" s="158"/>
      <c r="P148" s="143"/>
      <c r="Q148" s="289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288"/>
      <c r="AD148" s="288"/>
      <c r="AE148" s="143"/>
      <c r="AF148" s="143"/>
      <c r="AG148" s="143"/>
      <c r="AH148" s="144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144"/>
      <c r="AS148" s="144"/>
      <c r="AT148" s="144"/>
      <c r="AU148" s="144"/>
      <c r="AV148" s="144"/>
      <c r="AW148" s="144"/>
      <c r="AX148" s="144"/>
      <c r="AY148" s="144"/>
      <c r="AZ148" s="144"/>
      <c r="BA148" s="144"/>
      <c r="BB148" s="41"/>
      <c r="BC148" s="41"/>
      <c r="BD148" s="41"/>
    </row>
    <row r="149" ht="15.75" customHeight="1">
      <c r="A149" s="143"/>
      <c r="B149" s="143"/>
      <c r="C149" s="143"/>
      <c r="D149" s="143"/>
      <c r="E149" s="143"/>
      <c r="F149" s="288"/>
      <c r="G149" s="158"/>
      <c r="H149" s="143"/>
      <c r="I149" s="158"/>
      <c r="J149" s="158"/>
      <c r="K149" s="158"/>
      <c r="L149" s="158"/>
      <c r="M149" s="158"/>
      <c r="N149" s="158"/>
      <c r="O149" s="158"/>
      <c r="P149" s="143"/>
      <c r="Q149" s="289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288"/>
      <c r="AD149" s="288"/>
      <c r="AE149" s="143"/>
      <c r="AF149" s="143"/>
      <c r="AG149" s="143"/>
      <c r="AH149" s="144"/>
      <c r="AI149" s="144"/>
      <c r="AJ149" s="144"/>
      <c r="AK149" s="144"/>
      <c r="AL149" s="144"/>
      <c r="AM149" s="144"/>
      <c r="AN149" s="144"/>
      <c r="AO149" s="144"/>
      <c r="AP149" s="144"/>
      <c r="AQ149" s="144"/>
      <c r="AR149" s="144"/>
      <c r="AS149" s="144"/>
      <c r="AT149" s="144"/>
      <c r="AU149" s="144"/>
      <c r="AV149" s="144"/>
      <c r="AW149" s="144"/>
      <c r="AX149" s="144"/>
      <c r="AY149" s="144"/>
      <c r="AZ149" s="144"/>
      <c r="BA149" s="144"/>
      <c r="BB149" s="41"/>
      <c r="BC149" s="41"/>
      <c r="BD149" s="41"/>
    </row>
    <row r="150" ht="15.75" customHeight="1">
      <c r="A150" s="143"/>
      <c r="B150" s="143"/>
      <c r="C150" s="143"/>
      <c r="D150" s="143"/>
      <c r="E150" s="143"/>
      <c r="F150" s="288"/>
      <c r="G150" s="158"/>
      <c r="H150" s="143"/>
      <c r="I150" s="158"/>
      <c r="J150" s="158"/>
      <c r="K150" s="158"/>
      <c r="L150" s="158"/>
      <c r="M150" s="158"/>
      <c r="N150" s="158"/>
      <c r="O150" s="158"/>
      <c r="P150" s="143"/>
      <c r="Q150" s="289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288"/>
      <c r="AD150" s="288"/>
      <c r="AE150" s="143"/>
      <c r="AF150" s="143"/>
      <c r="AG150" s="143"/>
      <c r="AH150" s="144"/>
      <c r="AI150" s="144"/>
      <c r="AJ150" s="144"/>
      <c r="AK150" s="144"/>
      <c r="AL150" s="144"/>
      <c r="AM150" s="144"/>
      <c r="AN150" s="144"/>
      <c r="AO150" s="144"/>
      <c r="AP150" s="144"/>
      <c r="AQ150" s="144"/>
      <c r="AR150" s="144"/>
      <c r="AS150" s="144"/>
      <c r="AT150" s="144"/>
      <c r="AU150" s="144"/>
      <c r="AV150" s="144"/>
      <c r="AW150" s="144"/>
      <c r="AX150" s="144"/>
      <c r="AY150" s="144"/>
      <c r="AZ150" s="144"/>
      <c r="BA150" s="144"/>
      <c r="BB150" s="41"/>
      <c r="BC150" s="41"/>
      <c r="BD150" s="41"/>
    </row>
    <row r="151" ht="15.75" customHeight="1">
      <c r="A151" s="143"/>
      <c r="B151" s="143"/>
      <c r="C151" s="143"/>
      <c r="D151" s="143"/>
      <c r="E151" s="143"/>
      <c r="F151" s="288"/>
      <c r="G151" s="158"/>
      <c r="H151" s="143"/>
      <c r="I151" s="158"/>
      <c r="J151" s="158"/>
      <c r="K151" s="158"/>
      <c r="L151" s="158"/>
      <c r="M151" s="158"/>
      <c r="N151" s="158"/>
      <c r="O151" s="158"/>
      <c r="P151" s="143"/>
      <c r="Q151" s="289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288"/>
      <c r="AD151" s="288"/>
      <c r="AE151" s="143"/>
      <c r="AF151" s="143"/>
      <c r="AG151" s="143"/>
      <c r="AH151" s="144"/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144"/>
      <c r="AS151" s="144"/>
      <c r="AT151" s="144"/>
      <c r="AU151" s="144"/>
      <c r="AV151" s="144"/>
      <c r="AW151" s="144"/>
      <c r="AX151" s="144"/>
      <c r="AY151" s="144"/>
      <c r="AZ151" s="144"/>
      <c r="BA151" s="144"/>
      <c r="BB151" s="41"/>
      <c r="BC151" s="41"/>
      <c r="BD151" s="41"/>
    </row>
    <row r="152" ht="15.75" customHeight="1">
      <c r="A152" s="143"/>
      <c r="B152" s="143"/>
      <c r="C152" s="143"/>
      <c r="D152" s="143"/>
      <c r="E152" s="143"/>
      <c r="F152" s="288"/>
      <c r="G152" s="158"/>
      <c r="H152" s="143"/>
      <c r="I152" s="158"/>
      <c r="J152" s="158"/>
      <c r="K152" s="158"/>
      <c r="L152" s="158"/>
      <c r="M152" s="158"/>
      <c r="N152" s="158"/>
      <c r="O152" s="158"/>
      <c r="P152" s="143"/>
      <c r="Q152" s="289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288"/>
      <c r="AD152" s="288"/>
      <c r="AE152" s="143"/>
      <c r="AF152" s="143"/>
      <c r="AG152" s="143"/>
      <c r="AH152" s="144"/>
      <c r="AI152" s="144"/>
      <c r="AJ152" s="144"/>
      <c r="AK152" s="144"/>
      <c r="AL152" s="144"/>
      <c r="AM152" s="144"/>
      <c r="AN152" s="144"/>
      <c r="AO152" s="144"/>
      <c r="AP152" s="144"/>
      <c r="AQ152" s="144"/>
      <c r="AR152" s="144"/>
      <c r="AS152" s="144"/>
      <c r="AT152" s="144"/>
      <c r="AU152" s="144"/>
      <c r="AV152" s="144"/>
      <c r="AW152" s="144"/>
      <c r="AX152" s="144"/>
      <c r="AY152" s="144"/>
      <c r="AZ152" s="144"/>
      <c r="BA152" s="144"/>
      <c r="BB152" s="41"/>
      <c r="BC152" s="41"/>
      <c r="BD152" s="41"/>
    </row>
    <row r="153" ht="15.75" customHeight="1">
      <c r="A153" s="143"/>
      <c r="B153" s="143"/>
      <c r="C153" s="143"/>
      <c r="D153" s="143"/>
      <c r="E153" s="143"/>
      <c r="F153" s="288"/>
      <c r="G153" s="158"/>
      <c r="H153" s="143"/>
      <c r="I153" s="158"/>
      <c r="J153" s="158"/>
      <c r="K153" s="158"/>
      <c r="L153" s="158"/>
      <c r="M153" s="158"/>
      <c r="N153" s="158"/>
      <c r="O153" s="158"/>
      <c r="P153" s="143"/>
      <c r="Q153" s="289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288"/>
      <c r="AD153" s="288"/>
      <c r="AE153" s="143"/>
      <c r="AF153" s="143"/>
      <c r="AG153" s="143"/>
      <c r="AH153" s="144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144"/>
      <c r="AS153" s="144"/>
      <c r="AT153" s="144"/>
      <c r="AU153" s="144"/>
      <c r="AV153" s="144"/>
      <c r="AW153" s="144"/>
      <c r="AX153" s="144"/>
      <c r="AY153" s="144"/>
      <c r="AZ153" s="144"/>
      <c r="BA153" s="144"/>
      <c r="BB153" s="41"/>
      <c r="BC153" s="41"/>
      <c r="BD153" s="41"/>
    </row>
    <row r="154" ht="15.75" customHeight="1">
      <c r="A154" s="143"/>
      <c r="B154" s="143"/>
      <c r="C154" s="143"/>
      <c r="D154" s="143"/>
      <c r="E154" s="143"/>
      <c r="F154" s="288"/>
      <c r="G154" s="158"/>
      <c r="H154" s="143"/>
      <c r="I154" s="158"/>
      <c r="J154" s="158"/>
      <c r="K154" s="158"/>
      <c r="L154" s="158"/>
      <c r="M154" s="158"/>
      <c r="N154" s="158"/>
      <c r="O154" s="158"/>
      <c r="P154" s="143"/>
      <c r="Q154" s="289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288"/>
      <c r="AD154" s="288"/>
      <c r="AE154" s="143"/>
      <c r="AF154" s="143"/>
      <c r="AG154" s="143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  <c r="AX154" s="144"/>
      <c r="AY154" s="144"/>
      <c r="AZ154" s="144"/>
      <c r="BA154" s="144"/>
      <c r="BB154" s="41"/>
      <c r="BC154" s="41"/>
      <c r="BD154" s="41"/>
    </row>
    <row r="155" ht="15.75" customHeight="1">
      <c r="A155" s="143"/>
      <c r="B155" s="143"/>
      <c r="C155" s="143"/>
      <c r="D155" s="143"/>
      <c r="E155" s="143"/>
      <c r="F155" s="288"/>
      <c r="G155" s="158"/>
      <c r="H155" s="143"/>
      <c r="I155" s="158"/>
      <c r="J155" s="158"/>
      <c r="K155" s="158"/>
      <c r="L155" s="158"/>
      <c r="M155" s="158"/>
      <c r="N155" s="158"/>
      <c r="O155" s="158"/>
      <c r="P155" s="143"/>
      <c r="Q155" s="289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288"/>
      <c r="AD155" s="288"/>
      <c r="AE155" s="143"/>
      <c r="AF155" s="143"/>
      <c r="AG155" s="143"/>
      <c r="AH155" s="144"/>
      <c r="AI155" s="144"/>
      <c r="AJ155" s="144"/>
      <c r="AK155" s="144"/>
      <c r="AL155" s="144"/>
      <c r="AM155" s="144"/>
      <c r="AN155" s="144"/>
      <c r="AO155" s="144"/>
      <c r="AP155" s="144"/>
      <c r="AQ155" s="144"/>
      <c r="AR155" s="144"/>
      <c r="AS155" s="144"/>
      <c r="AT155" s="144"/>
      <c r="AU155" s="144"/>
      <c r="AV155" s="144"/>
      <c r="AW155" s="144"/>
      <c r="AX155" s="144"/>
      <c r="AY155" s="144"/>
      <c r="AZ155" s="144"/>
      <c r="BA155" s="144"/>
      <c r="BB155" s="41"/>
      <c r="BC155" s="41"/>
      <c r="BD155" s="41"/>
    </row>
    <row r="156" ht="15.75" customHeight="1">
      <c r="A156" s="143"/>
      <c r="B156" s="143"/>
      <c r="C156" s="143"/>
      <c r="D156" s="143"/>
      <c r="E156" s="143"/>
      <c r="F156" s="288"/>
      <c r="G156" s="158"/>
      <c r="H156" s="143"/>
      <c r="I156" s="158"/>
      <c r="J156" s="158"/>
      <c r="K156" s="158"/>
      <c r="L156" s="158"/>
      <c r="M156" s="158"/>
      <c r="N156" s="158"/>
      <c r="O156" s="158"/>
      <c r="P156" s="143"/>
      <c r="Q156" s="289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288"/>
      <c r="AD156" s="288"/>
      <c r="AE156" s="143"/>
      <c r="AF156" s="143"/>
      <c r="AG156" s="143"/>
      <c r="AH156" s="144"/>
      <c r="AI156" s="144"/>
      <c r="AJ156" s="144"/>
      <c r="AK156" s="144"/>
      <c r="AL156" s="144"/>
      <c r="AM156" s="144"/>
      <c r="AN156" s="144"/>
      <c r="AO156" s="144"/>
      <c r="AP156" s="144"/>
      <c r="AQ156" s="144"/>
      <c r="AR156" s="144"/>
      <c r="AS156" s="144"/>
      <c r="AT156" s="144"/>
      <c r="AU156" s="144"/>
      <c r="AV156" s="144"/>
      <c r="AW156" s="144"/>
      <c r="AX156" s="144"/>
      <c r="AY156" s="144"/>
      <c r="AZ156" s="144"/>
      <c r="BA156" s="144"/>
      <c r="BB156" s="41"/>
      <c r="BC156" s="41"/>
      <c r="BD156" s="41"/>
    </row>
    <row r="157" ht="15.75" customHeight="1">
      <c r="A157" s="143"/>
      <c r="B157" s="143"/>
      <c r="C157" s="143"/>
      <c r="D157" s="143"/>
      <c r="E157" s="143"/>
      <c r="F157" s="288"/>
      <c r="G157" s="158"/>
      <c r="H157" s="143"/>
      <c r="I157" s="158"/>
      <c r="J157" s="158"/>
      <c r="K157" s="158"/>
      <c r="L157" s="158"/>
      <c r="M157" s="158"/>
      <c r="N157" s="158"/>
      <c r="O157" s="158"/>
      <c r="P157" s="143"/>
      <c r="Q157" s="289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288"/>
      <c r="AD157" s="288"/>
      <c r="AE157" s="143"/>
      <c r="AF157" s="143"/>
      <c r="AG157" s="143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  <c r="AS157" s="144"/>
      <c r="AT157" s="144"/>
      <c r="AU157" s="144"/>
      <c r="AV157" s="144"/>
      <c r="AW157" s="144"/>
      <c r="AX157" s="144"/>
      <c r="AY157" s="144"/>
      <c r="AZ157" s="144"/>
      <c r="BA157" s="144"/>
      <c r="BB157" s="41"/>
      <c r="BC157" s="41"/>
      <c r="BD157" s="41"/>
    </row>
    <row r="158" ht="15.75" customHeight="1">
      <c r="A158" s="143"/>
      <c r="B158" s="143"/>
      <c r="C158" s="143"/>
      <c r="D158" s="143"/>
      <c r="E158" s="143"/>
      <c r="F158" s="288"/>
      <c r="G158" s="158"/>
      <c r="H158" s="143"/>
      <c r="I158" s="158"/>
      <c r="J158" s="158"/>
      <c r="K158" s="158"/>
      <c r="L158" s="158"/>
      <c r="M158" s="158"/>
      <c r="N158" s="158"/>
      <c r="O158" s="158"/>
      <c r="P158" s="143"/>
      <c r="Q158" s="289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288"/>
      <c r="AD158" s="288"/>
      <c r="AE158" s="143"/>
      <c r="AF158" s="143"/>
      <c r="AG158" s="143"/>
      <c r="AH158" s="144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144"/>
      <c r="AS158" s="144"/>
      <c r="AT158" s="144"/>
      <c r="AU158" s="144"/>
      <c r="AV158" s="144"/>
      <c r="AW158" s="144"/>
      <c r="AX158" s="144"/>
      <c r="AY158" s="144"/>
      <c r="AZ158" s="144"/>
      <c r="BA158" s="144"/>
      <c r="BB158" s="41"/>
      <c r="BC158" s="41"/>
      <c r="BD158" s="41"/>
    </row>
    <row r="159" ht="15.75" customHeight="1">
      <c r="A159" s="143"/>
      <c r="B159" s="143"/>
      <c r="C159" s="143"/>
      <c r="D159" s="143"/>
      <c r="E159" s="143"/>
      <c r="F159" s="288"/>
      <c r="G159" s="158"/>
      <c r="H159" s="143"/>
      <c r="I159" s="158"/>
      <c r="J159" s="158"/>
      <c r="K159" s="158"/>
      <c r="L159" s="158"/>
      <c r="M159" s="158"/>
      <c r="N159" s="158"/>
      <c r="O159" s="158"/>
      <c r="P159" s="143"/>
      <c r="Q159" s="289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288"/>
      <c r="AD159" s="288"/>
      <c r="AE159" s="143"/>
      <c r="AF159" s="143"/>
      <c r="AG159" s="143"/>
      <c r="AH159" s="144"/>
      <c r="AI159" s="144"/>
      <c r="AJ159" s="144"/>
      <c r="AK159" s="144"/>
      <c r="AL159" s="144"/>
      <c r="AM159" s="144"/>
      <c r="AN159" s="144"/>
      <c r="AO159" s="144"/>
      <c r="AP159" s="144"/>
      <c r="AQ159" s="144"/>
      <c r="AR159" s="144"/>
      <c r="AS159" s="144"/>
      <c r="AT159" s="144"/>
      <c r="AU159" s="144"/>
      <c r="AV159" s="144"/>
      <c r="AW159" s="144"/>
      <c r="AX159" s="144"/>
      <c r="AY159" s="144"/>
      <c r="AZ159" s="144"/>
      <c r="BA159" s="144"/>
      <c r="BB159" s="41"/>
      <c r="BC159" s="41"/>
      <c r="BD159" s="41"/>
    </row>
    <row r="160" ht="15.75" customHeight="1">
      <c r="A160" s="143"/>
      <c r="B160" s="143"/>
      <c r="C160" s="143"/>
      <c r="D160" s="143"/>
      <c r="E160" s="143"/>
      <c r="F160" s="288"/>
      <c r="G160" s="158"/>
      <c r="H160" s="143"/>
      <c r="I160" s="158"/>
      <c r="J160" s="158"/>
      <c r="K160" s="158"/>
      <c r="L160" s="158"/>
      <c r="M160" s="158"/>
      <c r="N160" s="158"/>
      <c r="O160" s="158"/>
      <c r="P160" s="143"/>
      <c r="Q160" s="289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288"/>
      <c r="AD160" s="288"/>
      <c r="AE160" s="143"/>
      <c r="AF160" s="143"/>
      <c r="AG160" s="143"/>
      <c r="AH160" s="144"/>
      <c r="AI160" s="144"/>
      <c r="AJ160" s="144"/>
      <c r="AK160" s="144"/>
      <c r="AL160" s="144"/>
      <c r="AM160" s="144"/>
      <c r="AN160" s="144"/>
      <c r="AO160" s="144"/>
      <c r="AP160" s="144"/>
      <c r="AQ160" s="144"/>
      <c r="AR160" s="144"/>
      <c r="AS160" s="144"/>
      <c r="AT160" s="144"/>
      <c r="AU160" s="144"/>
      <c r="AV160" s="144"/>
      <c r="AW160" s="144"/>
      <c r="AX160" s="144"/>
      <c r="AY160" s="144"/>
      <c r="AZ160" s="144"/>
      <c r="BA160" s="144"/>
      <c r="BB160" s="41"/>
      <c r="BC160" s="41"/>
      <c r="BD160" s="41"/>
    </row>
    <row r="161" ht="15.75" customHeight="1">
      <c r="A161" s="143"/>
      <c r="B161" s="143"/>
      <c r="C161" s="143"/>
      <c r="D161" s="143"/>
      <c r="E161" s="143"/>
      <c r="F161" s="288"/>
      <c r="G161" s="158"/>
      <c r="H161" s="143"/>
      <c r="I161" s="158"/>
      <c r="J161" s="158"/>
      <c r="K161" s="158"/>
      <c r="L161" s="158"/>
      <c r="M161" s="158"/>
      <c r="N161" s="158"/>
      <c r="O161" s="158"/>
      <c r="P161" s="143"/>
      <c r="Q161" s="289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288"/>
      <c r="AD161" s="288"/>
      <c r="AE161" s="143"/>
      <c r="AF161" s="143"/>
      <c r="AG161" s="143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144"/>
      <c r="AS161" s="144"/>
      <c r="AT161" s="144"/>
      <c r="AU161" s="144"/>
      <c r="AV161" s="144"/>
      <c r="AW161" s="144"/>
      <c r="AX161" s="144"/>
      <c r="AY161" s="144"/>
      <c r="AZ161" s="144"/>
      <c r="BA161" s="144"/>
      <c r="BB161" s="41"/>
      <c r="BC161" s="41"/>
      <c r="BD161" s="41"/>
    </row>
    <row r="162" ht="15.75" customHeight="1">
      <c r="A162" s="143"/>
      <c r="B162" s="143"/>
      <c r="C162" s="143"/>
      <c r="D162" s="143"/>
      <c r="E162" s="143"/>
      <c r="F162" s="288"/>
      <c r="G162" s="143"/>
      <c r="H162" s="143"/>
      <c r="I162" s="158"/>
      <c r="J162" s="158"/>
      <c r="K162" s="158"/>
      <c r="L162" s="158"/>
      <c r="M162" s="158"/>
      <c r="N162" s="158"/>
      <c r="O162" s="158"/>
      <c r="P162" s="289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288"/>
      <c r="AC162" s="288"/>
      <c r="AD162" s="143"/>
      <c r="AE162" s="143"/>
      <c r="AF162" s="143"/>
      <c r="AG162" s="143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  <c r="AX162" s="144"/>
      <c r="AY162" s="144"/>
      <c r="AZ162" s="144"/>
      <c r="BA162" s="144"/>
      <c r="BB162" s="41"/>
      <c r="BC162" s="41"/>
      <c r="BD162" s="41"/>
    </row>
    <row r="163" ht="15.75" customHeight="1">
      <c r="A163" s="143"/>
      <c r="B163" s="143"/>
      <c r="C163" s="143"/>
      <c r="D163" s="143"/>
      <c r="E163" s="143"/>
      <c r="F163" s="288"/>
      <c r="G163" s="143"/>
      <c r="H163" s="143"/>
      <c r="I163" s="158"/>
      <c r="J163" s="158"/>
      <c r="K163" s="158"/>
      <c r="L163" s="158"/>
      <c r="M163" s="158"/>
      <c r="N163" s="158"/>
      <c r="O163" s="158"/>
      <c r="P163" s="289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288"/>
      <c r="AC163" s="288"/>
      <c r="AD163" s="143"/>
      <c r="AE163" s="143"/>
      <c r="AF163" s="143"/>
      <c r="AG163" s="143"/>
      <c r="AH163" s="144"/>
      <c r="AI163" s="144"/>
      <c r="AJ163" s="144"/>
      <c r="AK163" s="144"/>
      <c r="AL163" s="144"/>
      <c r="AM163" s="144"/>
      <c r="AN163" s="144"/>
      <c r="AO163" s="144"/>
      <c r="AP163" s="144"/>
      <c r="AQ163" s="144"/>
      <c r="AR163" s="144"/>
      <c r="AS163" s="144"/>
      <c r="AT163" s="144"/>
      <c r="AU163" s="144"/>
      <c r="AV163" s="144"/>
      <c r="AW163" s="144"/>
      <c r="AX163" s="144"/>
      <c r="AY163" s="144"/>
      <c r="AZ163" s="144"/>
      <c r="BA163" s="144"/>
      <c r="BB163" s="41"/>
      <c r="BC163" s="41"/>
      <c r="BD163" s="41"/>
    </row>
    <row r="164" ht="15.75" customHeight="1">
      <c r="A164" s="143"/>
      <c r="B164" s="143"/>
      <c r="C164" s="143"/>
      <c r="D164" s="143"/>
      <c r="E164" s="143"/>
      <c r="F164" s="143"/>
      <c r="G164" s="143"/>
      <c r="H164" s="143"/>
      <c r="I164" s="158"/>
      <c r="J164" s="158"/>
      <c r="K164" s="158"/>
      <c r="L164" s="158"/>
      <c r="M164" s="158"/>
      <c r="N164" s="158"/>
      <c r="O164" s="158"/>
      <c r="P164" s="289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288"/>
      <c r="AC164" s="288"/>
      <c r="AD164" s="143"/>
      <c r="AE164" s="143"/>
      <c r="AF164" s="143"/>
      <c r="AG164" s="143"/>
      <c r="AH164" s="144"/>
      <c r="AI164" s="144"/>
      <c r="AJ164" s="144"/>
      <c r="AK164" s="144"/>
      <c r="AL164" s="144"/>
      <c r="AM164" s="144"/>
      <c r="AN164" s="144"/>
      <c r="AO164" s="144"/>
      <c r="AP164" s="144"/>
      <c r="AQ164" s="144"/>
      <c r="AR164" s="144"/>
      <c r="AS164" s="144"/>
      <c r="AT164" s="144"/>
      <c r="AU164" s="144"/>
      <c r="AV164" s="144"/>
      <c r="AW164" s="144"/>
      <c r="AX164" s="144"/>
      <c r="AY164" s="144"/>
      <c r="AZ164" s="144"/>
      <c r="BA164" s="144"/>
      <c r="BB164" s="41"/>
      <c r="BC164" s="41"/>
      <c r="BD164" s="41"/>
    </row>
    <row r="165" ht="15.75" customHeight="1">
      <c r="A165" s="143"/>
      <c r="B165" s="143"/>
      <c r="C165" s="143"/>
      <c r="D165" s="143"/>
      <c r="E165" s="143"/>
      <c r="F165" s="143"/>
      <c r="G165" s="143"/>
      <c r="H165" s="143"/>
      <c r="I165" s="158"/>
      <c r="J165" s="158"/>
      <c r="K165" s="158"/>
      <c r="L165" s="158"/>
      <c r="M165" s="158"/>
      <c r="N165" s="158"/>
      <c r="O165" s="158"/>
      <c r="P165" s="289"/>
      <c r="Q165" s="143"/>
      <c r="R165" s="143"/>
      <c r="S165" s="143"/>
      <c r="T165" s="143"/>
      <c r="U165" s="143"/>
      <c r="V165" s="123"/>
      <c r="W165" s="143"/>
      <c r="X165" s="143"/>
      <c r="Y165" s="143"/>
      <c r="Z165" s="143"/>
      <c r="AA165" s="143"/>
      <c r="AB165" s="288"/>
      <c r="AC165" s="288"/>
      <c r="AD165" s="143"/>
      <c r="AE165" s="143"/>
      <c r="AF165" s="143"/>
      <c r="AG165" s="143"/>
      <c r="AH165" s="144"/>
      <c r="AI165" s="144"/>
      <c r="AJ165" s="144"/>
      <c r="AK165" s="144"/>
      <c r="AL165" s="144"/>
      <c r="AM165" s="144"/>
      <c r="AN165" s="144"/>
      <c r="AO165" s="144"/>
      <c r="AP165" s="144"/>
      <c r="AQ165" s="144"/>
      <c r="AR165" s="144"/>
      <c r="AS165" s="144"/>
      <c r="AT165" s="144"/>
      <c r="AU165" s="144"/>
      <c r="AV165" s="144"/>
      <c r="AW165" s="144"/>
      <c r="AX165" s="144"/>
      <c r="AY165" s="144"/>
      <c r="AZ165" s="144"/>
      <c r="BA165" s="144"/>
      <c r="BB165" s="41"/>
      <c r="BC165" s="41"/>
      <c r="BD165" s="41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158"/>
      <c r="J166" s="158"/>
      <c r="K166" s="158"/>
      <c r="L166" s="158"/>
      <c r="M166" s="158"/>
      <c r="N166" s="158"/>
      <c r="O166" s="158"/>
      <c r="P166" s="289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288"/>
      <c r="AC166" s="288"/>
      <c r="AD166" s="143"/>
      <c r="AE166" s="143"/>
      <c r="AF166" s="143"/>
      <c r="AG166" s="143"/>
      <c r="AH166" s="144"/>
      <c r="AI166" s="144"/>
      <c r="AJ166" s="144"/>
      <c r="AK166" s="144"/>
      <c r="AL166" s="144"/>
      <c r="AM166" s="144"/>
      <c r="AN166" s="144"/>
      <c r="AO166" s="144"/>
      <c r="AP166" s="144"/>
      <c r="AQ166" s="144"/>
      <c r="AR166" s="144"/>
      <c r="AS166" s="144"/>
      <c r="AT166" s="144"/>
      <c r="AU166" s="144"/>
      <c r="AV166" s="144"/>
      <c r="AW166" s="144"/>
      <c r="AX166" s="144"/>
      <c r="AY166" s="144"/>
      <c r="AZ166" s="144"/>
      <c r="BA166" s="144"/>
      <c r="BB166" s="41"/>
      <c r="BC166" s="41"/>
      <c r="BD166" s="41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158"/>
      <c r="J167" s="158"/>
      <c r="K167" s="158"/>
      <c r="L167" s="158"/>
      <c r="M167" s="158"/>
      <c r="N167" s="158"/>
      <c r="O167" s="158"/>
      <c r="P167" s="289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288"/>
      <c r="AC167" s="288"/>
      <c r="AD167" s="143"/>
      <c r="AE167" s="143"/>
      <c r="AF167" s="143"/>
      <c r="AG167" s="143"/>
      <c r="AH167" s="144"/>
      <c r="AI167" s="144"/>
      <c r="AJ167" s="144"/>
      <c r="AK167" s="144"/>
      <c r="AL167" s="144"/>
      <c r="AM167" s="144"/>
      <c r="AN167" s="144"/>
      <c r="AO167" s="144"/>
      <c r="AP167" s="144"/>
      <c r="AQ167" s="144"/>
      <c r="AR167" s="144"/>
      <c r="AS167" s="144"/>
      <c r="AT167" s="144"/>
      <c r="AU167" s="144"/>
      <c r="AV167" s="144"/>
      <c r="AW167" s="144"/>
      <c r="AX167" s="144"/>
      <c r="AY167" s="144"/>
      <c r="AZ167" s="144"/>
      <c r="BA167" s="144"/>
      <c r="BB167" s="41"/>
      <c r="BC167" s="41"/>
      <c r="BD167" s="41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158"/>
      <c r="J168" s="158"/>
      <c r="K168" s="158"/>
      <c r="L168" s="158"/>
      <c r="M168" s="158"/>
      <c r="N168" s="158"/>
      <c r="O168" s="158"/>
      <c r="P168" s="289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288"/>
      <c r="AC168" s="288"/>
      <c r="AD168" s="143"/>
      <c r="AE168" s="143"/>
      <c r="AF168" s="143"/>
      <c r="AG168" s="143"/>
      <c r="AH168" s="144"/>
      <c r="AI168" s="144"/>
      <c r="AJ168" s="144"/>
      <c r="AK168" s="144"/>
      <c r="AL168" s="144"/>
      <c r="AM168" s="144"/>
      <c r="AN168" s="144"/>
      <c r="AO168" s="144"/>
      <c r="AP168" s="144"/>
      <c r="AQ168" s="144"/>
      <c r="AR168" s="144"/>
      <c r="AS168" s="144"/>
      <c r="AT168" s="144"/>
      <c r="AU168" s="144"/>
      <c r="AV168" s="144"/>
      <c r="AW168" s="144"/>
      <c r="AX168" s="144"/>
      <c r="AY168" s="144"/>
      <c r="AZ168" s="144"/>
      <c r="BA168" s="144"/>
      <c r="BB168" s="41"/>
      <c r="BC168" s="41"/>
      <c r="BD168" s="41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158"/>
      <c r="J169" s="158"/>
      <c r="K169" s="158"/>
      <c r="L169" s="158"/>
      <c r="M169" s="158"/>
      <c r="N169" s="158"/>
      <c r="O169" s="158"/>
      <c r="P169" s="289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288"/>
      <c r="AC169" s="288"/>
      <c r="AD169" s="143"/>
      <c r="AE169" s="143"/>
      <c r="AF169" s="143"/>
      <c r="AG169" s="143"/>
      <c r="AH169" s="144"/>
      <c r="AI169" s="144"/>
      <c r="AJ169" s="144"/>
      <c r="AK169" s="144"/>
      <c r="AL169" s="144"/>
      <c r="AM169" s="144"/>
      <c r="AN169" s="144"/>
      <c r="AO169" s="144"/>
      <c r="AP169" s="144"/>
      <c r="AQ169" s="144"/>
      <c r="AR169" s="144"/>
      <c r="AS169" s="144"/>
      <c r="AT169" s="144"/>
      <c r="AU169" s="144"/>
      <c r="AV169" s="144"/>
      <c r="AW169" s="144"/>
      <c r="AX169" s="144"/>
      <c r="AY169" s="144"/>
      <c r="AZ169" s="144"/>
      <c r="BA169" s="144"/>
      <c r="BB169" s="41"/>
      <c r="BC169" s="41"/>
      <c r="BD169" s="41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158"/>
      <c r="J170" s="158"/>
      <c r="K170" s="158"/>
      <c r="L170" s="158"/>
      <c r="M170" s="158"/>
      <c r="N170" s="158"/>
      <c r="O170" s="158"/>
      <c r="P170" s="289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288"/>
      <c r="AC170" s="288"/>
      <c r="AD170" s="143"/>
      <c r="AE170" s="143"/>
      <c r="AF170" s="143"/>
      <c r="AG170" s="143"/>
      <c r="AH170" s="144"/>
      <c r="AI170" s="144"/>
      <c r="AJ170" s="144"/>
      <c r="AK170" s="144"/>
      <c r="AL170" s="144"/>
      <c r="AM170" s="144"/>
      <c r="AN170" s="144"/>
      <c r="AO170" s="144"/>
      <c r="AP170" s="144"/>
      <c r="AQ170" s="144"/>
      <c r="AR170" s="144"/>
      <c r="AS170" s="144"/>
      <c r="AT170" s="144"/>
      <c r="AU170" s="144"/>
      <c r="AV170" s="144"/>
      <c r="AW170" s="144"/>
      <c r="AX170" s="144"/>
      <c r="AY170" s="144"/>
      <c r="AZ170" s="144"/>
      <c r="BA170" s="144"/>
      <c r="BB170" s="41"/>
      <c r="BC170" s="41"/>
      <c r="BD170" s="41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158"/>
      <c r="J171" s="158"/>
      <c r="K171" s="158"/>
      <c r="L171" s="158"/>
      <c r="M171" s="158"/>
      <c r="N171" s="158"/>
      <c r="O171" s="158"/>
      <c r="P171" s="289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288"/>
      <c r="AC171" s="288"/>
      <c r="AD171" s="143"/>
      <c r="AE171" s="143"/>
      <c r="AF171" s="143"/>
      <c r="AG171" s="143"/>
      <c r="AH171" s="144"/>
      <c r="AI171" s="144"/>
      <c r="AJ171" s="144"/>
      <c r="AK171" s="144"/>
      <c r="AL171" s="144"/>
      <c r="AM171" s="144"/>
      <c r="AN171" s="144"/>
      <c r="AO171" s="144"/>
      <c r="AP171" s="144"/>
      <c r="AQ171" s="144"/>
      <c r="AR171" s="144"/>
      <c r="AS171" s="144"/>
      <c r="AT171" s="144"/>
      <c r="AU171" s="144"/>
      <c r="AV171" s="144"/>
      <c r="AW171" s="144"/>
      <c r="AX171" s="144"/>
      <c r="AY171" s="144"/>
      <c r="AZ171" s="144"/>
      <c r="BA171" s="144"/>
      <c r="BB171" s="41"/>
      <c r="BC171" s="41"/>
      <c r="BD171" s="41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158"/>
      <c r="J172" s="158"/>
      <c r="K172" s="158"/>
      <c r="L172" s="158"/>
      <c r="M172" s="158"/>
      <c r="N172" s="158"/>
      <c r="O172" s="158"/>
      <c r="P172" s="289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288"/>
      <c r="AC172" s="288"/>
      <c r="AD172" s="143"/>
      <c r="AE172" s="143"/>
      <c r="AF172" s="143"/>
      <c r="AG172" s="143"/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  <c r="AR172" s="144"/>
      <c r="AS172" s="144"/>
      <c r="AT172" s="144"/>
      <c r="AU172" s="144"/>
      <c r="AV172" s="144"/>
      <c r="AW172" s="144"/>
      <c r="AX172" s="144"/>
      <c r="AY172" s="144"/>
      <c r="AZ172" s="144"/>
      <c r="BA172" s="144"/>
      <c r="BB172" s="41"/>
      <c r="BC172" s="41"/>
      <c r="BD172" s="41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158"/>
      <c r="J173" s="158"/>
      <c r="K173" s="158"/>
      <c r="L173" s="158"/>
      <c r="M173" s="158"/>
      <c r="N173" s="158"/>
      <c r="O173" s="158"/>
      <c r="P173" s="289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288"/>
      <c r="AC173" s="288"/>
      <c r="AD173" s="143"/>
      <c r="AE173" s="143"/>
      <c r="AF173" s="143"/>
      <c r="AG173" s="143"/>
      <c r="AH173" s="144"/>
      <c r="AI173" s="144"/>
      <c r="AJ173" s="144"/>
      <c r="AK173" s="144"/>
      <c r="AL173" s="144"/>
      <c r="AM173" s="144"/>
      <c r="AN173" s="144"/>
      <c r="AO173" s="144"/>
      <c r="AP173" s="144"/>
      <c r="AQ173" s="144"/>
      <c r="AR173" s="144"/>
      <c r="AS173" s="144"/>
      <c r="AT173" s="144"/>
      <c r="AU173" s="144"/>
      <c r="AV173" s="144"/>
      <c r="AW173" s="144"/>
      <c r="AX173" s="144"/>
      <c r="AY173" s="144"/>
      <c r="AZ173" s="144"/>
      <c r="BA173" s="144"/>
      <c r="BB173" s="41"/>
      <c r="BC173" s="41"/>
      <c r="BD173" s="41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158"/>
      <c r="J174" s="158"/>
      <c r="K174" s="158"/>
      <c r="L174" s="158"/>
      <c r="M174" s="158"/>
      <c r="N174" s="158"/>
      <c r="O174" s="158"/>
      <c r="P174" s="289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288"/>
      <c r="AC174" s="288"/>
      <c r="AD174" s="143"/>
      <c r="AE174" s="143"/>
      <c r="AF174" s="143"/>
      <c r="AG174" s="143"/>
      <c r="AH174" s="144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144"/>
      <c r="AS174" s="144"/>
      <c r="AT174" s="144"/>
      <c r="AU174" s="144"/>
      <c r="AV174" s="144"/>
      <c r="AW174" s="144"/>
      <c r="AX174" s="144"/>
      <c r="AY174" s="144"/>
      <c r="AZ174" s="144"/>
      <c r="BA174" s="144"/>
      <c r="BB174" s="41"/>
      <c r="BC174" s="41"/>
      <c r="BD174" s="41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158"/>
      <c r="J175" s="158"/>
      <c r="K175" s="158"/>
      <c r="L175" s="158"/>
      <c r="M175" s="158"/>
      <c r="N175" s="158"/>
      <c r="O175" s="158"/>
      <c r="P175" s="289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288"/>
      <c r="AC175" s="288"/>
      <c r="AD175" s="143"/>
      <c r="AE175" s="143"/>
      <c r="AF175" s="143"/>
      <c r="AG175" s="143"/>
      <c r="AH175" s="144"/>
      <c r="AI175" s="144"/>
      <c r="AJ175" s="144"/>
      <c r="AK175" s="144"/>
      <c r="AL175" s="144"/>
      <c r="AM175" s="144"/>
      <c r="AN175" s="144"/>
      <c r="AO175" s="144"/>
      <c r="AP175" s="144"/>
      <c r="AQ175" s="144"/>
      <c r="AR175" s="144"/>
      <c r="AS175" s="144"/>
      <c r="AT175" s="144"/>
      <c r="AU175" s="144"/>
      <c r="AV175" s="144"/>
      <c r="AW175" s="144"/>
      <c r="AX175" s="144"/>
      <c r="AY175" s="144"/>
      <c r="AZ175" s="144"/>
      <c r="BA175" s="144"/>
      <c r="BB175" s="41"/>
      <c r="BC175" s="41"/>
      <c r="BD175" s="41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158"/>
      <c r="J176" s="158"/>
      <c r="K176" s="158"/>
      <c r="L176" s="158"/>
      <c r="M176" s="158"/>
      <c r="N176" s="158"/>
      <c r="O176" s="158"/>
      <c r="P176" s="289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288"/>
      <c r="AC176" s="288"/>
      <c r="AD176" s="143"/>
      <c r="AE176" s="143"/>
      <c r="AF176" s="143"/>
      <c r="AG176" s="143"/>
      <c r="AH176" s="144"/>
      <c r="AI176" s="144"/>
      <c r="AJ176" s="144"/>
      <c r="AK176" s="144"/>
      <c r="AL176" s="144"/>
      <c r="AM176" s="144"/>
      <c r="AN176" s="144"/>
      <c r="AO176" s="144"/>
      <c r="AP176" s="144"/>
      <c r="AQ176" s="144"/>
      <c r="AR176" s="144"/>
      <c r="AS176" s="144"/>
      <c r="AT176" s="144"/>
      <c r="AU176" s="144"/>
      <c r="AV176" s="144"/>
      <c r="AW176" s="144"/>
      <c r="AX176" s="144"/>
      <c r="AY176" s="144"/>
      <c r="AZ176" s="144"/>
      <c r="BA176" s="144"/>
      <c r="BB176" s="41"/>
      <c r="BC176" s="41"/>
      <c r="BD176" s="41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158"/>
      <c r="J177" s="158"/>
      <c r="K177" s="158"/>
      <c r="L177" s="158"/>
      <c r="M177" s="158"/>
      <c r="N177" s="158"/>
      <c r="O177" s="158"/>
      <c r="P177" s="289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288"/>
      <c r="AC177" s="288"/>
      <c r="AD177" s="143"/>
      <c r="AE177" s="143"/>
      <c r="AF177" s="143"/>
      <c r="AG177" s="143"/>
      <c r="AH177" s="144"/>
      <c r="AI177" s="144"/>
      <c r="AJ177" s="144"/>
      <c r="AK177" s="144"/>
      <c r="AL177" s="144"/>
      <c r="AM177" s="144"/>
      <c r="AN177" s="144"/>
      <c r="AO177" s="144"/>
      <c r="AP177" s="144"/>
      <c r="AQ177" s="144"/>
      <c r="AR177" s="144"/>
      <c r="AS177" s="144"/>
      <c r="AT177" s="144"/>
      <c r="AU177" s="144"/>
      <c r="AV177" s="144"/>
      <c r="AW177" s="144"/>
      <c r="AX177" s="144"/>
      <c r="AY177" s="144"/>
      <c r="AZ177" s="144"/>
      <c r="BA177" s="144"/>
      <c r="BB177" s="41"/>
      <c r="BC177" s="41"/>
      <c r="BD177" s="41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158"/>
      <c r="J178" s="158"/>
      <c r="K178" s="158"/>
      <c r="L178" s="158"/>
      <c r="M178" s="158"/>
      <c r="N178" s="158"/>
      <c r="O178" s="158"/>
      <c r="P178" s="289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288"/>
      <c r="AC178" s="288"/>
      <c r="AD178" s="143"/>
      <c r="AE178" s="143"/>
      <c r="AF178" s="143"/>
      <c r="AG178" s="143"/>
      <c r="AH178" s="144"/>
      <c r="AI178" s="144"/>
      <c r="AJ178" s="144"/>
      <c r="AK178" s="144"/>
      <c r="AL178" s="144"/>
      <c r="AM178" s="144"/>
      <c r="AN178" s="144"/>
      <c r="AO178" s="144"/>
      <c r="AP178" s="144"/>
      <c r="AQ178" s="144"/>
      <c r="AR178" s="144"/>
      <c r="AS178" s="144"/>
      <c r="AT178" s="144"/>
      <c r="AU178" s="144"/>
      <c r="AV178" s="144"/>
      <c r="AW178" s="144"/>
      <c r="AX178" s="144"/>
      <c r="AY178" s="144"/>
      <c r="AZ178" s="144"/>
      <c r="BA178" s="144"/>
      <c r="BB178" s="41"/>
      <c r="BC178" s="41"/>
      <c r="BD178" s="41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158"/>
      <c r="J179" s="158"/>
      <c r="K179" s="158"/>
      <c r="L179" s="158"/>
      <c r="M179" s="158"/>
      <c r="N179" s="158"/>
      <c r="O179" s="158"/>
      <c r="P179" s="289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288"/>
      <c r="AC179" s="288"/>
      <c r="AD179" s="143"/>
      <c r="AE179" s="143"/>
      <c r="AF179" s="143"/>
      <c r="AG179" s="143"/>
      <c r="AH179" s="144"/>
      <c r="AI179" s="144"/>
      <c r="AJ179" s="144"/>
      <c r="AK179" s="144"/>
      <c r="AL179" s="144"/>
      <c r="AM179" s="144"/>
      <c r="AN179" s="144"/>
      <c r="AO179" s="144"/>
      <c r="AP179" s="144"/>
      <c r="AQ179" s="144"/>
      <c r="AR179" s="144"/>
      <c r="AS179" s="144"/>
      <c r="AT179" s="144"/>
      <c r="AU179" s="144"/>
      <c r="AV179" s="144"/>
      <c r="AW179" s="144"/>
      <c r="AX179" s="144"/>
      <c r="AY179" s="144"/>
      <c r="AZ179" s="144"/>
      <c r="BA179" s="144"/>
      <c r="BB179" s="41"/>
      <c r="BC179" s="41"/>
      <c r="BD179" s="41"/>
    </row>
    <row r="180" ht="15.75" customHeight="1">
      <c r="A180" s="143"/>
      <c r="B180" s="143"/>
      <c r="C180" s="143"/>
      <c r="D180" s="143"/>
      <c r="E180" s="143"/>
      <c r="F180" s="143"/>
      <c r="G180" s="143"/>
      <c r="H180" s="143"/>
      <c r="I180" s="158"/>
      <c r="J180" s="158"/>
      <c r="K180" s="158"/>
      <c r="L180" s="158"/>
      <c r="M180" s="158"/>
      <c r="N180" s="158"/>
      <c r="O180" s="158"/>
      <c r="P180" s="289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288"/>
      <c r="AC180" s="288"/>
      <c r="AD180" s="143"/>
      <c r="AE180" s="143"/>
      <c r="AF180" s="143"/>
      <c r="AG180" s="143"/>
      <c r="AH180" s="144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144"/>
      <c r="AS180" s="144"/>
      <c r="AT180" s="144"/>
      <c r="AU180" s="144"/>
      <c r="AV180" s="144"/>
      <c r="AW180" s="144"/>
      <c r="AX180" s="144"/>
      <c r="AY180" s="144"/>
      <c r="AZ180" s="144"/>
      <c r="BA180" s="144"/>
      <c r="BB180" s="41"/>
      <c r="BC180" s="41"/>
      <c r="BD180" s="41"/>
    </row>
    <row r="181" ht="15.75" customHeight="1">
      <c r="A181" s="143"/>
      <c r="B181" s="143"/>
      <c r="C181" s="143"/>
      <c r="D181" s="143"/>
      <c r="E181" s="143"/>
      <c r="F181" s="143"/>
      <c r="G181" s="143"/>
      <c r="H181" s="143"/>
      <c r="I181" s="158"/>
      <c r="J181" s="158"/>
      <c r="K181" s="158"/>
      <c r="L181" s="158"/>
      <c r="M181" s="158"/>
      <c r="N181" s="158"/>
      <c r="O181" s="158"/>
      <c r="P181" s="289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288"/>
      <c r="AC181" s="288"/>
      <c r="AD181" s="143"/>
      <c r="AE181" s="143"/>
      <c r="AF181" s="143"/>
      <c r="AG181" s="143"/>
      <c r="AH181" s="144"/>
      <c r="AI181" s="144"/>
      <c r="AJ181" s="144"/>
      <c r="AK181" s="144"/>
      <c r="AL181" s="144"/>
      <c r="AM181" s="144"/>
      <c r="AN181" s="144"/>
      <c r="AO181" s="144"/>
      <c r="AP181" s="144"/>
      <c r="AQ181" s="144"/>
      <c r="AR181" s="144"/>
      <c r="AS181" s="144"/>
      <c r="AT181" s="144"/>
      <c r="AU181" s="144"/>
      <c r="AV181" s="144"/>
      <c r="AW181" s="144"/>
      <c r="AX181" s="144"/>
      <c r="AY181" s="144"/>
      <c r="AZ181" s="144"/>
      <c r="BA181" s="144"/>
      <c r="BB181" s="41"/>
      <c r="BC181" s="41"/>
      <c r="BD181" s="41"/>
    </row>
    <row r="182" ht="15.75" customHeight="1">
      <c r="A182" s="143"/>
      <c r="B182" s="143"/>
      <c r="C182" s="143"/>
      <c r="D182" s="143"/>
      <c r="E182" s="143"/>
      <c r="F182" s="143"/>
      <c r="G182" s="143"/>
      <c r="H182" s="143"/>
      <c r="I182" s="158"/>
      <c r="J182" s="158"/>
      <c r="K182" s="158"/>
      <c r="L182" s="158"/>
      <c r="M182" s="158"/>
      <c r="N182" s="158"/>
      <c r="O182" s="158"/>
      <c r="P182" s="289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288"/>
      <c r="AC182" s="288"/>
      <c r="AD182" s="143"/>
      <c r="AE182" s="143"/>
      <c r="AF182" s="143"/>
      <c r="AG182" s="143"/>
      <c r="AH182" s="144"/>
      <c r="AI182" s="144"/>
      <c r="AJ182" s="144"/>
      <c r="AK182" s="144"/>
      <c r="AL182" s="144"/>
      <c r="AM182" s="144"/>
      <c r="AN182" s="144"/>
      <c r="AO182" s="144"/>
      <c r="AP182" s="144"/>
      <c r="AQ182" s="144"/>
      <c r="AR182" s="144"/>
      <c r="AS182" s="144"/>
      <c r="AT182" s="144"/>
      <c r="AU182" s="144"/>
      <c r="AV182" s="144"/>
      <c r="AW182" s="144"/>
      <c r="AX182" s="144"/>
      <c r="AY182" s="144"/>
      <c r="AZ182" s="144"/>
      <c r="BA182" s="144"/>
      <c r="BB182" s="41"/>
      <c r="BC182" s="41"/>
      <c r="BD182" s="41"/>
    </row>
    <row r="183" ht="15.75" customHeight="1">
      <c r="A183" s="143"/>
      <c r="B183" s="143"/>
      <c r="C183" s="143"/>
      <c r="D183" s="143"/>
      <c r="E183" s="143"/>
      <c r="F183" s="143"/>
      <c r="G183" s="143"/>
      <c r="H183" s="143"/>
      <c r="I183" s="158"/>
      <c r="J183" s="158"/>
      <c r="K183" s="158"/>
      <c r="L183" s="158"/>
      <c r="M183" s="158"/>
      <c r="N183" s="158"/>
      <c r="O183" s="158"/>
      <c r="P183" s="289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288"/>
      <c r="AC183" s="288"/>
      <c r="AD183" s="143"/>
      <c r="AE183" s="143"/>
      <c r="AF183" s="143"/>
      <c r="AG183" s="143"/>
      <c r="AH183" s="144"/>
      <c r="AI183" s="144"/>
      <c r="AJ183" s="144"/>
      <c r="AK183" s="144"/>
      <c r="AL183" s="144"/>
      <c r="AM183" s="144"/>
      <c r="AN183" s="144"/>
      <c r="AO183" s="144"/>
      <c r="AP183" s="144"/>
      <c r="AQ183" s="144"/>
      <c r="AR183" s="144"/>
      <c r="AS183" s="144"/>
      <c r="AT183" s="144"/>
      <c r="AU183" s="144"/>
      <c r="AV183" s="144"/>
      <c r="AW183" s="144"/>
      <c r="AX183" s="144"/>
      <c r="AY183" s="144"/>
      <c r="AZ183" s="144"/>
      <c r="BA183" s="144"/>
      <c r="BB183" s="41"/>
      <c r="BC183" s="41"/>
      <c r="BD183" s="41"/>
    </row>
    <row r="184" ht="15.75" customHeight="1">
      <c r="A184" s="143"/>
      <c r="B184" s="143"/>
      <c r="C184" s="143"/>
      <c r="D184" s="143"/>
      <c r="E184" s="143"/>
      <c r="F184" s="143"/>
      <c r="G184" s="143"/>
      <c r="H184" s="143"/>
      <c r="I184" s="158"/>
      <c r="J184" s="158"/>
      <c r="K184" s="158"/>
      <c r="L184" s="158"/>
      <c r="M184" s="158"/>
      <c r="N184" s="158"/>
      <c r="O184" s="158"/>
      <c r="P184" s="289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288"/>
      <c r="AC184" s="288"/>
      <c r="AD184" s="143"/>
      <c r="AE184" s="143"/>
      <c r="AF184" s="143"/>
      <c r="AG184" s="143"/>
      <c r="AH184" s="144"/>
      <c r="AI184" s="144"/>
      <c r="AJ184" s="144"/>
      <c r="AK184" s="144"/>
      <c r="AL184" s="144"/>
      <c r="AM184" s="144"/>
      <c r="AN184" s="144"/>
      <c r="AO184" s="144"/>
      <c r="AP184" s="144"/>
      <c r="AQ184" s="144"/>
      <c r="AR184" s="144"/>
      <c r="AS184" s="144"/>
      <c r="AT184" s="144"/>
      <c r="AU184" s="144"/>
      <c r="AV184" s="144"/>
      <c r="AW184" s="144"/>
      <c r="AX184" s="144"/>
      <c r="AY184" s="144"/>
      <c r="AZ184" s="144"/>
      <c r="BA184" s="144"/>
      <c r="BB184" s="41"/>
      <c r="BC184" s="41"/>
      <c r="BD184" s="41"/>
    </row>
    <row r="185" ht="15.75" customHeight="1">
      <c r="A185" s="143"/>
      <c r="B185" s="143"/>
      <c r="C185" s="143"/>
      <c r="D185" s="143"/>
      <c r="E185" s="143"/>
      <c r="F185" s="143"/>
      <c r="G185" s="143"/>
      <c r="H185" s="143"/>
      <c r="I185" s="158"/>
      <c r="J185" s="158"/>
      <c r="K185" s="158"/>
      <c r="L185" s="158"/>
      <c r="M185" s="158"/>
      <c r="N185" s="158"/>
      <c r="O185" s="158"/>
      <c r="P185" s="289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288"/>
      <c r="AC185" s="288"/>
      <c r="AD185" s="143"/>
      <c r="AE185" s="143"/>
      <c r="AF185" s="143"/>
      <c r="AG185" s="143"/>
      <c r="AH185" s="144"/>
      <c r="AI185" s="144"/>
      <c r="AJ185" s="144"/>
      <c r="AK185" s="144"/>
      <c r="AL185" s="144"/>
      <c r="AM185" s="144"/>
      <c r="AN185" s="144"/>
      <c r="AO185" s="144"/>
      <c r="AP185" s="144"/>
      <c r="AQ185" s="144"/>
      <c r="AR185" s="144"/>
      <c r="AS185" s="144"/>
      <c r="AT185" s="144"/>
      <c r="AU185" s="144"/>
      <c r="AV185" s="144"/>
      <c r="AW185" s="144"/>
      <c r="AX185" s="144"/>
      <c r="AY185" s="144"/>
      <c r="AZ185" s="144"/>
      <c r="BA185" s="144"/>
      <c r="BB185" s="41"/>
      <c r="BC185" s="41"/>
      <c r="BD185" s="41"/>
    </row>
    <row r="186" ht="15.75" customHeight="1">
      <c r="A186" s="143"/>
      <c r="B186" s="143"/>
      <c r="C186" s="143"/>
      <c r="D186" s="143"/>
      <c r="E186" s="143"/>
      <c r="F186" s="143"/>
      <c r="G186" s="143"/>
      <c r="H186" s="143"/>
      <c r="I186" s="158"/>
      <c r="J186" s="158"/>
      <c r="K186" s="158"/>
      <c r="L186" s="158"/>
      <c r="M186" s="158"/>
      <c r="N186" s="158"/>
      <c r="O186" s="158"/>
      <c r="P186" s="289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288"/>
      <c r="AC186" s="288"/>
      <c r="AD186" s="143"/>
      <c r="AE186" s="143"/>
      <c r="AF186" s="143"/>
      <c r="AG186" s="143"/>
      <c r="AH186" s="144"/>
      <c r="AI186" s="144"/>
      <c r="AJ186" s="144"/>
      <c r="AK186" s="144"/>
      <c r="AL186" s="144"/>
      <c r="AM186" s="144"/>
      <c r="AN186" s="144"/>
      <c r="AO186" s="144"/>
      <c r="AP186" s="144"/>
      <c r="AQ186" s="144"/>
      <c r="AR186" s="144"/>
      <c r="AS186" s="144"/>
      <c r="AT186" s="144"/>
      <c r="AU186" s="144"/>
      <c r="AV186" s="144"/>
      <c r="AW186" s="144"/>
      <c r="AX186" s="144"/>
      <c r="AY186" s="144"/>
      <c r="AZ186" s="144"/>
      <c r="BA186" s="144"/>
      <c r="BB186" s="41"/>
      <c r="BC186" s="41"/>
      <c r="BD186" s="41"/>
    </row>
    <row r="187" ht="15.75" customHeight="1">
      <c r="A187" s="143"/>
      <c r="B187" s="143"/>
      <c r="C187" s="143"/>
      <c r="D187" s="143"/>
      <c r="E187" s="143"/>
      <c r="F187" s="143"/>
      <c r="G187" s="143"/>
      <c r="H187" s="143"/>
      <c r="I187" s="158"/>
      <c r="J187" s="158"/>
      <c r="K187" s="158"/>
      <c r="L187" s="158"/>
      <c r="M187" s="158"/>
      <c r="N187" s="158"/>
      <c r="O187" s="158"/>
      <c r="P187" s="289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288"/>
      <c r="AC187" s="288"/>
      <c r="AD187" s="143"/>
      <c r="AE187" s="143"/>
      <c r="AF187" s="143"/>
      <c r="AG187" s="143"/>
      <c r="AH187" s="144"/>
      <c r="AI187" s="144"/>
      <c r="AJ187" s="144"/>
      <c r="AK187" s="144"/>
      <c r="AL187" s="144"/>
      <c r="AM187" s="144"/>
      <c r="AN187" s="144"/>
      <c r="AO187" s="144"/>
      <c r="AP187" s="144"/>
      <c r="AQ187" s="144"/>
      <c r="AR187" s="144"/>
      <c r="AS187" s="144"/>
      <c r="AT187" s="144"/>
      <c r="AU187" s="144"/>
      <c r="AV187" s="144"/>
      <c r="AW187" s="144"/>
      <c r="AX187" s="144"/>
      <c r="AY187" s="144"/>
      <c r="AZ187" s="144"/>
      <c r="BA187" s="144"/>
      <c r="BB187" s="41"/>
      <c r="BC187" s="41"/>
      <c r="BD187" s="41"/>
    </row>
    <row r="188" ht="15.75" customHeight="1">
      <c r="A188" s="143"/>
      <c r="B188" s="143"/>
      <c r="C188" s="143"/>
      <c r="D188" s="143"/>
      <c r="E188" s="143"/>
      <c r="F188" s="143"/>
      <c r="G188" s="143"/>
      <c r="H188" s="143"/>
      <c r="I188" s="158"/>
      <c r="J188" s="158"/>
      <c r="K188" s="158"/>
      <c r="L188" s="158"/>
      <c r="M188" s="158"/>
      <c r="N188" s="158"/>
      <c r="O188" s="158"/>
      <c r="P188" s="289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288"/>
      <c r="AC188" s="288"/>
      <c r="AD188" s="143"/>
      <c r="AE188" s="143"/>
      <c r="AF188" s="143"/>
      <c r="AG188" s="143"/>
      <c r="AH188" s="144"/>
      <c r="AI188" s="144"/>
      <c r="AJ188" s="144"/>
      <c r="AK188" s="144"/>
      <c r="AL188" s="144"/>
      <c r="AM188" s="144"/>
      <c r="AN188" s="144"/>
      <c r="AO188" s="144"/>
      <c r="AP188" s="144"/>
      <c r="AQ188" s="144"/>
      <c r="AR188" s="144"/>
      <c r="AS188" s="144"/>
      <c r="AT188" s="144"/>
      <c r="AU188" s="144"/>
      <c r="AV188" s="144"/>
      <c r="AW188" s="144"/>
      <c r="AX188" s="144"/>
      <c r="AY188" s="144"/>
      <c r="AZ188" s="144"/>
      <c r="BA188" s="144"/>
      <c r="BB188" s="41"/>
      <c r="BC188" s="41"/>
      <c r="BD188" s="41"/>
    </row>
    <row r="189" ht="15.75" customHeight="1">
      <c r="A189" s="143"/>
      <c r="B189" s="143"/>
      <c r="C189" s="143"/>
      <c r="D189" s="143"/>
      <c r="E189" s="143"/>
      <c r="F189" s="143"/>
      <c r="G189" s="143"/>
      <c r="H189" s="143"/>
      <c r="I189" s="158"/>
      <c r="J189" s="158"/>
      <c r="K189" s="158"/>
      <c r="L189" s="158"/>
      <c r="M189" s="158"/>
      <c r="N189" s="158"/>
      <c r="O189" s="158"/>
      <c r="P189" s="289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288"/>
      <c r="AC189" s="288"/>
      <c r="AD189" s="143"/>
      <c r="AE189" s="143"/>
      <c r="AF189" s="143"/>
      <c r="AG189" s="143"/>
      <c r="AH189" s="144"/>
      <c r="AI189" s="144"/>
      <c r="AJ189" s="144"/>
      <c r="AK189" s="144"/>
      <c r="AL189" s="144"/>
      <c r="AM189" s="144"/>
      <c r="AN189" s="144"/>
      <c r="AO189" s="144"/>
      <c r="AP189" s="144"/>
      <c r="AQ189" s="144"/>
      <c r="AR189" s="144"/>
      <c r="AS189" s="144"/>
      <c r="AT189" s="144"/>
      <c r="AU189" s="144"/>
      <c r="AV189" s="144"/>
      <c r="AW189" s="144"/>
      <c r="AX189" s="144"/>
      <c r="AY189" s="144"/>
      <c r="AZ189" s="144"/>
      <c r="BA189" s="144"/>
      <c r="BB189" s="41"/>
      <c r="BC189" s="41"/>
      <c r="BD189" s="41"/>
    </row>
    <row r="190" ht="15.75" customHeight="1">
      <c r="A190" s="143"/>
      <c r="B190" s="143"/>
      <c r="C190" s="143"/>
      <c r="D190" s="143"/>
      <c r="E190" s="143"/>
      <c r="F190" s="143"/>
      <c r="G190" s="143"/>
      <c r="H190" s="143"/>
      <c r="I190" s="158"/>
      <c r="J190" s="158"/>
      <c r="K190" s="158"/>
      <c r="L190" s="158"/>
      <c r="M190" s="158"/>
      <c r="N190" s="158"/>
      <c r="O190" s="158"/>
      <c r="P190" s="289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288"/>
      <c r="AC190" s="288"/>
      <c r="AD190" s="143"/>
      <c r="AE190" s="143"/>
      <c r="AF190" s="143"/>
      <c r="AG190" s="143"/>
      <c r="AH190" s="144"/>
      <c r="AI190" s="144"/>
      <c r="AJ190" s="144"/>
      <c r="AK190" s="144"/>
      <c r="AL190" s="144"/>
      <c r="AM190" s="144"/>
      <c r="AN190" s="144"/>
      <c r="AO190" s="144"/>
      <c r="AP190" s="144"/>
      <c r="AQ190" s="144"/>
      <c r="AR190" s="144"/>
      <c r="AS190" s="144"/>
      <c r="AT190" s="144"/>
      <c r="AU190" s="144"/>
      <c r="AV190" s="144"/>
      <c r="AW190" s="144"/>
      <c r="AX190" s="144"/>
      <c r="AY190" s="144"/>
      <c r="AZ190" s="144"/>
      <c r="BA190" s="144"/>
      <c r="BB190" s="41"/>
      <c r="BC190" s="41"/>
      <c r="BD190" s="41"/>
    </row>
    <row r="191" ht="15.75" customHeight="1">
      <c r="A191" s="143"/>
      <c r="B191" s="143"/>
      <c r="C191" s="143"/>
      <c r="D191" s="143"/>
      <c r="E191" s="143"/>
      <c r="F191" s="143"/>
      <c r="G191" s="143"/>
      <c r="H191" s="143"/>
      <c r="I191" s="158"/>
      <c r="J191" s="158"/>
      <c r="K191" s="158"/>
      <c r="L191" s="158"/>
      <c r="M191" s="158"/>
      <c r="N191" s="158"/>
      <c r="O191" s="158"/>
      <c r="P191" s="289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288"/>
      <c r="AC191" s="288"/>
      <c r="AD191" s="143"/>
      <c r="AE191" s="143"/>
      <c r="AF191" s="143"/>
      <c r="AG191" s="143"/>
      <c r="AH191" s="144"/>
      <c r="AI191" s="144"/>
      <c r="AJ191" s="144"/>
      <c r="AK191" s="144"/>
      <c r="AL191" s="144"/>
      <c r="AM191" s="144"/>
      <c r="AN191" s="144"/>
      <c r="AO191" s="144"/>
      <c r="AP191" s="144"/>
      <c r="AQ191" s="144"/>
      <c r="AR191" s="144"/>
      <c r="AS191" s="144"/>
      <c r="AT191" s="144"/>
      <c r="AU191" s="144"/>
      <c r="AV191" s="144"/>
      <c r="AW191" s="144"/>
      <c r="AX191" s="144"/>
      <c r="AY191" s="144"/>
      <c r="AZ191" s="144"/>
      <c r="BA191" s="144"/>
      <c r="BB191" s="41"/>
      <c r="BC191" s="41"/>
      <c r="BD191" s="41"/>
    </row>
    <row r="192" ht="15.75" customHeight="1">
      <c r="A192" s="143"/>
      <c r="B192" s="143"/>
      <c r="C192" s="143"/>
      <c r="D192" s="143"/>
      <c r="E192" s="143"/>
      <c r="F192" s="143"/>
      <c r="G192" s="143"/>
      <c r="H192" s="143"/>
      <c r="I192" s="158"/>
      <c r="J192" s="158"/>
      <c r="K192" s="158"/>
      <c r="L192" s="158"/>
      <c r="M192" s="158"/>
      <c r="N192" s="158"/>
      <c r="O192" s="158"/>
      <c r="P192" s="289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288"/>
      <c r="AC192" s="288"/>
      <c r="AD192" s="143"/>
      <c r="AE192" s="143"/>
      <c r="AF192" s="143"/>
      <c r="AG192" s="143"/>
      <c r="AH192" s="144"/>
      <c r="AI192" s="144"/>
      <c r="AJ192" s="144"/>
      <c r="AK192" s="144"/>
      <c r="AL192" s="144"/>
      <c r="AM192" s="144"/>
      <c r="AN192" s="144"/>
      <c r="AO192" s="144"/>
      <c r="AP192" s="144"/>
      <c r="AQ192" s="144"/>
      <c r="AR192" s="144"/>
      <c r="AS192" s="144"/>
      <c r="AT192" s="144"/>
      <c r="AU192" s="144"/>
      <c r="AV192" s="144"/>
      <c r="AW192" s="144"/>
      <c r="AX192" s="144"/>
      <c r="AY192" s="144"/>
      <c r="AZ192" s="144"/>
      <c r="BA192" s="144"/>
      <c r="BB192" s="41"/>
      <c r="BC192" s="41"/>
      <c r="BD192" s="41"/>
    </row>
    <row r="193" ht="15.75" customHeight="1">
      <c r="A193" s="143"/>
      <c r="B193" s="143"/>
      <c r="C193" s="143"/>
      <c r="D193" s="143"/>
      <c r="E193" s="143"/>
      <c r="F193" s="143"/>
      <c r="G193" s="143"/>
      <c r="H193" s="143"/>
      <c r="I193" s="158"/>
      <c r="J193" s="158"/>
      <c r="K193" s="158"/>
      <c r="L193" s="158"/>
      <c r="M193" s="158"/>
      <c r="N193" s="158"/>
      <c r="O193" s="158"/>
      <c r="P193" s="289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288"/>
      <c r="AC193" s="288"/>
      <c r="AD193" s="143"/>
      <c r="AE193" s="143"/>
      <c r="AF193" s="143"/>
      <c r="AG193" s="143"/>
      <c r="AH193" s="144"/>
      <c r="AI193" s="144"/>
      <c r="AJ193" s="144"/>
      <c r="AK193" s="144"/>
      <c r="AL193" s="144"/>
      <c r="AM193" s="144"/>
      <c r="AN193" s="144"/>
      <c r="AO193" s="144"/>
      <c r="AP193" s="144"/>
      <c r="AQ193" s="144"/>
      <c r="AR193" s="144"/>
      <c r="AS193" s="144"/>
      <c r="AT193" s="144"/>
      <c r="AU193" s="144"/>
      <c r="AV193" s="144"/>
      <c r="AW193" s="144"/>
      <c r="AX193" s="144"/>
      <c r="AY193" s="144"/>
      <c r="AZ193" s="144"/>
      <c r="BA193" s="144"/>
      <c r="BB193" s="41"/>
      <c r="BC193" s="41"/>
      <c r="BD193" s="41"/>
    </row>
    <row r="194" ht="15.75" customHeight="1">
      <c r="A194" s="143"/>
      <c r="B194" s="143"/>
      <c r="C194" s="143"/>
      <c r="D194" s="143"/>
      <c r="E194" s="143"/>
      <c r="F194" s="143"/>
      <c r="G194" s="143"/>
      <c r="H194" s="143"/>
      <c r="I194" s="158"/>
      <c r="J194" s="158"/>
      <c r="K194" s="289"/>
      <c r="L194" s="289"/>
      <c r="M194" s="289"/>
      <c r="N194" s="289"/>
      <c r="O194" s="289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288"/>
      <c r="AB194" s="288"/>
      <c r="AC194" s="143"/>
      <c r="AD194" s="143"/>
      <c r="AE194" s="143"/>
      <c r="AF194" s="143"/>
      <c r="AG194" s="143"/>
      <c r="AH194" s="144"/>
      <c r="AI194" s="144"/>
      <c r="AJ194" s="144"/>
      <c r="AK194" s="144"/>
      <c r="AL194" s="144"/>
      <c r="AM194" s="144"/>
      <c r="AN194" s="144"/>
      <c r="AO194" s="144"/>
      <c r="AP194" s="144"/>
      <c r="AQ194" s="144"/>
      <c r="AR194" s="144"/>
      <c r="AS194" s="144"/>
      <c r="AT194" s="144"/>
      <c r="AU194" s="144"/>
      <c r="AV194" s="144"/>
      <c r="AW194" s="144"/>
      <c r="AX194" s="144"/>
      <c r="AY194" s="144"/>
      <c r="AZ194" s="144"/>
      <c r="BA194" s="144"/>
      <c r="BB194" s="41"/>
      <c r="BC194" s="41"/>
      <c r="BD194" s="41"/>
    </row>
    <row r="195" ht="15.75" customHeight="1">
      <c r="A195" s="143"/>
      <c r="B195" s="143"/>
      <c r="C195" s="143"/>
      <c r="D195" s="143"/>
      <c r="E195" s="143"/>
      <c r="F195" s="143"/>
      <c r="G195" s="143"/>
      <c r="H195" s="143"/>
      <c r="I195" s="158"/>
      <c r="J195" s="158"/>
      <c r="K195" s="289"/>
      <c r="L195" s="289"/>
      <c r="M195" s="289"/>
      <c r="N195" s="289"/>
      <c r="O195" s="289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288"/>
      <c r="AB195" s="288"/>
      <c r="AC195" s="143"/>
      <c r="AD195" s="143"/>
      <c r="AE195" s="143"/>
      <c r="AF195" s="143"/>
      <c r="AG195" s="143"/>
      <c r="AH195" s="144"/>
      <c r="AI195" s="144"/>
      <c r="AJ195" s="144"/>
      <c r="AK195" s="144"/>
      <c r="AL195" s="144"/>
      <c r="AM195" s="144"/>
      <c r="AN195" s="144"/>
      <c r="AO195" s="144"/>
      <c r="AP195" s="144"/>
      <c r="AQ195" s="144"/>
      <c r="AR195" s="144"/>
      <c r="AS195" s="144"/>
      <c r="AT195" s="144"/>
      <c r="AU195" s="144"/>
      <c r="AV195" s="144"/>
      <c r="AW195" s="144"/>
      <c r="AX195" s="144"/>
      <c r="AY195" s="144"/>
      <c r="AZ195" s="144"/>
      <c r="BA195" s="144"/>
      <c r="BB195" s="41"/>
      <c r="BC195" s="41"/>
      <c r="BD195" s="41"/>
    </row>
    <row r="196" ht="15.75" customHeight="1">
      <c r="A196" s="143"/>
      <c r="B196" s="143"/>
      <c r="C196" s="143"/>
      <c r="D196" s="143"/>
      <c r="E196" s="143"/>
      <c r="F196" s="143"/>
      <c r="G196" s="143"/>
      <c r="H196" s="143"/>
      <c r="I196" s="158"/>
      <c r="J196" s="158"/>
      <c r="K196" s="289"/>
      <c r="L196" s="289"/>
      <c r="M196" s="289"/>
      <c r="N196" s="289"/>
      <c r="O196" s="289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288"/>
      <c r="AB196" s="288"/>
      <c r="AC196" s="143"/>
      <c r="AD196" s="143"/>
      <c r="AE196" s="143"/>
      <c r="AF196" s="143"/>
      <c r="AG196" s="143"/>
      <c r="AH196" s="144"/>
      <c r="AI196" s="144"/>
      <c r="AJ196" s="144"/>
      <c r="AK196" s="144"/>
      <c r="AL196" s="144"/>
      <c r="AM196" s="144"/>
      <c r="AN196" s="144"/>
      <c r="AO196" s="144"/>
      <c r="AP196" s="144"/>
      <c r="AQ196" s="144"/>
      <c r="AR196" s="144"/>
      <c r="AS196" s="144"/>
      <c r="AT196" s="144"/>
      <c r="AU196" s="144"/>
      <c r="AV196" s="144"/>
      <c r="AW196" s="144"/>
      <c r="AX196" s="144"/>
      <c r="AY196" s="144"/>
      <c r="AZ196" s="144"/>
      <c r="BA196" s="144"/>
      <c r="BB196" s="41"/>
      <c r="BC196" s="41"/>
      <c r="BD196" s="41"/>
    </row>
    <row r="197" ht="15.75" customHeight="1">
      <c r="A197" s="143"/>
      <c r="B197" s="143"/>
      <c r="C197" s="143"/>
      <c r="D197" s="143"/>
      <c r="E197" s="143"/>
      <c r="F197" s="143"/>
      <c r="G197" s="143"/>
      <c r="H197" s="143"/>
      <c r="I197" s="158"/>
      <c r="J197" s="158"/>
      <c r="K197" s="289"/>
      <c r="L197" s="289"/>
      <c r="M197" s="289"/>
      <c r="N197" s="289"/>
      <c r="O197" s="289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288"/>
      <c r="AB197" s="288"/>
      <c r="AC197" s="143"/>
      <c r="AD197" s="143"/>
      <c r="AE197" s="143"/>
      <c r="AF197" s="143"/>
      <c r="AG197" s="143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  <c r="AR197" s="144"/>
      <c r="AS197" s="144"/>
      <c r="AT197" s="144"/>
      <c r="AU197" s="144"/>
      <c r="AV197" s="144"/>
      <c r="AW197" s="144"/>
      <c r="AX197" s="144"/>
      <c r="AY197" s="144"/>
      <c r="AZ197" s="144"/>
      <c r="BA197" s="144"/>
      <c r="BB197" s="41"/>
      <c r="BC197" s="41"/>
      <c r="BD197" s="41"/>
    </row>
    <row r="198" ht="15.75" customHeight="1">
      <c r="A198" s="143"/>
      <c r="B198" s="143"/>
      <c r="C198" s="143"/>
      <c r="D198" s="143"/>
      <c r="E198" s="143"/>
      <c r="F198" s="143"/>
      <c r="G198" s="143"/>
      <c r="H198" s="143"/>
      <c r="I198" s="158"/>
      <c r="J198" s="158"/>
      <c r="K198" s="289"/>
      <c r="L198" s="289"/>
      <c r="M198" s="289"/>
      <c r="N198" s="289"/>
      <c r="O198" s="289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288"/>
      <c r="AB198" s="288"/>
      <c r="AC198" s="143"/>
      <c r="AD198" s="143"/>
      <c r="AE198" s="143"/>
      <c r="AF198" s="143"/>
      <c r="AG198" s="143"/>
      <c r="AH198" s="144"/>
      <c r="AI198" s="144"/>
      <c r="AJ198" s="144"/>
      <c r="AK198" s="144"/>
      <c r="AL198" s="144"/>
      <c r="AM198" s="144"/>
      <c r="AN198" s="144"/>
      <c r="AO198" s="144"/>
      <c r="AP198" s="144"/>
      <c r="AQ198" s="144"/>
      <c r="AR198" s="144"/>
      <c r="AS198" s="144"/>
      <c r="AT198" s="144"/>
      <c r="AU198" s="144"/>
      <c r="AV198" s="144"/>
      <c r="AW198" s="144"/>
      <c r="AX198" s="144"/>
      <c r="AY198" s="144"/>
      <c r="AZ198" s="144"/>
      <c r="BA198" s="144"/>
      <c r="BB198" s="41"/>
      <c r="BC198" s="41"/>
      <c r="BD198" s="41"/>
    </row>
    <row r="199" ht="15.75" customHeight="1">
      <c r="A199" s="143"/>
      <c r="B199" s="143"/>
      <c r="C199" s="143"/>
      <c r="D199" s="143"/>
      <c r="E199" s="143"/>
      <c r="F199" s="143"/>
      <c r="G199" s="143"/>
      <c r="H199" s="143"/>
      <c r="I199" s="158"/>
      <c r="J199" s="158"/>
      <c r="K199" s="289"/>
      <c r="L199" s="289"/>
      <c r="M199" s="289"/>
      <c r="N199" s="289"/>
      <c r="O199" s="289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288"/>
      <c r="AB199" s="288"/>
      <c r="AC199" s="143"/>
      <c r="AD199" s="143"/>
      <c r="AE199" s="143"/>
      <c r="AF199" s="143"/>
      <c r="AG199" s="143"/>
      <c r="AH199" s="144"/>
      <c r="AI199" s="144"/>
      <c r="AJ199" s="144"/>
      <c r="AK199" s="144"/>
      <c r="AL199" s="144"/>
      <c r="AM199" s="144"/>
      <c r="AN199" s="144"/>
      <c r="AO199" s="144"/>
      <c r="AP199" s="144"/>
      <c r="AQ199" s="144"/>
      <c r="AR199" s="144"/>
      <c r="AS199" s="144"/>
      <c r="AT199" s="144"/>
      <c r="AU199" s="144"/>
      <c r="AV199" s="144"/>
      <c r="AW199" s="144"/>
      <c r="AX199" s="144"/>
      <c r="AY199" s="144"/>
      <c r="AZ199" s="144"/>
      <c r="BA199" s="144"/>
      <c r="BB199" s="41"/>
      <c r="BC199" s="41"/>
      <c r="BD199" s="41"/>
    </row>
    <row r="200" ht="15.75" customHeight="1">
      <c r="A200" s="143"/>
      <c r="B200" s="143"/>
      <c r="C200" s="143"/>
      <c r="D200" s="143"/>
      <c r="E200" s="143"/>
      <c r="F200" s="143"/>
      <c r="G200" s="143"/>
      <c r="H200" s="143"/>
      <c r="I200" s="158"/>
      <c r="J200" s="158"/>
      <c r="K200" s="289"/>
      <c r="L200" s="289"/>
      <c r="M200" s="289"/>
      <c r="N200" s="289"/>
      <c r="O200" s="289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288"/>
      <c r="AB200" s="288"/>
      <c r="AC200" s="143"/>
      <c r="AD200" s="143"/>
      <c r="AE200" s="143"/>
      <c r="AF200" s="143"/>
      <c r="AG200" s="143"/>
      <c r="AH200" s="144"/>
      <c r="AI200" s="144"/>
      <c r="AJ200" s="144"/>
      <c r="AK200" s="144"/>
      <c r="AL200" s="144"/>
      <c r="AM200" s="144"/>
      <c r="AN200" s="144"/>
      <c r="AO200" s="144"/>
      <c r="AP200" s="144"/>
      <c r="AQ200" s="144"/>
      <c r="AR200" s="144"/>
      <c r="AS200" s="144"/>
      <c r="AT200" s="144"/>
      <c r="AU200" s="144"/>
      <c r="AV200" s="144"/>
      <c r="AW200" s="144"/>
      <c r="AX200" s="144"/>
      <c r="AY200" s="144"/>
      <c r="AZ200" s="144"/>
      <c r="BA200" s="144"/>
      <c r="BB200" s="41"/>
      <c r="BC200" s="41"/>
      <c r="BD200" s="41"/>
    </row>
    <row r="201" ht="15.75" customHeight="1">
      <c r="A201" s="143"/>
      <c r="B201" s="143"/>
      <c r="C201" s="143"/>
      <c r="D201" s="143"/>
      <c r="E201" s="143"/>
      <c r="F201" s="143"/>
      <c r="G201" s="143"/>
      <c r="H201" s="143"/>
      <c r="I201" s="158"/>
      <c r="J201" s="158"/>
      <c r="K201" s="289"/>
      <c r="L201" s="289"/>
      <c r="M201" s="289"/>
      <c r="N201" s="289"/>
      <c r="O201" s="289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288"/>
      <c r="AB201" s="288"/>
      <c r="AC201" s="143"/>
      <c r="AD201" s="143"/>
      <c r="AE201" s="143"/>
      <c r="AF201" s="143"/>
      <c r="AG201" s="143"/>
      <c r="AH201" s="144"/>
      <c r="AI201" s="144"/>
      <c r="AJ201" s="144"/>
      <c r="AK201" s="144"/>
      <c r="AL201" s="144"/>
      <c r="AM201" s="144"/>
      <c r="AN201" s="144"/>
      <c r="AO201" s="144"/>
      <c r="AP201" s="144"/>
      <c r="AQ201" s="144"/>
      <c r="AR201" s="144"/>
      <c r="AS201" s="144"/>
      <c r="AT201" s="144"/>
      <c r="AU201" s="144"/>
      <c r="AV201" s="144"/>
      <c r="AW201" s="144"/>
      <c r="AX201" s="144"/>
      <c r="AY201" s="144"/>
      <c r="AZ201" s="144"/>
      <c r="BA201" s="144"/>
      <c r="BB201" s="41"/>
      <c r="BC201" s="41"/>
      <c r="BD201" s="41"/>
    </row>
    <row r="202" ht="15.75" customHeight="1">
      <c r="A202" s="143"/>
      <c r="B202" s="143"/>
      <c r="C202" s="143"/>
      <c r="D202" s="143"/>
      <c r="E202" s="143"/>
      <c r="F202" s="143"/>
      <c r="G202" s="143"/>
      <c r="H202" s="143"/>
      <c r="I202" s="158"/>
      <c r="J202" s="158"/>
      <c r="K202" s="289"/>
      <c r="L202" s="289"/>
      <c r="M202" s="289"/>
      <c r="N202" s="289"/>
      <c r="O202" s="289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288"/>
      <c r="AB202" s="288"/>
      <c r="AC202" s="143"/>
      <c r="AD202" s="143"/>
      <c r="AE202" s="143"/>
      <c r="AF202" s="143"/>
      <c r="AG202" s="143"/>
      <c r="AH202" s="144"/>
      <c r="AI202" s="144"/>
      <c r="AJ202" s="144"/>
      <c r="AK202" s="144"/>
      <c r="AL202" s="144"/>
      <c r="AM202" s="144"/>
      <c r="AN202" s="144"/>
      <c r="AO202" s="144"/>
      <c r="AP202" s="144"/>
      <c r="AQ202" s="144"/>
      <c r="AR202" s="144"/>
      <c r="AS202" s="144"/>
      <c r="AT202" s="144"/>
      <c r="AU202" s="144"/>
      <c r="AV202" s="144"/>
      <c r="AW202" s="144"/>
      <c r="AX202" s="144"/>
      <c r="AY202" s="144"/>
      <c r="AZ202" s="144"/>
      <c r="BA202" s="144"/>
      <c r="BB202" s="41"/>
      <c r="BC202" s="41"/>
      <c r="BD202" s="41"/>
    </row>
    <row r="203" ht="15.75" customHeight="1">
      <c r="A203" s="143"/>
      <c r="B203" s="143"/>
      <c r="C203" s="143"/>
      <c r="D203" s="143"/>
      <c r="E203" s="143"/>
      <c r="F203" s="143"/>
      <c r="G203" s="143"/>
      <c r="H203" s="143"/>
      <c r="I203" s="158"/>
      <c r="J203" s="158"/>
      <c r="K203" s="289"/>
      <c r="L203" s="289"/>
      <c r="M203" s="289"/>
      <c r="N203" s="289"/>
      <c r="O203" s="289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288"/>
      <c r="AB203" s="288"/>
      <c r="AC203" s="143"/>
      <c r="AD203" s="143"/>
      <c r="AE203" s="143"/>
      <c r="AF203" s="143"/>
      <c r="AG203" s="143"/>
      <c r="AH203" s="144"/>
      <c r="AI203" s="144"/>
      <c r="AJ203" s="144"/>
      <c r="AK203" s="144"/>
      <c r="AL203" s="144"/>
      <c r="AM203" s="144"/>
      <c r="AN203" s="144"/>
      <c r="AO203" s="144"/>
      <c r="AP203" s="144"/>
      <c r="AQ203" s="144"/>
      <c r="AR203" s="144"/>
      <c r="AS203" s="144"/>
      <c r="AT203" s="144"/>
      <c r="AU203" s="144"/>
      <c r="AV203" s="144"/>
      <c r="AW203" s="144"/>
      <c r="AX203" s="144"/>
      <c r="AY203" s="144"/>
      <c r="AZ203" s="144"/>
      <c r="BA203" s="144"/>
      <c r="BB203" s="41"/>
      <c r="BC203" s="41"/>
      <c r="BD203" s="41"/>
    </row>
    <row r="204" ht="15.75" customHeight="1">
      <c r="A204" s="143"/>
      <c r="B204" s="143"/>
      <c r="C204" s="143"/>
      <c r="D204" s="143"/>
      <c r="E204" s="143"/>
      <c r="F204" s="143"/>
      <c r="G204" s="143"/>
      <c r="H204" s="143"/>
      <c r="I204" s="158"/>
      <c r="J204" s="158"/>
      <c r="K204" s="289"/>
      <c r="L204" s="289"/>
      <c r="M204" s="289"/>
      <c r="N204" s="289"/>
      <c r="O204" s="289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288"/>
      <c r="AB204" s="288"/>
      <c r="AC204" s="143"/>
      <c r="AD204" s="143"/>
      <c r="AE204" s="143"/>
      <c r="AF204" s="143"/>
      <c r="AG204" s="143"/>
      <c r="AH204" s="144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144"/>
      <c r="AS204" s="144"/>
      <c r="AT204" s="144"/>
      <c r="AU204" s="144"/>
      <c r="AV204" s="144"/>
      <c r="AW204" s="144"/>
      <c r="AX204" s="144"/>
      <c r="AY204" s="144"/>
      <c r="AZ204" s="144"/>
      <c r="BA204" s="144"/>
      <c r="BB204" s="41"/>
      <c r="BC204" s="41"/>
      <c r="BD204" s="41"/>
    </row>
    <row r="205" ht="15.75" customHeight="1">
      <c r="A205" s="143"/>
      <c r="B205" s="143"/>
      <c r="C205" s="143"/>
      <c r="D205" s="143"/>
      <c r="E205" s="143"/>
      <c r="F205" s="143"/>
      <c r="G205" s="143"/>
      <c r="H205" s="143"/>
      <c r="I205" s="158"/>
      <c r="J205" s="158"/>
      <c r="K205" s="289"/>
      <c r="L205" s="289"/>
      <c r="M205" s="289"/>
      <c r="N205" s="289"/>
      <c r="O205" s="289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288"/>
      <c r="AB205" s="288"/>
      <c r="AC205" s="143"/>
      <c r="AD205" s="143"/>
      <c r="AE205" s="143"/>
      <c r="AF205" s="143"/>
      <c r="AG205" s="143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  <c r="AS205" s="144"/>
      <c r="AT205" s="144"/>
      <c r="AU205" s="144"/>
      <c r="AV205" s="144"/>
      <c r="AW205" s="144"/>
      <c r="AX205" s="144"/>
      <c r="AY205" s="144"/>
      <c r="AZ205" s="144"/>
      <c r="BA205" s="144"/>
      <c r="BB205" s="41"/>
      <c r="BC205" s="41"/>
      <c r="BD205" s="41"/>
    </row>
    <row r="206" ht="15.75" customHeight="1">
      <c r="A206" s="143"/>
      <c r="B206" s="143"/>
      <c r="C206" s="143"/>
      <c r="D206" s="143"/>
      <c r="E206" s="143"/>
      <c r="F206" s="143"/>
      <c r="G206" s="143"/>
      <c r="H206" s="158"/>
      <c r="I206" s="158"/>
      <c r="J206" s="143"/>
      <c r="K206" s="289"/>
      <c r="L206" s="289"/>
      <c r="M206" s="289"/>
      <c r="N206" s="289"/>
      <c r="O206" s="289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288"/>
      <c r="AB206" s="288"/>
      <c r="AC206" s="143"/>
      <c r="AD206" s="143"/>
      <c r="AE206" s="143"/>
      <c r="AF206" s="143"/>
      <c r="AG206" s="143"/>
      <c r="AH206" s="144"/>
      <c r="AI206" s="144"/>
      <c r="AJ206" s="144"/>
      <c r="AK206" s="144"/>
      <c r="AL206" s="144"/>
      <c r="AM206" s="144"/>
      <c r="AN206" s="144"/>
      <c r="AO206" s="144"/>
      <c r="AP206" s="144"/>
      <c r="AQ206" s="144"/>
      <c r="AR206" s="144"/>
      <c r="AS206" s="144"/>
      <c r="AT206" s="144"/>
      <c r="AU206" s="144"/>
      <c r="AV206" s="144"/>
      <c r="AW206" s="144"/>
      <c r="AX206" s="144"/>
      <c r="AY206" s="144"/>
      <c r="AZ206" s="144"/>
      <c r="BA206" s="144"/>
      <c r="BB206" s="41"/>
      <c r="BC206" s="41"/>
      <c r="BD206" s="41"/>
    </row>
    <row r="207" ht="15.75" customHeight="1">
      <c r="A207" s="143"/>
      <c r="B207" s="143"/>
      <c r="C207" s="143"/>
      <c r="D207" s="143"/>
      <c r="E207" s="143"/>
      <c r="F207" s="143"/>
      <c r="G207" s="143"/>
      <c r="H207" s="158"/>
      <c r="I207" s="158"/>
      <c r="J207" s="143"/>
      <c r="K207" s="289"/>
      <c r="L207" s="289"/>
      <c r="M207" s="289"/>
      <c r="N207" s="289"/>
      <c r="O207" s="289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288"/>
      <c r="AB207" s="288"/>
      <c r="AC207" s="143"/>
      <c r="AD207" s="143"/>
      <c r="AE207" s="143"/>
      <c r="AF207" s="143"/>
      <c r="AG207" s="143"/>
      <c r="AH207" s="144"/>
      <c r="AI207" s="144"/>
      <c r="AJ207" s="144"/>
      <c r="AK207" s="144"/>
      <c r="AL207" s="144"/>
      <c r="AM207" s="144"/>
      <c r="AN207" s="144"/>
      <c r="AO207" s="144"/>
      <c r="AP207" s="144"/>
      <c r="AQ207" s="144"/>
      <c r="AR207" s="144"/>
      <c r="AS207" s="144"/>
      <c r="AT207" s="144"/>
      <c r="AU207" s="144"/>
      <c r="AV207" s="144"/>
      <c r="AW207" s="144"/>
      <c r="AX207" s="144"/>
      <c r="AY207" s="144"/>
      <c r="AZ207" s="144"/>
      <c r="BA207" s="144"/>
      <c r="BB207" s="41"/>
      <c r="BC207" s="41"/>
      <c r="BD207" s="41"/>
    </row>
    <row r="208" ht="15.75" customHeight="1">
      <c r="A208" s="143"/>
      <c r="B208" s="143"/>
      <c r="C208" s="143"/>
      <c r="D208" s="143"/>
      <c r="E208" s="143"/>
      <c r="F208" s="143"/>
      <c r="G208" s="143"/>
      <c r="H208" s="158"/>
      <c r="I208" s="158"/>
      <c r="J208" s="143"/>
      <c r="K208" s="289"/>
      <c r="L208" s="289"/>
      <c r="M208" s="289"/>
      <c r="N208" s="289"/>
      <c r="O208" s="289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288"/>
      <c r="AB208" s="288"/>
      <c r="AC208" s="143"/>
      <c r="AD208" s="143"/>
      <c r="AE208" s="143"/>
      <c r="AF208" s="143"/>
      <c r="AG208" s="143"/>
      <c r="AH208" s="144"/>
      <c r="AI208" s="144"/>
      <c r="AJ208" s="144"/>
      <c r="AK208" s="144"/>
      <c r="AL208" s="144"/>
      <c r="AM208" s="144"/>
      <c r="AN208" s="144"/>
      <c r="AO208" s="144"/>
      <c r="AP208" s="144"/>
      <c r="AQ208" s="144"/>
      <c r="AR208" s="144"/>
      <c r="AS208" s="144"/>
      <c r="AT208" s="144"/>
      <c r="AU208" s="144"/>
      <c r="AV208" s="144"/>
      <c r="AW208" s="144"/>
      <c r="AX208" s="144"/>
      <c r="AY208" s="144"/>
      <c r="AZ208" s="144"/>
      <c r="BA208" s="144"/>
      <c r="BB208" s="41"/>
      <c r="BC208" s="41"/>
      <c r="BD208" s="41"/>
    </row>
    <row r="209" ht="15.75" customHeight="1">
      <c r="A209" s="143"/>
      <c r="B209" s="143"/>
      <c r="C209" s="143"/>
      <c r="D209" s="143"/>
      <c r="E209" s="143"/>
      <c r="F209" s="143"/>
      <c r="G209" s="143"/>
      <c r="H209" s="158"/>
      <c r="I209" s="158"/>
      <c r="J209" s="143"/>
      <c r="K209" s="289"/>
      <c r="L209" s="289"/>
      <c r="M209" s="289"/>
      <c r="N209" s="289"/>
      <c r="O209" s="289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288"/>
      <c r="AB209" s="288"/>
      <c r="AC209" s="143"/>
      <c r="AD209" s="143"/>
      <c r="AE209" s="143"/>
      <c r="AF209" s="143"/>
      <c r="AG209" s="143"/>
      <c r="AH209" s="144"/>
      <c r="AI209" s="144"/>
      <c r="AJ209" s="144"/>
      <c r="AK209" s="144"/>
      <c r="AL209" s="144"/>
      <c r="AM209" s="144"/>
      <c r="AN209" s="144"/>
      <c r="AO209" s="144"/>
      <c r="AP209" s="144"/>
      <c r="AQ209" s="144"/>
      <c r="AR209" s="144"/>
      <c r="AS209" s="144"/>
      <c r="AT209" s="144"/>
      <c r="AU209" s="144"/>
      <c r="AV209" s="144"/>
      <c r="AW209" s="144"/>
      <c r="AX209" s="144"/>
      <c r="AY209" s="144"/>
      <c r="AZ209" s="144"/>
      <c r="BA209" s="144"/>
      <c r="BB209" s="41"/>
      <c r="BC209" s="41"/>
      <c r="BD209" s="41"/>
    </row>
    <row r="210" ht="15.75" customHeight="1">
      <c r="A210" s="143"/>
      <c r="B210" s="143"/>
      <c r="C210" s="143"/>
      <c r="D210" s="143"/>
      <c r="E210" s="143"/>
      <c r="F210" s="143"/>
      <c r="G210" s="143"/>
      <c r="H210" s="158"/>
      <c r="I210" s="158"/>
      <c r="J210" s="143"/>
      <c r="K210" s="289"/>
      <c r="L210" s="289"/>
      <c r="M210" s="289"/>
      <c r="N210" s="289"/>
      <c r="O210" s="289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288"/>
      <c r="AB210" s="288"/>
      <c r="AC210" s="143"/>
      <c r="AD210" s="143"/>
      <c r="AE210" s="143"/>
      <c r="AF210" s="143"/>
      <c r="AG210" s="143"/>
      <c r="AH210" s="144"/>
      <c r="AI210" s="144"/>
      <c r="AJ210" s="144"/>
      <c r="AK210" s="144"/>
      <c r="AL210" s="144"/>
      <c r="AM210" s="144"/>
      <c r="AN210" s="144"/>
      <c r="AO210" s="144"/>
      <c r="AP210" s="144"/>
      <c r="AQ210" s="144"/>
      <c r="AR210" s="144"/>
      <c r="AS210" s="144"/>
      <c r="AT210" s="144"/>
      <c r="AU210" s="144"/>
      <c r="AV210" s="144"/>
      <c r="AW210" s="144"/>
      <c r="AX210" s="144"/>
      <c r="AY210" s="144"/>
      <c r="AZ210" s="144"/>
      <c r="BA210" s="144"/>
      <c r="BB210" s="41"/>
      <c r="BC210" s="41"/>
      <c r="BD210" s="41"/>
    </row>
    <row r="211" ht="15.75" customHeight="1">
      <c r="A211" s="143"/>
      <c r="B211" s="143"/>
      <c r="C211" s="143"/>
      <c r="D211" s="143"/>
      <c r="E211" s="143"/>
      <c r="F211" s="143"/>
      <c r="G211" s="143"/>
      <c r="H211" s="158"/>
      <c r="I211" s="158"/>
      <c r="J211" s="143"/>
      <c r="K211" s="289"/>
      <c r="L211" s="289"/>
      <c r="M211" s="289"/>
      <c r="N211" s="289"/>
      <c r="O211" s="289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288"/>
      <c r="AB211" s="288"/>
      <c r="AC211" s="143"/>
      <c r="AD211" s="143"/>
      <c r="AE211" s="143"/>
      <c r="AF211" s="143"/>
      <c r="AG211" s="143"/>
      <c r="AH211" s="144"/>
      <c r="AI211" s="144"/>
      <c r="AJ211" s="144"/>
      <c r="AK211" s="144"/>
      <c r="AL211" s="144"/>
      <c r="AM211" s="144"/>
      <c r="AN211" s="144"/>
      <c r="AO211" s="144"/>
      <c r="AP211" s="144"/>
      <c r="AQ211" s="144"/>
      <c r="AR211" s="144"/>
      <c r="AS211" s="144"/>
      <c r="AT211" s="144"/>
      <c r="AU211" s="144"/>
      <c r="AV211" s="144"/>
      <c r="AW211" s="144"/>
      <c r="AX211" s="144"/>
      <c r="AY211" s="144"/>
      <c r="AZ211" s="144"/>
      <c r="BA211" s="144"/>
      <c r="BB211" s="41"/>
      <c r="BC211" s="41"/>
      <c r="BD211" s="41"/>
    </row>
    <row r="212" ht="15.75" customHeight="1">
      <c r="A212" s="143"/>
      <c r="B212" s="143"/>
      <c r="C212" s="143"/>
      <c r="D212" s="143"/>
      <c r="E212" s="143"/>
      <c r="F212" s="143"/>
      <c r="G212" s="143"/>
      <c r="H212" s="158"/>
      <c r="I212" s="158"/>
      <c r="J212" s="143"/>
      <c r="K212" s="289"/>
      <c r="L212" s="289"/>
      <c r="M212" s="289"/>
      <c r="N212" s="289"/>
      <c r="O212" s="289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288"/>
      <c r="AB212" s="288"/>
      <c r="AC212" s="143"/>
      <c r="AD212" s="143"/>
      <c r="AE212" s="143"/>
      <c r="AF212" s="143"/>
      <c r="AG212" s="143"/>
      <c r="AH212" s="144"/>
      <c r="AI212" s="144"/>
      <c r="AJ212" s="144"/>
      <c r="AK212" s="144"/>
      <c r="AL212" s="144"/>
      <c r="AM212" s="144"/>
      <c r="AN212" s="144"/>
      <c r="AO212" s="144"/>
      <c r="AP212" s="144"/>
      <c r="AQ212" s="144"/>
      <c r="AR212" s="144"/>
      <c r="AS212" s="144"/>
      <c r="AT212" s="144"/>
      <c r="AU212" s="144"/>
      <c r="AV212" s="144"/>
      <c r="AW212" s="144"/>
      <c r="AX212" s="144"/>
      <c r="AY212" s="144"/>
      <c r="AZ212" s="144"/>
      <c r="BA212" s="144"/>
      <c r="BB212" s="41"/>
      <c r="BC212" s="41"/>
      <c r="BD212" s="41"/>
    </row>
    <row r="213" ht="15.75" customHeight="1">
      <c r="A213" s="143"/>
      <c r="B213" s="143"/>
      <c r="C213" s="143"/>
      <c r="D213" s="143"/>
      <c r="E213" s="143"/>
      <c r="F213" s="143"/>
      <c r="G213" s="143"/>
      <c r="H213" s="158"/>
      <c r="I213" s="158"/>
      <c r="J213" s="143"/>
      <c r="K213" s="289"/>
      <c r="L213" s="289"/>
      <c r="M213" s="289"/>
      <c r="N213" s="289"/>
      <c r="O213" s="289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288"/>
      <c r="AB213" s="288"/>
      <c r="AC213" s="143"/>
      <c r="AD213" s="143"/>
      <c r="AE213" s="143"/>
      <c r="AF213" s="143"/>
      <c r="AG213" s="143"/>
      <c r="AH213" s="144"/>
      <c r="AI213" s="144"/>
      <c r="AJ213" s="144"/>
      <c r="AK213" s="144"/>
      <c r="AL213" s="144"/>
      <c r="AM213" s="144"/>
      <c r="AN213" s="144"/>
      <c r="AO213" s="144"/>
      <c r="AP213" s="144"/>
      <c r="AQ213" s="144"/>
      <c r="AR213" s="144"/>
      <c r="AS213" s="144"/>
      <c r="AT213" s="144"/>
      <c r="AU213" s="144"/>
      <c r="AV213" s="144"/>
      <c r="AW213" s="144"/>
      <c r="AX213" s="144"/>
      <c r="AY213" s="144"/>
      <c r="AZ213" s="144"/>
      <c r="BA213" s="144"/>
      <c r="BB213" s="41"/>
      <c r="BC213" s="41"/>
      <c r="BD213" s="41"/>
    </row>
    <row r="214" ht="15.75" customHeight="1">
      <c r="A214" s="143"/>
      <c r="B214" s="143"/>
      <c r="C214" s="143"/>
      <c r="D214" s="143"/>
      <c r="E214" s="143"/>
      <c r="F214" s="143"/>
      <c r="G214" s="143"/>
      <c r="H214" s="158"/>
      <c r="I214" s="158"/>
      <c r="J214" s="143"/>
      <c r="K214" s="289"/>
      <c r="L214" s="289"/>
      <c r="M214" s="289"/>
      <c r="N214" s="289"/>
      <c r="O214" s="289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288"/>
      <c r="AB214" s="288"/>
      <c r="AC214" s="143"/>
      <c r="AD214" s="143"/>
      <c r="AE214" s="143"/>
      <c r="AF214" s="143"/>
      <c r="AG214" s="143"/>
      <c r="AH214" s="144"/>
      <c r="AI214" s="144"/>
      <c r="AJ214" s="144"/>
      <c r="AK214" s="144"/>
      <c r="AL214" s="144"/>
      <c r="AM214" s="144"/>
      <c r="AN214" s="144"/>
      <c r="AO214" s="144"/>
      <c r="AP214" s="144"/>
      <c r="AQ214" s="144"/>
      <c r="AR214" s="144"/>
      <c r="AS214" s="144"/>
      <c r="AT214" s="144"/>
      <c r="AU214" s="144"/>
      <c r="AV214" s="144"/>
      <c r="AW214" s="144"/>
      <c r="AX214" s="144"/>
      <c r="AY214" s="144"/>
      <c r="AZ214" s="144"/>
      <c r="BA214" s="144"/>
      <c r="BB214" s="41"/>
      <c r="BC214" s="41"/>
      <c r="BD214" s="41"/>
    </row>
    <row r="215" ht="15.75" customHeight="1">
      <c r="A215" s="143"/>
      <c r="B215" s="143"/>
      <c r="C215" s="143"/>
      <c r="D215" s="143"/>
      <c r="E215" s="143"/>
      <c r="F215" s="143"/>
      <c r="G215" s="143"/>
      <c r="H215" s="158"/>
      <c r="I215" s="158"/>
      <c r="J215" s="143"/>
      <c r="K215" s="289"/>
      <c r="L215" s="289"/>
      <c r="M215" s="289"/>
      <c r="N215" s="289"/>
      <c r="O215" s="289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288"/>
      <c r="AB215" s="288"/>
      <c r="AC215" s="143"/>
      <c r="AD215" s="143"/>
      <c r="AE215" s="143"/>
      <c r="AF215" s="143"/>
      <c r="AG215" s="143"/>
      <c r="AH215" s="144"/>
      <c r="AI215" s="144"/>
      <c r="AJ215" s="144"/>
      <c r="AK215" s="144"/>
      <c r="AL215" s="144"/>
      <c r="AM215" s="144"/>
      <c r="AN215" s="144"/>
      <c r="AO215" s="144"/>
      <c r="AP215" s="144"/>
      <c r="AQ215" s="144"/>
      <c r="AR215" s="144"/>
      <c r="AS215" s="144"/>
      <c r="AT215" s="144"/>
      <c r="AU215" s="144"/>
      <c r="AV215" s="144"/>
      <c r="AW215" s="144"/>
      <c r="AX215" s="144"/>
      <c r="AY215" s="144"/>
      <c r="AZ215" s="144"/>
      <c r="BA215" s="144"/>
      <c r="BB215" s="41"/>
      <c r="BC215" s="41"/>
      <c r="BD215" s="41"/>
    </row>
    <row r="216" ht="15.75" customHeight="1">
      <c r="A216" s="143"/>
      <c r="B216" s="143"/>
      <c r="C216" s="143"/>
      <c r="D216" s="143"/>
      <c r="E216" s="143"/>
      <c r="F216" s="143"/>
      <c r="G216" s="143"/>
      <c r="H216" s="158"/>
      <c r="I216" s="158"/>
      <c r="J216" s="143"/>
      <c r="K216" s="289"/>
      <c r="L216" s="289"/>
      <c r="M216" s="289"/>
      <c r="N216" s="289"/>
      <c r="O216" s="289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288"/>
      <c r="AB216" s="288"/>
      <c r="AC216" s="143"/>
      <c r="AD216" s="143"/>
      <c r="AE216" s="143"/>
      <c r="AF216" s="143"/>
      <c r="AG216" s="143"/>
      <c r="AH216" s="144"/>
      <c r="AI216" s="144"/>
      <c r="AJ216" s="144"/>
      <c r="AK216" s="144"/>
      <c r="AL216" s="144"/>
      <c r="AM216" s="144"/>
      <c r="AN216" s="144"/>
      <c r="AO216" s="144"/>
      <c r="AP216" s="144"/>
      <c r="AQ216" s="144"/>
      <c r="AR216" s="144"/>
      <c r="AS216" s="144"/>
      <c r="AT216" s="144"/>
      <c r="AU216" s="144"/>
      <c r="AV216" s="144"/>
      <c r="AW216" s="144"/>
      <c r="AX216" s="144"/>
      <c r="AY216" s="144"/>
      <c r="AZ216" s="144"/>
      <c r="BA216" s="144"/>
      <c r="BB216" s="41"/>
      <c r="BC216" s="41"/>
      <c r="BD216" s="41"/>
    </row>
    <row r="217" ht="15.75" customHeight="1">
      <c r="A217" s="143"/>
      <c r="B217" s="143"/>
      <c r="C217" s="143"/>
      <c r="D217" s="143"/>
      <c r="E217" s="143"/>
      <c r="F217" s="143"/>
      <c r="G217" s="143"/>
      <c r="H217" s="158"/>
      <c r="I217" s="158"/>
      <c r="J217" s="143"/>
      <c r="K217" s="289"/>
      <c r="L217" s="289"/>
      <c r="M217" s="289"/>
      <c r="N217" s="289"/>
      <c r="O217" s="289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288"/>
      <c r="AB217" s="288"/>
      <c r="AC217" s="143"/>
      <c r="AD217" s="143"/>
      <c r="AE217" s="143"/>
      <c r="AF217" s="143"/>
      <c r="AG217" s="143"/>
      <c r="AH217" s="144"/>
      <c r="AI217" s="144"/>
      <c r="AJ217" s="144"/>
      <c r="AK217" s="144"/>
      <c r="AL217" s="144"/>
      <c r="AM217" s="144"/>
      <c r="AN217" s="144"/>
      <c r="AO217" s="144"/>
      <c r="AP217" s="144"/>
      <c r="AQ217" s="144"/>
      <c r="AR217" s="144"/>
      <c r="AS217" s="144"/>
      <c r="AT217" s="144"/>
      <c r="AU217" s="144"/>
      <c r="AV217" s="144"/>
      <c r="AW217" s="144"/>
      <c r="AX217" s="144"/>
      <c r="AY217" s="144"/>
      <c r="AZ217" s="144"/>
      <c r="BA217" s="144"/>
      <c r="BB217" s="41"/>
      <c r="BC217" s="41"/>
      <c r="BD217" s="41"/>
    </row>
    <row r="218" ht="15.75" customHeight="1">
      <c r="A218" s="143"/>
      <c r="B218" s="143"/>
      <c r="C218" s="143"/>
      <c r="D218" s="143"/>
      <c r="E218" s="143"/>
      <c r="F218" s="143"/>
      <c r="G218" s="143"/>
      <c r="H218" s="158"/>
      <c r="I218" s="158"/>
      <c r="J218" s="143"/>
      <c r="K218" s="289"/>
      <c r="L218" s="289"/>
      <c r="M218" s="289"/>
      <c r="N218" s="289"/>
      <c r="O218" s="289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288"/>
      <c r="AB218" s="288"/>
      <c r="AC218" s="143"/>
      <c r="AD218" s="143"/>
      <c r="AE218" s="143"/>
      <c r="AF218" s="143"/>
      <c r="AG218" s="143"/>
      <c r="AH218" s="144"/>
      <c r="AI218" s="144"/>
      <c r="AJ218" s="144"/>
      <c r="AK218" s="144"/>
      <c r="AL218" s="144"/>
      <c r="AM218" s="144"/>
      <c r="AN218" s="144"/>
      <c r="AO218" s="144"/>
      <c r="AP218" s="144"/>
      <c r="AQ218" s="144"/>
      <c r="AR218" s="144"/>
      <c r="AS218" s="144"/>
      <c r="AT218" s="144"/>
      <c r="AU218" s="144"/>
      <c r="AV218" s="144"/>
      <c r="AW218" s="144"/>
      <c r="AX218" s="144"/>
      <c r="AY218" s="144"/>
      <c r="AZ218" s="144"/>
      <c r="BA218" s="144"/>
      <c r="BB218" s="41"/>
      <c r="BC218" s="41"/>
      <c r="BD218" s="41"/>
    </row>
    <row r="219" ht="15.75" customHeight="1">
      <c r="A219" s="143"/>
      <c r="B219" s="143"/>
      <c r="C219" s="143"/>
      <c r="D219" s="143"/>
      <c r="E219" s="143"/>
      <c r="F219" s="143"/>
      <c r="G219" s="143"/>
      <c r="H219" s="158"/>
      <c r="I219" s="158"/>
      <c r="J219" s="143"/>
      <c r="K219" s="289"/>
      <c r="L219" s="289"/>
      <c r="M219" s="289"/>
      <c r="N219" s="289"/>
      <c r="O219" s="289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288"/>
      <c r="AB219" s="288"/>
      <c r="AC219" s="143"/>
      <c r="AD219" s="143"/>
      <c r="AE219" s="143"/>
      <c r="AF219" s="143"/>
      <c r="AG219" s="143"/>
      <c r="AH219" s="144"/>
      <c r="AI219" s="144"/>
      <c r="AJ219" s="144"/>
      <c r="AK219" s="144"/>
      <c r="AL219" s="144"/>
      <c r="AM219" s="144"/>
      <c r="AN219" s="144"/>
      <c r="AO219" s="144"/>
      <c r="AP219" s="144"/>
      <c r="AQ219" s="144"/>
      <c r="AR219" s="144"/>
      <c r="AS219" s="144"/>
      <c r="AT219" s="144"/>
      <c r="AU219" s="144"/>
      <c r="AV219" s="144"/>
      <c r="AW219" s="144"/>
      <c r="AX219" s="144"/>
      <c r="AY219" s="144"/>
      <c r="AZ219" s="144"/>
      <c r="BA219" s="144"/>
      <c r="BB219" s="41"/>
      <c r="BC219" s="41"/>
      <c r="BD219" s="41"/>
    </row>
    <row r="220" ht="15.75" customHeight="1">
      <c r="A220" s="143"/>
      <c r="B220" s="143"/>
      <c r="C220" s="143"/>
      <c r="D220" s="143"/>
      <c r="E220" s="143"/>
      <c r="F220" s="143"/>
      <c r="G220" s="143"/>
      <c r="H220" s="158"/>
      <c r="I220" s="158"/>
      <c r="J220" s="143"/>
      <c r="K220" s="289"/>
      <c r="L220" s="289"/>
      <c r="M220" s="289"/>
      <c r="N220" s="289"/>
      <c r="O220" s="289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288"/>
      <c r="AB220" s="288"/>
      <c r="AC220" s="143"/>
      <c r="AD220" s="143"/>
      <c r="AE220" s="143"/>
      <c r="AF220" s="143"/>
      <c r="AG220" s="143"/>
      <c r="AH220" s="144"/>
      <c r="AI220" s="144"/>
      <c r="AJ220" s="144"/>
      <c r="AK220" s="144"/>
      <c r="AL220" s="144"/>
      <c r="AM220" s="144"/>
      <c r="AN220" s="144"/>
      <c r="AO220" s="144"/>
      <c r="AP220" s="144"/>
      <c r="AQ220" s="144"/>
      <c r="AR220" s="144"/>
      <c r="AS220" s="144"/>
      <c r="AT220" s="144"/>
      <c r="AU220" s="144"/>
      <c r="AV220" s="144"/>
      <c r="AW220" s="144"/>
      <c r="AX220" s="144"/>
      <c r="AY220" s="144"/>
      <c r="AZ220" s="144"/>
      <c r="BA220" s="144"/>
      <c r="BB220" s="41"/>
      <c r="BC220" s="41"/>
      <c r="BD220" s="41"/>
    </row>
    <row r="221" ht="15.75" customHeight="1">
      <c r="A221" s="143"/>
      <c r="B221" s="143"/>
      <c r="C221" s="143"/>
      <c r="D221" s="143"/>
      <c r="E221" s="143"/>
      <c r="F221" s="143"/>
      <c r="G221" s="143"/>
      <c r="H221" s="158"/>
      <c r="I221" s="158"/>
      <c r="J221" s="143"/>
      <c r="K221" s="289"/>
      <c r="L221" s="289"/>
      <c r="M221" s="289"/>
      <c r="N221" s="289"/>
      <c r="O221" s="289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288"/>
      <c r="AB221" s="288"/>
      <c r="AC221" s="143"/>
      <c r="AD221" s="143"/>
      <c r="AE221" s="143"/>
      <c r="AF221" s="143"/>
      <c r="AG221" s="143"/>
      <c r="AH221" s="144"/>
      <c r="AI221" s="144"/>
      <c r="AJ221" s="144"/>
      <c r="AK221" s="144"/>
      <c r="AL221" s="144"/>
      <c r="AM221" s="144"/>
      <c r="AN221" s="144"/>
      <c r="AO221" s="144"/>
      <c r="AP221" s="144"/>
      <c r="AQ221" s="144"/>
      <c r="AR221" s="144"/>
      <c r="AS221" s="144"/>
      <c r="AT221" s="144"/>
      <c r="AU221" s="144"/>
      <c r="AV221" s="144"/>
      <c r="AW221" s="144"/>
      <c r="AX221" s="144"/>
      <c r="AY221" s="144"/>
      <c r="AZ221" s="144"/>
      <c r="BA221" s="144"/>
      <c r="BB221" s="41"/>
      <c r="BC221" s="41"/>
      <c r="BD221" s="41"/>
    </row>
    <row r="222" ht="15.75" customHeight="1">
      <c r="A222" s="143"/>
      <c r="B222" s="143"/>
      <c r="C222" s="143"/>
      <c r="D222" s="143"/>
      <c r="E222" s="143"/>
      <c r="F222" s="143"/>
      <c r="G222" s="143"/>
      <c r="H222" s="158"/>
      <c r="I222" s="158"/>
      <c r="J222" s="143"/>
      <c r="K222" s="289"/>
      <c r="L222" s="289"/>
      <c r="M222" s="289"/>
      <c r="N222" s="289"/>
      <c r="O222" s="289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288"/>
      <c r="AB222" s="288"/>
      <c r="AC222" s="143"/>
      <c r="AD222" s="143"/>
      <c r="AE222" s="143"/>
      <c r="AF222" s="143"/>
      <c r="AG222" s="143"/>
      <c r="AH222" s="144"/>
      <c r="AI222" s="144"/>
      <c r="AJ222" s="144"/>
      <c r="AK222" s="144"/>
      <c r="AL222" s="144"/>
      <c r="AM222" s="144"/>
      <c r="AN222" s="144"/>
      <c r="AO222" s="144"/>
      <c r="AP222" s="144"/>
      <c r="AQ222" s="144"/>
      <c r="AR222" s="144"/>
      <c r="AS222" s="144"/>
      <c r="AT222" s="144"/>
      <c r="AU222" s="144"/>
      <c r="AV222" s="144"/>
      <c r="AW222" s="144"/>
      <c r="AX222" s="144"/>
      <c r="AY222" s="144"/>
      <c r="AZ222" s="144"/>
      <c r="BA222" s="144"/>
      <c r="BB222" s="41"/>
      <c r="BC222" s="41"/>
      <c r="BD222" s="41"/>
    </row>
    <row r="223" ht="15.75" customHeight="1">
      <c r="A223" s="143"/>
      <c r="B223" s="143"/>
      <c r="C223" s="143"/>
      <c r="D223" s="143"/>
      <c r="E223" s="143"/>
      <c r="F223" s="143"/>
      <c r="G223" s="143"/>
      <c r="H223" s="158"/>
      <c r="I223" s="158"/>
      <c r="J223" s="143"/>
      <c r="K223" s="289"/>
      <c r="L223" s="289"/>
      <c r="M223" s="289"/>
      <c r="N223" s="289"/>
      <c r="O223" s="289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288"/>
      <c r="AB223" s="288"/>
      <c r="AC223" s="143"/>
      <c r="AD223" s="143"/>
      <c r="AE223" s="143"/>
      <c r="AF223" s="143"/>
      <c r="AG223" s="143"/>
      <c r="AH223" s="144"/>
      <c r="AI223" s="144"/>
      <c r="AJ223" s="144"/>
      <c r="AK223" s="144"/>
      <c r="AL223" s="144"/>
      <c r="AM223" s="144"/>
      <c r="AN223" s="144"/>
      <c r="AO223" s="144"/>
      <c r="AP223" s="144"/>
      <c r="AQ223" s="144"/>
      <c r="AR223" s="144"/>
      <c r="AS223" s="144"/>
      <c r="AT223" s="144"/>
      <c r="AU223" s="144"/>
      <c r="AV223" s="144"/>
      <c r="AW223" s="144"/>
      <c r="AX223" s="144"/>
      <c r="AY223" s="144"/>
      <c r="AZ223" s="144"/>
      <c r="BA223" s="144"/>
      <c r="BB223" s="41"/>
      <c r="BC223" s="41"/>
      <c r="BD223" s="41"/>
    </row>
    <row r="224" ht="15.75" customHeight="1">
      <c r="A224" s="143"/>
      <c r="B224" s="143"/>
      <c r="C224" s="143"/>
      <c r="D224" s="143"/>
      <c r="E224" s="143"/>
      <c r="F224" s="143"/>
      <c r="G224" s="143"/>
      <c r="H224" s="158"/>
      <c r="I224" s="158"/>
      <c r="J224" s="143"/>
      <c r="K224" s="289"/>
      <c r="L224" s="289"/>
      <c r="M224" s="289"/>
      <c r="N224" s="289"/>
      <c r="O224" s="289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288"/>
      <c r="AB224" s="288"/>
      <c r="AC224" s="143"/>
      <c r="AD224" s="143"/>
      <c r="AE224" s="143"/>
      <c r="AF224" s="143"/>
      <c r="AG224" s="143"/>
      <c r="AH224" s="144"/>
      <c r="AI224" s="144"/>
      <c r="AJ224" s="144"/>
      <c r="AK224" s="144"/>
      <c r="AL224" s="144"/>
      <c r="AM224" s="144"/>
      <c r="AN224" s="144"/>
      <c r="AO224" s="144"/>
      <c r="AP224" s="144"/>
      <c r="AQ224" s="144"/>
      <c r="AR224" s="144"/>
      <c r="AS224" s="144"/>
      <c r="AT224" s="144"/>
      <c r="AU224" s="144"/>
      <c r="AV224" s="144"/>
      <c r="AW224" s="144"/>
      <c r="AX224" s="144"/>
      <c r="AY224" s="144"/>
      <c r="AZ224" s="144"/>
      <c r="BA224" s="144"/>
      <c r="BB224" s="41"/>
      <c r="BC224" s="41"/>
      <c r="BD224" s="41"/>
    </row>
    <row r="225" ht="15.75" customHeight="1">
      <c r="A225" s="143"/>
      <c r="B225" s="143"/>
      <c r="C225" s="143"/>
      <c r="D225" s="143"/>
      <c r="E225" s="143"/>
      <c r="F225" s="143"/>
      <c r="G225" s="143"/>
      <c r="H225" s="158"/>
      <c r="I225" s="158"/>
      <c r="J225" s="143"/>
      <c r="K225" s="289"/>
      <c r="L225" s="289"/>
      <c r="M225" s="289"/>
      <c r="N225" s="289"/>
      <c r="O225" s="289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288"/>
      <c r="AB225" s="288"/>
      <c r="AC225" s="143"/>
      <c r="AD225" s="143"/>
      <c r="AE225" s="143"/>
      <c r="AF225" s="143"/>
      <c r="AG225" s="143"/>
      <c r="AH225" s="144"/>
      <c r="AI225" s="144"/>
      <c r="AJ225" s="144"/>
      <c r="AK225" s="144"/>
      <c r="AL225" s="144"/>
      <c r="AM225" s="144"/>
      <c r="AN225" s="144"/>
      <c r="AO225" s="144"/>
      <c r="AP225" s="144"/>
      <c r="AQ225" s="144"/>
      <c r="AR225" s="144"/>
      <c r="AS225" s="144"/>
      <c r="AT225" s="144"/>
      <c r="AU225" s="144"/>
      <c r="AV225" s="144"/>
      <c r="AW225" s="144"/>
      <c r="AX225" s="144"/>
      <c r="AY225" s="144"/>
      <c r="AZ225" s="144"/>
      <c r="BA225" s="144"/>
      <c r="BB225" s="41"/>
      <c r="BC225" s="41"/>
      <c r="BD225" s="41"/>
    </row>
    <row r="226" ht="15.75" customHeight="1">
      <c r="A226" s="143"/>
      <c r="B226" s="143"/>
      <c r="C226" s="143"/>
      <c r="D226" s="143"/>
      <c r="E226" s="143"/>
      <c r="F226" s="143"/>
      <c r="G226" s="143"/>
      <c r="H226" s="158"/>
      <c r="I226" s="158"/>
      <c r="J226" s="143"/>
      <c r="K226" s="289"/>
      <c r="L226" s="289"/>
      <c r="M226" s="289"/>
      <c r="N226" s="289"/>
      <c r="O226" s="289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288"/>
      <c r="AB226" s="288"/>
      <c r="AC226" s="143"/>
      <c r="AD226" s="143"/>
      <c r="AE226" s="143"/>
      <c r="AF226" s="143"/>
      <c r="AG226" s="143"/>
      <c r="AH226" s="144"/>
      <c r="AI226" s="144"/>
      <c r="AJ226" s="144"/>
      <c r="AK226" s="144"/>
      <c r="AL226" s="144"/>
      <c r="AM226" s="144"/>
      <c r="AN226" s="144"/>
      <c r="AO226" s="144"/>
      <c r="AP226" s="144"/>
      <c r="AQ226" s="144"/>
      <c r="AR226" s="144"/>
      <c r="AS226" s="144"/>
      <c r="AT226" s="144"/>
      <c r="AU226" s="144"/>
      <c r="AV226" s="144"/>
      <c r="AW226" s="144"/>
      <c r="AX226" s="144"/>
      <c r="AY226" s="144"/>
      <c r="AZ226" s="144"/>
      <c r="BA226" s="144"/>
      <c r="BB226" s="41"/>
      <c r="BC226" s="41"/>
      <c r="BD226" s="41"/>
    </row>
    <row r="227" ht="15.75" customHeight="1">
      <c r="A227" s="143"/>
      <c r="B227" s="143"/>
      <c r="C227" s="143"/>
      <c r="D227" s="143"/>
      <c r="E227" s="143"/>
      <c r="F227" s="143"/>
      <c r="G227" s="143"/>
      <c r="H227" s="158"/>
      <c r="I227" s="158"/>
      <c r="J227" s="143"/>
      <c r="K227" s="289"/>
      <c r="L227" s="289"/>
      <c r="M227" s="289"/>
      <c r="N227" s="289"/>
      <c r="O227" s="289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288"/>
      <c r="AB227" s="288"/>
      <c r="AC227" s="143"/>
      <c r="AD227" s="143"/>
      <c r="AE227" s="143"/>
      <c r="AF227" s="143"/>
      <c r="AG227" s="143"/>
      <c r="AH227" s="144"/>
      <c r="AI227" s="144"/>
      <c r="AJ227" s="144"/>
      <c r="AK227" s="144"/>
      <c r="AL227" s="144"/>
      <c r="AM227" s="144"/>
      <c r="AN227" s="144"/>
      <c r="AO227" s="144"/>
      <c r="AP227" s="144"/>
      <c r="AQ227" s="144"/>
      <c r="AR227" s="144"/>
      <c r="AS227" s="144"/>
      <c r="AT227" s="144"/>
      <c r="AU227" s="144"/>
      <c r="AV227" s="144"/>
      <c r="AW227" s="144"/>
      <c r="AX227" s="144"/>
      <c r="AY227" s="144"/>
      <c r="AZ227" s="144"/>
      <c r="BA227" s="144"/>
      <c r="BB227" s="41"/>
      <c r="BC227" s="41"/>
      <c r="BD227" s="41"/>
    </row>
    <row r="228" ht="15.75" customHeight="1">
      <c r="A228" s="143"/>
      <c r="B228" s="143"/>
      <c r="C228" s="143"/>
      <c r="D228" s="143"/>
      <c r="E228" s="143"/>
      <c r="F228" s="143"/>
      <c r="G228" s="143"/>
      <c r="H228" s="158"/>
      <c r="I228" s="158"/>
      <c r="J228" s="143"/>
      <c r="K228" s="289"/>
      <c r="L228" s="289"/>
      <c r="M228" s="289"/>
      <c r="N228" s="289"/>
      <c r="O228" s="289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288"/>
      <c r="AB228" s="288"/>
      <c r="AC228" s="143"/>
      <c r="AD228" s="143"/>
      <c r="AE228" s="143"/>
      <c r="AF228" s="143"/>
      <c r="AG228" s="143"/>
      <c r="AH228" s="144"/>
      <c r="AI228" s="144"/>
      <c r="AJ228" s="144"/>
      <c r="AK228" s="144"/>
      <c r="AL228" s="144"/>
      <c r="AM228" s="144"/>
      <c r="AN228" s="144"/>
      <c r="AO228" s="144"/>
      <c r="AP228" s="144"/>
      <c r="AQ228" s="144"/>
      <c r="AR228" s="144"/>
      <c r="AS228" s="144"/>
      <c r="AT228" s="144"/>
      <c r="AU228" s="144"/>
      <c r="AV228" s="144"/>
      <c r="AW228" s="144"/>
      <c r="AX228" s="144"/>
      <c r="AY228" s="144"/>
      <c r="AZ228" s="144"/>
      <c r="BA228" s="144"/>
      <c r="BB228" s="41"/>
      <c r="BC228" s="41"/>
      <c r="BD228" s="41"/>
    </row>
    <row r="229" ht="15.75" customHeight="1">
      <c r="A229" s="143"/>
      <c r="B229" s="143"/>
      <c r="C229" s="143"/>
      <c r="D229" s="143"/>
      <c r="E229" s="143"/>
      <c r="F229" s="143"/>
      <c r="G229" s="143"/>
      <c r="H229" s="158"/>
      <c r="I229" s="158"/>
      <c r="J229" s="143"/>
      <c r="K229" s="289"/>
      <c r="L229" s="289"/>
      <c r="M229" s="289"/>
      <c r="N229" s="289"/>
      <c r="O229" s="289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288"/>
      <c r="AB229" s="288"/>
      <c r="AC229" s="143"/>
      <c r="AD229" s="143"/>
      <c r="AE229" s="143"/>
      <c r="AF229" s="143"/>
      <c r="AG229" s="143"/>
      <c r="AH229" s="144"/>
      <c r="AI229" s="144"/>
      <c r="AJ229" s="144"/>
      <c r="AK229" s="144"/>
      <c r="AL229" s="144"/>
      <c r="AM229" s="144"/>
      <c r="AN229" s="144"/>
      <c r="AO229" s="144"/>
      <c r="AP229" s="144"/>
      <c r="AQ229" s="144"/>
      <c r="AR229" s="144"/>
      <c r="AS229" s="144"/>
      <c r="AT229" s="144"/>
      <c r="AU229" s="144"/>
      <c r="AV229" s="144"/>
      <c r="AW229" s="144"/>
      <c r="AX229" s="144"/>
      <c r="AY229" s="144"/>
      <c r="AZ229" s="144"/>
      <c r="BA229" s="144"/>
      <c r="BB229" s="41"/>
      <c r="BC229" s="41"/>
      <c r="BD229" s="41"/>
    </row>
    <row r="230" ht="15.75" customHeight="1">
      <c r="A230" s="143"/>
      <c r="B230" s="143"/>
      <c r="C230" s="143"/>
      <c r="D230" s="143"/>
      <c r="E230" s="143"/>
      <c r="F230" s="143"/>
      <c r="G230" s="143"/>
      <c r="H230" s="158"/>
      <c r="I230" s="158"/>
      <c r="J230" s="143"/>
      <c r="K230" s="289"/>
      <c r="L230" s="289"/>
      <c r="M230" s="289"/>
      <c r="N230" s="289"/>
      <c r="O230" s="289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288"/>
      <c r="AB230" s="288"/>
      <c r="AC230" s="143"/>
      <c r="AD230" s="143"/>
      <c r="AE230" s="143"/>
      <c r="AF230" s="143"/>
      <c r="AG230" s="143"/>
      <c r="AH230" s="144"/>
      <c r="AI230" s="144"/>
      <c r="AJ230" s="144"/>
      <c r="AK230" s="144"/>
      <c r="AL230" s="144"/>
      <c r="AM230" s="144"/>
      <c r="AN230" s="144"/>
      <c r="AO230" s="144"/>
      <c r="AP230" s="144"/>
      <c r="AQ230" s="144"/>
      <c r="AR230" s="144"/>
      <c r="AS230" s="144"/>
      <c r="AT230" s="144"/>
      <c r="AU230" s="144"/>
      <c r="AV230" s="144"/>
      <c r="AW230" s="144"/>
      <c r="AX230" s="144"/>
      <c r="AY230" s="144"/>
      <c r="AZ230" s="144"/>
      <c r="BA230" s="144"/>
      <c r="BB230" s="41"/>
      <c r="BC230" s="41"/>
      <c r="BD230" s="41"/>
    </row>
    <row r="231" ht="15.75" customHeight="1">
      <c r="A231" s="143"/>
      <c r="B231" s="143"/>
      <c r="C231" s="143"/>
      <c r="D231" s="143"/>
      <c r="E231" s="143"/>
      <c r="F231" s="143"/>
      <c r="G231" s="143"/>
      <c r="H231" s="158"/>
      <c r="I231" s="158"/>
      <c r="J231" s="143"/>
      <c r="K231" s="289"/>
      <c r="L231" s="289"/>
      <c r="M231" s="289"/>
      <c r="N231" s="289"/>
      <c r="O231" s="289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288"/>
      <c r="AB231" s="288"/>
      <c r="AC231" s="143"/>
      <c r="AD231" s="143"/>
      <c r="AE231" s="143"/>
      <c r="AF231" s="143"/>
      <c r="AG231" s="143"/>
      <c r="AH231" s="144"/>
      <c r="AI231" s="144"/>
      <c r="AJ231" s="144"/>
      <c r="AK231" s="144"/>
      <c r="AL231" s="144"/>
      <c r="AM231" s="144"/>
      <c r="AN231" s="144"/>
      <c r="AO231" s="144"/>
      <c r="AP231" s="144"/>
      <c r="AQ231" s="144"/>
      <c r="AR231" s="144"/>
      <c r="AS231" s="144"/>
      <c r="AT231" s="144"/>
      <c r="AU231" s="144"/>
      <c r="AV231" s="144"/>
      <c r="AW231" s="144"/>
      <c r="AX231" s="144"/>
      <c r="AY231" s="144"/>
      <c r="AZ231" s="144"/>
      <c r="BA231" s="144"/>
      <c r="BB231" s="41"/>
      <c r="BC231" s="41"/>
      <c r="BD231" s="41"/>
    </row>
    <row r="232" ht="15.75" customHeight="1">
      <c r="A232" s="143"/>
      <c r="B232" s="143"/>
      <c r="C232" s="143"/>
      <c r="D232" s="143"/>
      <c r="E232" s="143"/>
      <c r="F232" s="143"/>
      <c r="G232" s="143"/>
      <c r="H232" s="158"/>
      <c r="I232" s="158"/>
      <c r="J232" s="143"/>
      <c r="K232" s="289"/>
      <c r="L232" s="289"/>
      <c r="M232" s="289"/>
      <c r="N232" s="289"/>
      <c r="O232" s="289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288"/>
      <c r="AB232" s="288"/>
      <c r="AC232" s="143"/>
      <c r="AD232" s="143"/>
      <c r="AE232" s="143"/>
      <c r="AF232" s="143"/>
      <c r="AG232" s="143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144"/>
      <c r="AS232" s="144"/>
      <c r="AT232" s="144"/>
      <c r="AU232" s="144"/>
      <c r="AV232" s="144"/>
      <c r="AW232" s="144"/>
      <c r="AX232" s="144"/>
      <c r="AY232" s="144"/>
      <c r="AZ232" s="144"/>
      <c r="BA232" s="144"/>
      <c r="BB232" s="41"/>
      <c r="BC232" s="41"/>
      <c r="BD232" s="41"/>
    </row>
    <row r="233" ht="15.75" customHeight="1">
      <c r="A233" s="143"/>
      <c r="B233" s="143"/>
      <c r="C233" s="143"/>
      <c r="D233" s="143"/>
      <c r="E233" s="143"/>
      <c r="F233" s="143"/>
      <c r="G233" s="143"/>
      <c r="H233" s="158"/>
      <c r="I233" s="158"/>
      <c r="J233" s="143"/>
      <c r="K233" s="289"/>
      <c r="L233" s="289"/>
      <c r="M233" s="289"/>
      <c r="N233" s="289"/>
      <c r="O233" s="289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288"/>
      <c r="AB233" s="288"/>
      <c r="AC233" s="143"/>
      <c r="AD233" s="143"/>
      <c r="AE233" s="143"/>
      <c r="AF233" s="143"/>
      <c r="AG233" s="143"/>
      <c r="AH233" s="144"/>
      <c r="AI233" s="144"/>
      <c r="AJ233" s="144"/>
      <c r="AK233" s="144"/>
      <c r="AL233" s="144"/>
      <c r="AM233" s="144"/>
      <c r="AN233" s="144"/>
      <c r="AO233" s="144"/>
      <c r="AP233" s="144"/>
      <c r="AQ233" s="144"/>
      <c r="AR233" s="144"/>
      <c r="AS233" s="144"/>
      <c r="AT233" s="144"/>
      <c r="AU233" s="144"/>
      <c r="AV233" s="144"/>
      <c r="AW233" s="144"/>
      <c r="AX233" s="144"/>
      <c r="AY233" s="144"/>
      <c r="AZ233" s="144"/>
      <c r="BA233" s="144"/>
      <c r="BB233" s="41"/>
      <c r="BC233" s="41"/>
      <c r="BD233" s="41"/>
    </row>
    <row r="234" ht="15.75" customHeight="1">
      <c r="A234" s="143"/>
      <c r="B234" s="143"/>
      <c r="C234" s="143"/>
      <c r="D234" s="143"/>
      <c r="E234" s="143"/>
      <c r="F234" s="143"/>
      <c r="G234" s="143"/>
      <c r="H234" s="158"/>
      <c r="I234" s="158"/>
      <c r="J234" s="143"/>
      <c r="K234" s="289"/>
      <c r="L234" s="289"/>
      <c r="M234" s="289"/>
      <c r="N234" s="289"/>
      <c r="O234" s="289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288"/>
      <c r="AB234" s="288"/>
      <c r="AC234" s="143"/>
      <c r="AD234" s="143"/>
      <c r="AE234" s="143"/>
      <c r="AF234" s="143"/>
      <c r="AG234" s="143"/>
      <c r="AH234" s="144"/>
      <c r="AI234" s="144"/>
      <c r="AJ234" s="144"/>
      <c r="AK234" s="144"/>
      <c r="AL234" s="144"/>
      <c r="AM234" s="144"/>
      <c r="AN234" s="144"/>
      <c r="AO234" s="144"/>
      <c r="AP234" s="144"/>
      <c r="AQ234" s="144"/>
      <c r="AR234" s="144"/>
      <c r="AS234" s="144"/>
      <c r="AT234" s="144"/>
      <c r="AU234" s="144"/>
      <c r="AV234" s="144"/>
      <c r="AW234" s="144"/>
      <c r="AX234" s="144"/>
      <c r="AY234" s="144"/>
      <c r="AZ234" s="144"/>
      <c r="BA234" s="144"/>
      <c r="BB234" s="41"/>
      <c r="BC234" s="41"/>
      <c r="BD234" s="41"/>
    </row>
    <row r="235" ht="15.75" customHeight="1">
      <c r="A235" s="143"/>
      <c r="B235" s="143"/>
      <c r="C235" s="143"/>
      <c r="D235" s="143"/>
      <c r="E235" s="143"/>
      <c r="F235" s="143"/>
      <c r="G235" s="143"/>
      <c r="H235" s="158"/>
      <c r="I235" s="158"/>
      <c r="J235" s="143"/>
      <c r="K235" s="289"/>
      <c r="L235" s="289"/>
      <c r="M235" s="289"/>
      <c r="N235" s="289"/>
      <c r="O235" s="289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288"/>
      <c r="AB235" s="288"/>
      <c r="AC235" s="143"/>
      <c r="AD235" s="143"/>
      <c r="AE235" s="143"/>
      <c r="AF235" s="143"/>
      <c r="AG235" s="143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41"/>
      <c r="BC235" s="41"/>
      <c r="BD235" s="41"/>
    </row>
    <row r="236" ht="15.75" customHeight="1">
      <c r="A236" s="143"/>
      <c r="B236" s="143"/>
      <c r="C236" s="143"/>
      <c r="D236" s="143"/>
      <c r="E236" s="143"/>
      <c r="F236" s="143"/>
      <c r="G236" s="143"/>
      <c r="H236" s="158"/>
      <c r="I236" s="158"/>
      <c r="J236" s="143"/>
      <c r="K236" s="289"/>
      <c r="L236" s="289"/>
      <c r="M236" s="289"/>
      <c r="N236" s="289"/>
      <c r="O236" s="289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288"/>
      <c r="AB236" s="288"/>
      <c r="AC236" s="143"/>
      <c r="AD236" s="143"/>
      <c r="AE236" s="143"/>
      <c r="AF236" s="143"/>
      <c r="AG236" s="143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41"/>
      <c r="BC236" s="41"/>
      <c r="BD236" s="41"/>
    </row>
    <row r="237" ht="15.75" customHeight="1">
      <c r="A237" s="143"/>
      <c r="B237" s="143"/>
      <c r="C237" s="143"/>
      <c r="D237" s="143"/>
      <c r="E237" s="143"/>
      <c r="F237" s="143"/>
      <c r="G237" s="143"/>
      <c r="H237" s="158"/>
      <c r="I237" s="158"/>
      <c r="J237" s="143"/>
      <c r="K237" s="289"/>
      <c r="L237" s="289"/>
      <c r="M237" s="289"/>
      <c r="N237" s="289"/>
      <c r="O237" s="289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288"/>
      <c r="AB237" s="288"/>
      <c r="AC237" s="143"/>
      <c r="AD237" s="143"/>
      <c r="AE237" s="143"/>
      <c r="AF237" s="143"/>
      <c r="AG237" s="143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41"/>
      <c r="BC237" s="41"/>
      <c r="BD237" s="41"/>
    </row>
    <row r="238" ht="15.75" customHeight="1">
      <c r="A238" s="143"/>
      <c r="B238" s="143"/>
      <c r="C238" s="143"/>
      <c r="D238" s="143"/>
      <c r="E238" s="143"/>
      <c r="F238" s="143"/>
      <c r="G238" s="143"/>
      <c r="H238" s="158"/>
      <c r="I238" s="158"/>
      <c r="J238" s="143"/>
      <c r="K238" s="289"/>
      <c r="L238" s="289"/>
      <c r="M238" s="289"/>
      <c r="N238" s="289"/>
      <c r="O238" s="289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288"/>
      <c r="AB238" s="288"/>
      <c r="AC238" s="143"/>
      <c r="AD238" s="143"/>
      <c r="AE238" s="143"/>
      <c r="AF238" s="143"/>
      <c r="AG238" s="143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41"/>
      <c r="BC238" s="41"/>
      <c r="BD238" s="41"/>
    </row>
    <row r="239" ht="15.75" customHeight="1">
      <c r="A239" s="143"/>
      <c r="B239" s="143"/>
      <c r="C239" s="143"/>
      <c r="D239" s="143"/>
      <c r="E239" s="143"/>
      <c r="F239" s="143"/>
      <c r="G239" s="143"/>
      <c r="H239" s="158"/>
      <c r="I239" s="158"/>
      <c r="J239" s="143"/>
      <c r="K239" s="289"/>
      <c r="L239" s="289"/>
      <c r="M239" s="289"/>
      <c r="N239" s="289"/>
      <c r="O239" s="289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288"/>
      <c r="AB239" s="288"/>
      <c r="AC239" s="143"/>
      <c r="AD239" s="143"/>
      <c r="AE239" s="143"/>
      <c r="AF239" s="143"/>
      <c r="AG239" s="143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41"/>
      <c r="BC239" s="41"/>
      <c r="BD239" s="41"/>
    </row>
    <row r="240" ht="15.75" customHeight="1">
      <c r="A240" s="143"/>
      <c r="B240" s="143"/>
      <c r="C240" s="143"/>
      <c r="D240" s="143"/>
      <c r="E240" s="143"/>
      <c r="F240" s="143"/>
      <c r="G240" s="143"/>
      <c r="H240" s="158"/>
      <c r="I240" s="158"/>
      <c r="J240" s="143"/>
      <c r="K240" s="289"/>
      <c r="L240" s="289"/>
      <c r="M240" s="289"/>
      <c r="N240" s="289"/>
      <c r="O240" s="289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288"/>
      <c r="AB240" s="288"/>
      <c r="AC240" s="143"/>
      <c r="AD240" s="143"/>
      <c r="AE240" s="143"/>
      <c r="AF240" s="143"/>
      <c r="AG240" s="143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41"/>
      <c r="BC240" s="41"/>
      <c r="BD240" s="41"/>
    </row>
    <row r="241" ht="15.75" customHeight="1">
      <c r="A241" s="143"/>
      <c r="B241" s="143"/>
      <c r="C241" s="143"/>
      <c r="D241" s="143"/>
      <c r="E241" s="143"/>
      <c r="F241" s="143"/>
      <c r="G241" s="143"/>
      <c r="H241" s="158"/>
      <c r="I241" s="158"/>
      <c r="J241" s="143"/>
      <c r="K241" s="289"/>
      <c r="L241" s="289"/>
      <c r="M241" s="289"/>
      <c r="N241" s="289"/>
      <c r="O241" s="289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288"/>
      <c r="AB241" s="288"/>
      <c r="AC241" s="143"/>
      <c r="AD241" s="143"/>
      <c r="AE241" s="143"/>
      <c r="AF241" s="143"/>
      <c r="AG241" s="143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41"/>
      <c r="BC241" s="41"/>
      <c r="BD241" s="41"/>
    </row>
    <row r="242" ht="15.75" customHeight="1">
      <c r="A242" s="143"/>
      <c r="B242" s="143"/>
      <c r="C242" s="143"/>
      <c r="D242" s="143"/>
      <c r="E242" s="143"/>
      <c r="F242" s="143"/>
      <c r="G242" s="143"/>
      <c r="H242" s="158"/>
      <c r="I242" s="158"/>
      <c r="J242" s="143"/>
      <c r="K242" s="289"/>
      <c r="L242" s="289"/>
      <c r="M242" s="289"/>
      <c r="N242" s="289"/>
      <c r="O242" s="289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288"/>
      <c r="AB242" s="288"/>
      <c r="AC242" s="143"/>
      <c r="AD242" s="143"/>
      <c r="AE242" s="143"/>
      <c r="AF242" s="143"/>
      <c r="AG242" s="143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41"/>
      <c r="BC242" s="41"/>
      <c r="BD242" s="41"/>
    </row>
    <row r="243" ht="15.75" customHeight="1">
      <c r="A243" s="143"/>
      <c r="B243" s="143"/>
      <c r="C243" s="143"/>
      <c r="D243" s="143"/>
      <c r="E243" s="143"/>
      <c r="F243" s="143"/>
      <c r="G243" s="143"/>
      <c r="H243" s="143"/>
      <c r="I243" s="289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426"/>
      <c r="AE243" s="143"/>
      <c r="AF243" s="143"/>
      <c r="AG243" s="143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41"/>
      <c r="BC243" s="41"/>
      <c r="BD243" s="41"/>
    </row>
    <row r="244" ht="15.75" customHeight="1">
      <c r="A244" s="143"/>
      <c r="B244" s="143"/>
      <c r="C244" s="143"/>
      <c r="D244" s="143"/>
      <c r="E244" s="143"/>
      <c r="F244" s="143"/>
      <c r="G244" s="143"/>
      <c r="H244" s="143"/>
      <c r="I244" s="289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426"/>
      <c r="AE244" s="143"/>
      <c r="AF244" s="143"/>
      <c r="AG244" s="143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41"/>
      <c r="BC244" s="41"/>
      <c r="BD244" s="41"/>
    </row>
    <row r="245" ht="15.75" customHeight="1">
      <c r="A245" s="143"/>
      <c r="B245" s="143"/>
      <c r="C245" s="143"/>
      <c r="D245" s="143"/>
      <c r="E245" s="143"/>
      <c r="F245" s="143"/>
      <c r="G245" s="143"/>
      <c r="H245" s="143"/>
      <c r="I245" s="289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426"/>
      <c r="AE245" s="143"/>
      <c r="AF245" s="143"/>
      <c r="AG245" s="143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41"/>
      <c r="BC245" s="41"/>
      <c r="BD245" s="41"/>
    </row>
    <row r="246" ht="15.75" customHeight="1">
      <c r="A246" s="143"/>
      <c r="B246" s="143"/>
      <c r="C246" s="143"/>
      <c r="D246" s="143"/>
      <c r="E246" s="143"/>
      <c r="F246" s="143"/>
      <c r="G246" s="143"/>
      <c r="H246" s="143"/>
      <c r="I246" s="289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426"/>
      <c r="AE246" s="143"/>
      <c r="AF246" s="143"/>
      <c r="AG246" s="143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41"/>
      <c r="BC246" s="41"/>
      <c r="BD246" s="41"/>
    </row>
    <row r="247" ht="15.75" customHeight="1">
      <c r="A247" s="143"/>
      <c r="B247" s="143"/>
      <c r="C247" s="143"/>
      <c r="D247" s="143"/>
      <c r="E247" s="143"/>
      <c r="F247" s="143"/>
      <c r="G247" s="143"/>
      <c r="H247" s="143"/>
      <c r="I247" s="289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426"/>
      <c r="AE247" s="143"/>
      <c r="AF247" s="143"/>
      <c r="AG247" s="143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41"/>
      <c r="BC247" s="41"/>
      <c r="BD247" s="41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48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392"/>
      <c r="AE248" s="20"/>
      <c r="AF248" s="20"/>
      <c r="AG248" s="20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48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392"/>
      <c r="AE249" s="20"/>
      <c r="AF249" s="20"/>
      <c r="AG249" s="20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48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392"/>
      <c r="AE250" s="20"/>
      <c r="AF250" s="20"/>
      <c r="AG250" s="20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48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392"/>
      <c r="AE251" s="20"/>
      <c r="AF251" s="20"/>
      <c r="AG251" s="20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48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392"/>
      <c r="AE252" s="20"/>
      <c r="AF252" s="20"/>
      <c r="AG252" s="20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48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392"/>
      <c r="AE253" s="20"/>
      <c r="AF253" s="20"/>
      <c r="AG253" s="20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48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392"/>
      <c r="AE254" s="20"/>
      <c r="AF254" s="20"/>
      <c r="AG254" s="20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48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392"/>
      <c r="AE255" s="20"/>
      <c r="AF255" s="20"/>
      <c r="AG255" s="20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48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392"/>
      <c r="AE256" s="20"/>
      <c r="AF256" s="20"/>
      <c r="AG256" s="20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48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392"/>
      <c r="AE257" s="20"/>
      <c r="AF257" s="20"/>
      <c r="AG257" s="20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48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392"/>
      <c r="AE258" s="20"/>
      <c r="AF258" s="20"/>
      <c r="AG258" s="20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48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392"/>
      <c r="AE259" s="20"/>
      <c r="AF259" s="20"/>
      <c r="AG259" s="20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48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392"/>
      <c r="AE260" s="20"/>
      <c r="AF260" s="20"/>
      <c r="AG260" s="20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48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392"/>
      <c r="AE261" s="20"/>
      <c r="AF261" s="20"/>
      <c r="AG261" s="20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48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392"/>
      <c r="AE262" s="20"/>
      <c r="AF262" s="20"/>
      <c r="AG262" s="20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48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392"/>
      <c r="AE263" s="20"/>
      <c r="AF263" s="20"/>
      <c r="AG263" s="20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48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392"/>
      <c r="AE264" s="20"/>
      <c r="AF264" s="20"/>
      <c r="AG264" s="20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48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392"/>
      <c r="AE265" s="20"/>
      <c r="AF265" s="20"/>
      <c r="AG265" s="20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48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392"/>
      <c r="AE266" s="20"/>
      <c r="AF266" s="20"/>
      <c r="AG266" s="20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48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392"/>
      <c r="AE267" s="20"/>
      <c r="AF267" s="20"/>
      <c r="AG267" s="20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48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392"/>
      <c r="AE268" s="20"/>
      <c r="AF268" s="20"/>
      <c r="AG268" s="20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48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392"/>
      <c r="AE269" s="20"/>
      <c r="AF269" s="20"/>
      <c r="AG269" s="20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48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392"/>
      <c r="AE270" s="20"/>
      <c r="AF270" s="20"/>
      <c r="AG270" s="20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48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392"/>
      <c r="AE271" s="20"/>
      <c r="AF271" s="20"/>
      <c r="AG271" s="20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48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392"/>
      <c r="AE272" s="20"/>
      <c r="AF272" s="20"/>
      <c r="AG272" s="20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48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392"/>
      <c r="AE273" s="20"/>
      <c r="AF273" s="20"/>
      <c r="AG273" s="20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48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392"/>
      <c r="AE274" s="20"/>
      <c r="AF274" s="20"/>
      <c r="AG274" s="20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48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392"/>
      <c r="AE275" s="20"/>
      <c r="AF275" s="20"/>
      <c r="AG275" s="20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48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392"/>
      <c r="AE276" s="20"/>
      <c r="AF276" s="20"/>
      <c r="AG276" s="20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48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392"/>
      <c r="AE277" s="20"/>
      <c r="AF277" s="20"/>
      <c r="AG277" s="20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48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392"/>
      <c r="AE278" s="20"/>
      <c r="AF278" s="20"/>
      <c r="AG278" s="20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48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392"/>
      <c r="AE279" s="20"/>
      <c r="AF279" s="20"/>
      <c r="AG279" s="20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48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392"/>
      <c r="AE280" s="20"/>
      <c r="AF280" s="20"/>
      <c r="AG280" s="20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48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392"/>
      <c r="AE281" s="20"/>
      <c r="AF281" s="20"/>
      <c r="AG281" s="20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48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392"/>
      <c r="AE282" s="20"/>
      <c r="AF282" s="20"/>
      <c r="AG282" s="20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48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392"/>
      <c r="AE283" s="20"/>
      <c r="AF283" s="20"/>
      <c r="AG283" s="20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48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392"/>
      <c r="AE284" s="20"/>
      <c r="AF284" s="20"/>
      <c r="AG284" s="20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48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392"/>
      <c r="AE285" s="20"/>
      <c r="AF285" s="20"/>
      <c r="AG285" s="20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48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392"/>
      <c r="AE286" s="20"/>
      <c r="AF286" s="20"/>
      <c r="AG286" s="20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48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392"/>
      <c r="AE287" s="20"/>
      <c r="AF287" s="20"/>
      <c r="AG287" s="20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48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392"/>
      <c r="AE288" s="20"/>
      <c r="AF288" s="20"/>
      <c r="AG288" s="20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48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392"/>
      <c r="AE289" s="20"/>
      <c r="AF289" s="20"/>
      <c r="AG289" s="20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48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392"/>
      <c r="AE290" s="20"/>
      <c r="AF290" s="20"/>
      <c r="AG290" s="20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48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392"/>
      <c r="AE291" s="20"/>
      <c r="AF291" s="20"/>
      <c r="AG291" s="20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48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392"/>
      <c r="AE292" s="20"/>
      <c r="AF292" s="20"/>
      <c r="AG292" s="20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48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392"/>
      <c r="AE293" s="20"/>
      <c r="AF293" s="20"/>
      <c r="AG293" s="20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48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392"/>
      <c r="AE294" s="20"/>
      <c r="AF294" s="20"/>
      <c r="AG294" s="20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48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392"/>
      <c r="AE295" s="20"/>
      <c r="AF295" s="20"/>
      <c r="AG295" s="20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48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392"/>
      <c r="AE296" s="20"/>
      <c r="AF296" s="20"/>
      <c r="AG296" s="20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48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392"/>
      <c r="AE297" s="20"/>
      <c r="AF297" s="20"/>
      <c r="AG297" s="20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48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392"/>
      <c r="AE298" s="20"/>
      <c r="AF298" s="20"/>
      <c r="AG298" s="20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48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392"/>
      <c r="AE299" s="20"/>
      <c r="AF299" s="20"/>
      <c r="AG299" s="20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48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392"/>
      <c r="AE300" s="20"/>
      <c r="AF300" s="20"/>
      <c r="AG300" s="20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48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392"/>
      <c r="AE301" s="20"/>
      <c r="AF301" s="20"/>
      <c r="AG301" s="20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48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392"/>
      <c r="AE302" s="20"/>
      <c r="AF302" s="20"/>
      <c r="AG302" s="20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48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392"/>
      <c r="AE303" s="20"/>
      <c r="AF303" s="20"/>
      <c r="AG303" s="20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48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392"/>
      <c r="AE304" s="20"/>
      <c r="AF304" s="20"/>
      <c r="AG304" s="20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48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392"/>
      <c r="AE305" s="20"/>
      <c r="AF305" s="20"/>
      <c r="AG305" s="20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48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392"/>
      <c r="AE306" s="20"/>
      <c r="AF306" s="20"/>
      <c r="AG306" s="20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48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392"/>
      <c r="AE307" s="20"/>
      <c r="AF307" s="20"/>
      <c r="AG307" s="20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48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392"/>
      <c r="AE308" s="20"/>
      <c r="AF308" s="20"/>
      <c r="AG308" s="20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48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392"/>
      <c r="AE309" s="20"/>
      <c r="AF309" s="20"/>
      <c r="AG309" s="20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48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392"/>
      <c r="AE310" s="20"/>
      <c r="AF310" s="20"/>
      <c r="AG310" s="20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48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392"/>
      <c r="AE311" s="20"/>
      <c r="AF311" s="20"/>
      <c r="AG311" s="20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48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392"/>
      <c r="AE312" s="20"/>
      <c r="AF312" s="20"/>
      <c r="AG312" s="20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48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392"/>
      <c r="AE313" s="20"/>
      <c r="AF313" s="20"/>
      <c r="AG313" s="20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48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392"/>
      <c r="AE314" s="20"/>
      <c r="AF314" s="20"/>
      <c r="AG314" s="20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48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392"/>
      <c r="AE315" s="20"/>
      <c r="AF315" s="20"/>
      <c r="AG315" s="20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48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392"/>
      <c r="AE316" s="20"/>
      <c r="AF316" s="20"/>
      <c r="AG316" s="20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48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392"/>
      <c r="AE317" s="20"/>
      <c r="AF317" s="20"/>
      <c r="AG317" s="20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48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392"/>
      <c r="AE318" s="20"/>
      <c r="AF318" s="20"/>
      <c r="AG318" s="20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48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392"/>
      <c r="AE319" s="20"/>
      <c r="AF319" s="20"/>
      <c r="AG319" s="20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48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392"/>
      <c r="AE320" s="20"/>
      <c r="AF320" s="20"/>
      <c r="AG320" s="20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48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392"/>
      <c r="AE321" s="20"/>
      <c r="AF321" s="20"/>
      <c r="AG321" s="20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48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392"/>
      <c r="AE322" s="20"/>
      <c r="AF322" s="20"/>
      <c r="AG322" s="20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48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392"/>
      <c r="AE323" s="20"/>
      <c r="AF323" s="20"/>
      <c r="AG323" s="20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48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392"/>
      <c r="AE324" s="20"/>
      <c r="AF324" s="20"/>
      <c r="AG324" s="20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48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392"/>
      <c r="AE325" s="20"/>
      <c r="AF325" s="20"/>
      <c r="AG325" s="20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48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392"/>
      <c r="AE326" s="20"/>
      <c r="AF326" s="20"/>
      <c r="AG326" s="20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48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392"/>
      <c r="AE327" s="20"/>
      <c r="AF327" s="20"/>
      <c r="AG327" s="20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48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392"/>
      <c r="AE328" s="20"/>
      <c r="AF328" s="20"/>
      <c r="AG328" s="20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48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392"/>
      <c r="AE329" s="20"/>
      <c r="AF329" s="20"/>
      <c r="AG329" s="20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48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392"/>
      <c r="AE330" s="20"/>
      <c r="AF330" s="20"/>
      <c r="AG330" s="20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48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392"/>
      <c r="AE331" s="20"/>
      <c r="AF331" s="20"/>
      <c r="AG331" s="20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48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392"/>
      <c r="AE332" s="20"/>
      <c r="AF332" s="20"/>
      <c r="AG332" s="20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48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392"/>
      <c r="AE333" s="20"/>
      <c r="AF333" s="20"/>
      <c r="AG333" s="20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48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392"/>
      <c r="AE334" s="20"/>
      <c r="AF334" s="20"/>
      <c r="AG334" s="20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48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392"/>
      <c r="AE335" s="20"/>
      <c r="AF335" s="20"/>
      <c r="AG335" s="20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48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392"/>
      <c r="AE336" s="20"/>
      <c r="AF336" s="20"/>
      <c r="AG336" s="20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48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392"/>
      <c r="AE337" s="20"/>
      <c r="AF337" s="20"/>
      <c r="AG337" s="20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48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392"/>
      <c r="AE338" s="20"/>
      <c r="AF338" s="20"/>
      <c r="AG338" s="20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48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392"/>
      <c r="AE339" s="20"/>
      <c r="AF339" s="20"/>
      <c r="AG339" s="20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48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392"/>
      <c r="AE340" s="20"/>
      <c r="AF340" s="20"/>
      <c r="AG340" s="20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48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392"/>
      <c r="AE341" s="20"/>
      <c r="AF341" s="20"/>
      <c r="AG341" s="20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48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392"/>
      <c r="AE342" s="20"/>
      <c r="AF342" s="20"/>
      <c r="AG342" s="20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48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392"/>
      <c r="AE343" s="20"/>
      <c r="AF343" s="20"/>
      <c r="AG343" s="20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48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392"/>
      <c r="AE344" s="20"/>
      <c r="AF344" s="20"/>
      <c r="AG344" s="20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48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392"/>
      <c r="AE345" s="20"/>
      <c r="AF345" s="20"/>
      <c r="AG345" s="20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48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392"/>
      <c r="AE346" s="20"/>
      <c r="AF346" s="20"/>
      <c r="AG346" s="20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48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392"/>
      <c r="AE347" s="20"/>
      <c r="AF347" s="20"/>
      <c r="AG347" s="20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48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392"/>
      <c r="AE348" s="20"/>
      <c r="AF348" s="20"/>
      <c r="AG348" s="20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48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392"/>
      <c r="AE349" s="20"/>
      <c r="AF349" s="20"/>
      <c r="AG349" s="20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48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392"/>
      <c r="AE350" s="20"/>
      <c r="AF350" s="20"/>
      <c r="AG350" s="20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48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392"/>
      <c r="AE351" s="20"/>
      <c r="AF351" s="20"/>
      <c r="AG351" s="20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48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392"/>
      <c r="AE352" s="20"/>
      <c r="AF352" s="20"/>
      <c r="AG352" s="20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48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392"/>
      <c r="AE353" s="20"/>
      <c r="AF353" s="20"/>
      <c r="AG353" s="20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48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392"/>
      <c r="AE354" s="20"/>
      <c r="AF354" s="20"/>
      <c r="AG354" s="20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48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392"/>
      <c r="AE355" s="20"/>
      <c r="AF355" s="20"/>
      <c r="AG355" s="20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48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392"/>
      <c r="AE356" s="20"/>
      <c r="AF356" s="20"/>
      <c r="AG356" s="20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48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392"/>
      <c r="AE357" s="20"/>
      <c r="AF357" s="20"/>
      <c r="AG357" s="20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48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392"/>
      <c r="AE358" s="20"/>
      <c r="AF358" s="20"/>
      <c r="AG358" s="20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48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392"/>
      <c r="AE359" s="20"/>
      <c r="AF359" s="20"/>
      <c r="AG359" s="20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48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392"/>
      <c r="AE360" s="20"/>
      <c r="AF360" s="20"/>
      <c r="AG360" s="20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48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392"/>
      <c r="AE361" s="20"/>
      <c r="AF361" s="20"/>
      <c r="AG361" s="20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48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392"/>
      <c r="AE362" s="20"/>
      <c r="AF362" s="20"/>
      <c r="AG362" s="20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48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392"/>
      <c r="AE363" s="20"/>
      <c r="AF363" s="20"/>
      <c r="AG363" s="20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48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392"/>
      <c r="AE364" s="20"/>
      <c r="AF364" s="20"/>
      <c r="AG364" s="20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48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392"/>
      <c r="AE365" s="20"/>
      <c r="AF365" s="20"/>
      <c r="AG365" s="20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48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392"/>
      <c r="AE366" s="20"/>
      <c r="AF366" s="20"/>
      <c r="AG366" s="20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48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392"/>
      <c r="AE367" s="20"/>
      <c r="AF367" s="20"/>
      <c r="AG367" s="20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48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392"/>
      <c r="AE368" s="20"/>
      <c r="AF368" s="20"/>
      <c r="AG368" s="20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48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392"/>
      <c r="AE369" s="20"/>
      <c r="AF369" s="20"/>
      <c r="AG369" s="20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48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392"/>
      <c r="AE370" s="20"/>
      <c r="AF370" s="20"/>
      <c r="AG370" s="20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48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392"/>
      <c r="AE371" s="20"/>
      <c r="AF371" s="20"/>
      <c r="AG371" s="20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48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392"/>
      <c r="AE372" s="20"/>
      <c r="AF372" s="20"/>
      <c r="AG372" s="20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48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392"/>
      <c r="AE373" s="20"/>
      <c r="AF373" s="20"/>
      <c r="AG373" s="20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48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392"/>
      <c r="AE374" s="20"/>
      <c r="AF374" s="20"/>
      <c r="AG374" s="20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48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392"/>
      <c r="AE375" s="20"/>
      <c r="AF375" s="20"/>
      <c r="AG375" s="20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48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392"/>
      <c r="AE376" s="20"/>
      <c r="AF376" s="20"/>
      <c r="AG376" s="20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48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392"/>
      <c r="AE377" s="20"/>
      <c r="AF377" s="20"/>
      <c r="AG377" s="20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48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392"/>
      <c r="AE378" s="20"/>
      <c r="AF378" s="20"/>
      <c r="AG378" s="20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48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392"/>
      <c r="AE379" s="20"/>
      <c r="AF379" s="20"/>
      <c r="AG379" s="20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48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392"/>
      <c r="AE380" s="20"/>
      <c r="AF380" s="20"/>
      <c r="AG380" s="20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48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392"/>
      <c r="AE381" s="20"/>
      <c r="AF381" s="20"/>
      <c r="AG381" s="20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48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392"/>
      <c r="AE382" s="20"/>
      <c r="AF382" s="20"/>
      <c r="AG382" s="20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48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392"/>
      <c r="AE383" s="20"/>
      <c r="AF383" s="20"/>
      <c r="AG383" s="20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48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392"/>
      <c r="AE384" s="20"/>
      <c r="AF384" s="20"/>
      <c r="AG384" s="20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48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392"/>
      <c r="AE385" s="20"/>
      <c r="AF385" s="20"/>
      <c r="AG385" s="20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48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392"/>
      <c r="AE386" s="20"/>
      <c r="AF386" s="20"/>
      <c r="AG386" s="20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48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392"/>
      <c r="AE387" s="20"/>
      <c r="AF387" s="20"/>
      <c r="AG387" s="20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48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392"/>
      <c r="AE388" s="20"/>
      <c r="AF388" s="20"/>
      <c r="AG388" s="20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48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392"/>
      <c r="AE389" s="20"/>
      <c r="AF389" s="20"/>
      <c r="AG389" s="20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48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392"/>
      <c r="AE390" s="20"/>
      <c r="AF390" s="20"/>
      <c r="AG390" s="20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48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392"/>
      <c r="AE391" s="20"/>
      <c r="AF391" s="20"/>
      <c r="AG391" s="20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48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392"/>
      <c r="AE392" s="20"/>
      <c r="AF392" s="20"/>
      <c r="AG392" s="20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48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392"/>
      <c r="AE393" s="20"/>
      <c r="AF393" s="20"/>
      <c r="AG393" s="20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48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392"/>
      <c r="AE394" s="20"/>
      <c r="AF394" s="20"/>
      <c r="AG394" s="20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48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392"/>
      <c r="AE395" s="20"/>
      <c r="AF395" s="20"/>
      <c r="AG395" s="20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48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392"/>
      <c r="AE396" s="20"/>
      <c r="AF396" s="20"/>
      <c r="AG396" s="20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48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392"/>
      <c r="AE397" s="20"/>
      <c r="AF397" s="20"/>
      <c r="AG397" s="20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48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392"/>
      <c r="AE398" s="20"/>
      <c r="AF398" s="20"/>
      <c r="AG398" s="20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48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392"/>
      <c r="AE399" s="20"/>
      <c r="AF399" s="20"/>
      <c r="AG399" s="20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48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392"/>
      <c r="AE400" s="20"/>
      <c r="AF400" s="20"/>
      <c r="AG400" s="20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48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392"/>
      <c r="AE401" s="20"/>
      <c r="AF401" s="20"/>
      <c r="AG401" s="20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48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392"/>
      <c r="AE402" s="20"/>
      <c r="AF402" s="20"/>
      <c r="AG402" s="20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48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392"/>
      <c r="AE403" s="20"/>
      <c r="AF403" s="20"/>
      <c r="AG403" s="20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48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392"/>
      <c r="AE404" s="20"/>
      <c r="AF404" s="20"/>
      <c r="AG404" s="20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48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392"/>
      <c r="AE405" s="20"/>
      <c r="AF405" s="20"/>
      <c r="AG405" s="20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48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392"/>
      <c r="AE406" s="20"/>
      <c r="AF406" s="20"/>
      <c r="AG406" s="20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48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392"/>
      <c r="AE407" s="20"/>
      <c r="AF407" s="20"/>
      <c r="AG407" s="20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48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392"/>
      <c r="AE408" s="20"/>
      <c r="AF408" s="20"/>
      <c r="AG408" s="20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48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392"/>
      <c r="AE409" s="20"/>
      <c r="AF409" s="20"/>
      <c r="AG409" s="20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48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392"/>
      <c r="AE410" s="20"/>
      <c r="AF410" s="20"/>
      <c r="AG410" s="20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48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392"/>
      <c r="AE411" s="20"/>
      <c r="AF411" s="20"/>
      <c r="AG411" s="20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48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392"/>
      <c r="AE412" s="20"/>
      <c r="AF412" s="20"/>
      <c r="AG412" s="20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48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392"/>
      <c r="AE413" s="20"/>
      <c r="AF413" s="20"/>
      <c r="AG413" s="20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48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392"/>
      <c r="AE414" s="20"/>
      <c r="AF414" s="20"/>
      <c r="AG414" s="20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48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392"/>
      <c r="AE415" s="20"/>
      <c r="AF415" s="20"/>
      <c r="AG415" s="20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48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392"/>
      <c r="AE416" s="20"/>
      <c r="AF416" s="20"/>
      <c r="AG416" s="20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48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392"/>
      <c r="AE417" s="20"/>
      <c r="AF417" s="20"/>
      <c r="AG417" s="20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48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392"/>
      <c r="AE418" s="20"/>
      <c r="AF418" s="20"/>
      <c r="AG418" s="20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48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392"/>
      <c r="AE419" s="20"/>
      <c r="AF419" s="20"/>
      <c r="AG419" s="20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48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392"/>
      <c r="AE420" s="20"/>
      <c r="AF420" s="20"/>
      <c r="AG420" s="20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48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392"/>
      <c r="AE421" s="20"/>
      <c r="AF421" s="20"/>
      <c r="AG421" s="20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48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392"/>
      <c r="AE422" s="20"/>
      <c r="AF422" s="20"/>
      <c r="AG422" s="20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48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392"/>
      <c r="AE423" s="20"/>
      <c r="AF423" s="20"/>
      <c r="AG423" s="20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48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392"/>
      <c r="AE424" s="20"/>
      <c r="AF424" s="20"/>
      <c r="AG424" s="20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48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392"/>
      <c r="AE425" s="20"/>
      <c r="AF425" s="20"/>
      <c r="AG425" s="20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48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392"/>
      <c r="AE426" s="20"/>
      <c r="AF426" s="20"/>
      <c r="AG426" s="20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48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392"/>
      <c r="AE427" s="20"/>
      <c r="AF427" s="20"/>
      <c r="AG427" s="20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48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392"/>
      <c r="AE428" s="20"/>
      <c r="AF428" s="20"/>
      <c r="AG428" s="20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48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392"/>
      <c r="AE429" s="20"/>
      <c r="AF429" s="20"/>
      <c r="AG429" s="20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48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392"/>
      <c r="AE430" s="20"/>
      <c r="AF430" s="20"/>
      <c r="AG430" s="20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48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392"/>
      <c r="AE431" s="20"/>
      <c r="AF431" s="20"/>
      <c r="AG431" s="20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48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392"/>
      <c r="AE432" s="20"/>
      <c r="AF432" s="20"/>
      <c r="AG432" s="20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48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392"/>
      <c r="AE433" s="20"/>
      <c r="AF433" s="20"/>
      <c r="AG433" s="20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48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392"/>
      <c r="AE434" s="20"/>
      <c r="AF434" s="20"/>
      <c r="AG434" s="20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48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392"/>
      <c r="AE435" s="20"/>
      <c r="AF435" s="20"/>
      <c r="AG435" s="20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48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392"/>
      <c r="AE436" s="20"/>
      <c r="AF436" s="20"/>
      <c r="AG436" s="20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48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392"/>
      <c r="AE437" s="20"/>
      <c r="AF437" s="20"/>
      <c r="AG437" s="20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48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392"/>
      <c r="AE438" s="20"/>
      <c r="AF438" s="20"/>
      <c r="AG438" s="20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48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392"/>
      <c r="AE439" s="20"/>
      <c r="AF439" s="20"/>
      <c r="AG439" s="20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48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392"/>
      <c r="AE440" s="20"/>
      <c r="AF440" s="20"/>
      <c r="AG440" s="20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48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392"/>
      <c r="AE441" s="20"/>
      <c r="AF441" s="20"/>
      <c r="AG441" s="20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48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392"/>
      <c r="AE442" s="20"/>
      <c r="AF442" s="20"/>
      <c r="AG442" s="20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48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392"/>
      <c r="AE443" s="20"/>
      <c r="AF443" s="20"/>
      <c r="AG443" s="20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48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392"/>
      <c r="AE444" s="20"/>
      <c r="AF444" s="20"/>
      <c r="AG444" s="20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48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392"/>
      <c r="AE445" s="20"/>
      <c r="AF445" s="20"/>
      <c r="AG445" s="20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48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392"/>
      <c r="AE446" s="20"/>
      <c r="AF446" s="20"/>
      <c r="AG446" s="20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48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392"/>
      <c r="AE447" s="20"/>
      <c r="AF447" s="20"/>
      <c r="AG447" s="20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48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392"/>
      <c r="AE448" s="20"/>
      <c r="AF448" s="20"/>
      <c r="AG448" s="20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48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392"/>
      <c r="AE449" s="20"/>
      <c r="AF449" s="20"/>
      <c r="AG449" s="20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48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392"/>
      <c r="AE450" s="20"/>
      <c r="AF450" s="20"/>
      <c r="AG450" s="20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48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392"/>
      <c r="AE451" s="20"/>
      <c r="AF451" s="20"/>
      <c r="AG451" s="20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48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392"/>
      <c r="AE452" s="20"/>
      <c r="AF452" s="20"/>
      <c r="AG452" s="20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48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392"/>
      <c r="AE453" s="20"/>
      <c r="AF453" s="20"/>
      <c r="AG453" s="20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48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392"/>
      <c r="AE454" s="20"/>
      <c r="AF454" s="20"/>
      <c r="AG454" s="20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48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392"/>
      <c r="AE455" s="20"/>
      <c r="AF455" s="20"/>
      <c r="AG455" s="20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48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392"/>
      <c r="AE456" s="20"/>
      <c r="AF456" s="20"/>
      <c r="AG456" s="20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48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392"/>
      <c r="AE457" s="20"/>
      <c r="AF457" s="20"/>
      <c r="AG457" s="20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48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392"/>
      <c r="AE458" s="20"/>
      <c r="AF458" s="20"/>
      <c r="AG458" s="20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48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392"/>
      <c r="AE459" s="20"/>
      <c r="AF459" s="20"/>
      <c r="AG459" s="20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48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392"/>
      <c r="AE460" s="20"/>
      <c r="AF460" s="20"/>
      <c r="AG460" s="20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48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392"/>
      <c r="AE461" s="20"/>
      <c r="AF461" s="20"/>
      <c r="AG461" s="20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48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392"/>
      <c r="AE462" s="20"/>
      <c r="AF462" s="20"/>
      <c r="AG462" s="20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48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392"/>
      <c r="AE463" s="20"/>
      <c r="AF463" s="20"/>
      <c r="AG463" s="20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48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392"/>
      <c r="AE464" s="20"/>
      <c r="AF464" s="20"/>
      <c r="AG464" s="20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48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392"/>
      <c r="AE465" s="20"/>
      <c r="AF465" s="20"/>
      <c r="AG465" s="20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48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392"/>
      <c r="AE466" s="20"/>
      <c r="AF466" s="20"/>
      <c r="AG466" s="20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48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392"/>
      <c r="AE467" s="20"/>
      <c r="AF467" s="20"/>
      <c r="AG467" s="20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48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392"/>
      <c r="AE468" s="20"/>
      <c r="AF468" s="20"/>
      <c r="AG468" s="20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48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392"/>
      <c r="AE469" s="20"/>
      <c r="AF469" s="20"/>
      <c r="AG469" s="20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48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392"/>
      <c r="AE470" s="20"/>
      <c r="AF470" s="20"/>
      <c r="AG470" s="20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48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392"/>
      <c r="AE471" s="20"/>
      <c r="AF471" s="20"/>
      <c r="AG471" s="20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48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392"/>
      <c r="AE472" s="20"/>
      <c r="AF472" s="20"/>
      <c r="AG472" s="20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48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392"/>
      <c r="AE473" s="20"/>
      <c r="AF473" s="20"/>
      <c r="AG473" s="20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48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392"/>
      <c r="AE474" s="20"/>
      <c r="AF474" s="20"/>
      <c r="AG474" s="20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48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392"/>
      <c r="AE475" s="20"/>
      <c r="AF475" s="20"/>
      <c r="AG475" s="20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48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392"/>
      <c r="AE476" s="20"/>
      <c r="AF476" s="20"/>
      <c r="AG476" s="20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48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392"/>
      <c r="AE477" s="20"/>
      <c r="AF477" s="20"/>
      <c r="AG477" s="20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48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392"/>
      <c r="AE478" s="20"/>
      <c r="AF478" s="20"/>
      <c r="AG478" s="20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48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392"/>
      <c r="AE479" s="20"/>
      <c r="AF479" s="20"/>
      <c r="AG479" s="20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48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392"/>
      <c r="AE480" s="20"/>
      <c r="AF480" s="20"/>
      <c r="AG480" s="20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48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392"/>
      <c r="AE481" s="20"/>
      <c r="AF481" s="20"/>
      <c r="AG481" s="20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48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392"/>
      <c r="AE482" s="20"/>
      <c r="AF482" s="20"/>
      <c r="AG482" s="20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48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392"/>
      <c r="AE483" s="20"/>
      <c r="AF483" s="20"/>
      <c r="AG483" s="20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48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392"/>
      <c r="AE484" s="20"/>
      <c r="AF484" s="20"/>
      <c r="AG484" s="20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48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392"/>
      <c r="AE485" s="20"/>
      <c r="AF485" s="20"/>
      <c r="AG485" s="20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48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392"/>
      <c r="AE486" s="20"/>
      <c r="AF486" s="20"/>
      <c r="AG486" s="20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48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392"/>
      <c r="AE487" s="20"/>
      <c r="AF487" s="20"/>
      <c r="AG487" s="20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48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392"/>
      <c r="AE488" s="20"/>
      <c r="AF488" s="20"/>
      <c r="AG488" s="20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48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392"/>
      <c r="AE489" s="20"/>
      <c r="AF489" s="20"/>
      <c r="AG489" s="20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48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392"/>
      <c r="AE490" s="20"/>
      <c r="AF490" s="20"/>
      <c r="AG490" s="20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48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392"/>
      <c r="AE491" s="20"/>
      <c r="AF491" s="20"/>
      <c r="AG491" s="20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48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392"/>
      <c r="AE492" s="20"/>
      <c r="AF492" s="20"/>
      <c r="AG492" s="20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48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392"/>
      <c r="AE493" s="20"/>
      <c r="AF493" s="20"/>
      <c r="AG493" s="20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48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392"/>
      <c r="AE494" s="20"/>
      <c r="AF494" s="20"/>
      <c r="AG494" s="20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48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392"/>
      <c r="AE495" s="20"/>
      <c r="AF495" s="20"/>
      <c r="AG495" s="20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48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392"/>
      <c r="AE496" s="20"/>
      <c r="AF496" s="20"/>
      <c r="AG496" s="20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48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392"/>
      <c r="AE497" s="20"/>
      <c r="AF497" s="20"/>
      <c r="AG497" s="20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48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392"/>
      <c r="AE498" s="20"/>
      <c r="AF498" s="20"/>
      <c r="AG498" s="20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48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392"/>
      <c r="AE499" s="20"/>
      <c r="AF499" s="20"/>
      <c r="AG499" s="20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48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392"/>
      <c r="AE500" s="20"/>
      <c r="AF500" s="20"/>
      <c r="AG500" s="20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48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392"/>
      <c r="AE501" s="20"/>
      <c r="AF501" s="20"/>
      <c r="AG501" s="20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48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392"/>
      <c r="AE502" s="20"/>
      <c r="AF502" s="20"/>
      <c r="AG502" s="20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48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392"/>
      <c r="AE503" s="20"/>
      <c r="AF503" s="20"/>
      <c r="AG503" s="20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48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392"/>
      <c r="AE504" s="20"/>
      <c r="AF504" s="20"/>
      <c r="AG504" s="20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48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392"/>
      <c r="AE505" s="20"/>
      <c r="AF505" s="20"/>
      <c r="AG505" s="20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48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392"/>
      <c r="AE506" s="20"/>
      <c r="AF506" s="20"/>
      <c r="AG506" s="20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48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392"/>
      <c r="AE507" s="20"/>
      <c r="AF507" s="20"/>
      <c r="AG507" s="20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48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392"/>
      <c r="AE508" s="20"/>
      <c r="AF508" s="20"/>
      <c r="AG508" s="20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48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392"/>
      <c r="AE509" s="20"/>
      <c r="AF509" s="20"/>
      <c r="AG509" s="20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48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392"/>
      <c r="AE510" s="20"/>
      <c r="AF510" s="20"/>
      <c r="AG510" s="20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48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392"/>
      <c r="AE511" s="20"/>
      <c r="AF511" s="20"/>
      <c r="AG511" s="20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48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392"/>
      <c r="AE512" s="20"/>
      <c r="AF512" s="20"/>
      <c r="AG512" s="20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48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392"/>
      <c r="AE513" s="20"/>
      <c r="AF513" s="20"/>
      <c r="AG513" s="20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48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392"/>
      <c r="AE514" s="20"/>
      <c r="AF514" s="20"/>
      <c r="AG514" s="20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48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392"/>
      <c r="AE515" s="20"/>
      <c r="AF515" s="20"/>
      <c r="AG515" s="20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48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392"/>
      <c r="AE516" s="20"/>
      <c r="AF516" s="20"/>
      <c r="AG516" s="20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48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392"/>
      <c r="AE517" s="20"/>
      <c r="AF517" s="20"/>
      <c r="AG517" s="20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48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392"/>
      <c r="AE518" s="20"/>
      <c r="AF518" s="20"/>
      <c r="AG518" s="20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48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392"/>
      <c r="AE519" s="20"/>
      <c r="AF519" s="20"/>
      <c r="AG519" s="20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48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392"/>
      <c r="AE520" s="20"/>
      <c r="AF520" s="20"/>
      <c r="AG520" s="20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48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392"/>
      <c r="AE521" s="20"/>
      <c r="AF521" s="20"/>
      <c r="AG521" s="20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48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392"/>
      <c r="AE522" s="20"/>
      <c r="AF522" s="20"/>
      <c r="AG522" s="20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48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392"/>
      <c r="AE523" s="20"/>
      <c r="AF523" s="20"/>
      <c r="AG523" s="20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48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392"/>
      <c r="AE524" s="20"/>
      <c r="AF524" s="20"/>
      <c r="AG524" s="20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48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392"/>
      <c r="AE525" s="20"/>
      <c r="AF525" s="20"/>
      <c r="AG525" s="20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48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392"/>
      <c r="AE526" s="20"/>
      <c r="AF526" s="20"/>
      <c r="AG526" s="20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48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392"/>
      <c r="AE527" s="20"/>
      <c r="AF527" s="20"/>
      <c r="AG527" s="20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48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392"/>
      <c r="AE528" s="20"/>
      <c r="AF528" s="20"/>
      <c r="AG528" s="20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48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392"/>
      <c r="AE529" s="20"/>
      <c r="AF529" s="20"/>
      <c r="AG529" s="20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48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392"/>
      <c r="AE530" s="20"/>
      <c r="AF530" s="20"/>
      <c r="AG530" s="20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48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392"/>
      <c r="AE531" s="20"/>
      <c r="AF531" s="20"/>
      <c r="AG531" s="20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48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392"/>
      <c r="AE532" s="20"/>
      <c r="AF532" s="20"/>
      <c r="AG532" s="20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48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392"/>
      <c r="AE533" s="20"/>
      <c r="AF533" s="20"/>
      <c r="AG533" s="20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48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392"/>
      <c r="AE534" s="20"/>
      <c r="AF534" s="20"/>
      <c r="AG534" s="20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48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392"/>
      <c r="AE535" s="20"/>
      <c r="AF535" s="20"/>
      <c r="AG535" s="20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48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392"/>
      <c r="AE536" s="20"/>
      <c r="AF536" s="20"/>
      <c r="AG536" s="20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48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392"/>
      <c r="AE537" s="20"/>
      <c r="AF537" s="20"/>
      <c r="AG537" s="20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48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392"/>
      <c r="AE538" s="20"/>
      <c r="AF538" s="20"/>
      <c r="AG538" s="20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48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392"/>
      <c r="AE539" s="20"/>
      <c r="AF539" s="20"/>
      <c r="AG539" s="20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48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392"/>
      <c r="AE540" s="20"/>
      <c r="AF540" s="20"/>
      <c r="AG540" s="20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48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392"/>
      <c r="AE541" s="20"/>
      <c r="AF541" s="20"/>
      <c r="AG541" s="20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48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392"/>
      <c r="AE542" s="20"/>
      <c r="AF542" s="20"/>
      <c r="AG542" s="20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48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392"/>
      <c r="AE543" s="20"/>
      <c r="AF543" s="20"/>
      <c r="AG543" s="20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48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392"/>
      <c r="AE544" s="20"/>
      <c r="AF544" s="20"/>
      <c r="AG544" s="20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48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392"/>
      <c r="AE545" s="20"/>
      <c r="AF545" s="20"/>
      <c r="AG545" s="20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48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392"/>
      <c r="AE546" s="20"/>
      <c r="AF546" s="20"/>
      <c r="AG546" s="20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48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392"/>
      <c r="AE547" s="20"/>
      <c r="AF547" s="20"/>
      <c r="AG547" s="20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48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392"/>
      <c r="AE548" s="20"/>
      <c r="AF548" s="20"/>
      <c r="AG548" s="20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48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392"/>
      <c r="AE549" s="20"/>
      <c r="AF549" s="20"/>
      <c r="AG549" s="20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48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392"/>
      <c r="AE550" s="20"/>
      <c r="AF550" s="20"/>
      <c r="AG550" s="20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48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392"/>
      <c r="AE551" s="20"/>
      <c r="AF551" s="20"/>
      <c r="AG551" s="20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48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392"/>
      <c r="AE552" s="20"/>
      <c r="AF552" s="20"/>
      <c r="AG552" s="20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48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392"/>
      <c r="AE553" s="20"/>
      <c r="AF553" s="20"/>
      <c r="AG553" s="20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48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392"/>
      <c r="AE554" s="20"/>
      <c r="AF554" s="20"/>
      <c r="AG554" s="20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48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392"/>
      <c r="AE555" s="20"/>
      <c r="AF555" s="20"/>
      <c r="AG555" s="20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48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392"/>
      <c r="AE556" s="20"/>
      <c r="AF556" s="20"/>
      <c r="AG556" s="20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48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392"/>
      <c r="AE557" s="20"/>
      <c r="AF557" s="20"/>
      <c r="AG557" s="20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48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392"/>
      <c r="AE558" s="20"/>
      <c r="AF558" s="20"/>
      <c r="AG558" s="20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48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392"/>
      <c r="AE559" s="20"/>
      <c r="AF559" s="20"/>
      <c r="AG559" s="20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48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392"/>
      <c r="AE560" s="20"/>
      <c r="AF560" s="20"/>
      <c r="AG560" s="20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48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392"/>
      <c r="AE561" s="20"/>
      <c r="AF561" s="20"/>
      <c r="AG561" s="20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48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392"/>
      <c r="AE562" s="20"/>
      <c r="AF562" s="20"/>
      <c r="AG562" s="20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48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392"/>
      <c r="AE563" s="20"/>
      <c r="AF563" s="20"/>
      <c r="AG563" s="20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48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392"/>
      <c r="AE564" s="20"/>
      <c r="AF564" s="20"/>
      <c r="AG564" s="20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48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392"/>
      <c r="AE565" s="20"/>
      <c r="AF565" s="20"/>
      <c r="AG565" s="20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48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392"/>
      <c r="AE566" s="20"/>
      <c r="AF566" s="20"/>
      <c r="AG566" s="20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48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392"/>
      <c r="AE567" s="20"/>
      <c r="AF567" s="20"/>
      <c r="AG567" s="20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48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392"/>
      <c r="AE568" s="20"/>
      <c r="AF568" s="20"/>
      <c r="AG568" s="20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48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392"/>
      <c r="AE569" s="20"/>
      <c r="AF569" s="20"/>
      <c r="AG569" s="20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48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392"/>
      <c r="AE570" s="20"/>
      <c r="AF570" s="20"/>
      <c r="AG570" s="20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48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392"/>
      <c r="AE571" s="20"/>
      <c r="AF571" s="20"/>
      <c r="AG571" s="20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48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392"/>
      <c r="AE572" s="20"/>
      <c r="AF572" s="20"/>
      <c r="AG572" s="20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48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392"/>
      <c r="AE573" s="20"/>
      <c r="AF573" s="20"/>
      <c r="AG573" s="20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48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392"/>
      <c r="AE574" s="20"/>
      <c r="AF574" s="20"/>
      <c r="AG574" s="20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48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392"/>
      <c r="AE575" s="20"/>
      <c r="AF575" s="20"/>
      <c r="AG575" s="20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48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392"/>
      <c r="AE576" s="20"/>
      <c r="AF576" s="20"/>
      <c r="AG576" s="20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48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392"/>
      <c r="AE577" s="20"/>
      <c r="AF577" s="20"/>
      <c r="AG577" s="20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48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392"/>
      <c r="AE578" s="20"/>
      <c r="AF578" s="20"/>
      <c r="AG578" s="20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48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392"/>
      <c r="AE579" s="20"/>
      <c r="AF579" s="20"/>
      <c r="AG579" s="20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48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392"/>
      <c r="AE580" s="20"/>
      <c r="AF580" s="20"/>
      <c r="AG580" s="20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48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392"/>
      <c r="AE581" s="20"/>
      <c r="AF581" s="20"/>
      <c r="AG581" s="20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48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392"/>
      <c r="AE582" s="20"/>
      <c r="AF582" s="20"/>
      <c r="AG582" s="20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48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392"/>
      <c r="AE583" s="20"/>
      <c r="AF583" s="20"/>
      <c r="AG583" s="20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48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392"/>
      <c r="AE584" s="20"/>
      <c r="AF584" s="20"/>
      <c r="AG584" s="20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48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392"/>
      <c r="AE585" s="20"/>
      <c r="AF585" s="20"/>
      <c r="AG585" s="20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48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392"/>
      <c r="AE586" s="20"/>
      <c r="AF586" s="20"/>
      <c r="AG586" s="20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48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392"/>
      <c r="AE587" s="20"/>
      <c r="AF587" s="20"/>
      <c r="AG587" s="20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48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392"/>
      <c r="AE588" s="20"/>
      <c r="AF588" s="20"/>
      <c r="AG588" s="20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48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392"/>
      <c r="AE589" s="20"/>
      <c r="AF589" s="20"/>
      <c r="AG589" s="20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48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392"/>
      <c r="AE590" s="20"/>
      <c r="AF590" s="20"/>
      <c r="AG590" s="20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48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392"/>
      <c r="AE591" s="20"/>
      <c r="AF591" s="20"/>
      <c r="AG591" s="20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48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392"/>
      <c r="AE592" s="20"/>
      <c r="AF592" s="20"/>
      <c r="AG592" s="20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48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392"/>
      <c r="AE593" s="20"/>
      <c r="AF593" s="20"/>
      <c r="AG593" s="20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48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392"/>
      <c r="AE594" s="20"/>
      <c r="AF594" s="20"/>
      <c r="AG594" s="20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48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392"/>
      <c r="AE595" s="20"/>
      <c r="AF595" s="20"/>
      <c r="AG595" s="20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48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392"/>
      <c r="AE596" s="20"/>
      <c r="AF596" s="20"/>
      <c r="AG596" s="20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48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392"/>
      <c r="AE597" s="20"/>
      <c r="AF597" s="20"/>
      <c r="AG597" s="20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48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392"/>
      <c r="AE598" s="20"/>
      <c r="AF598" s="20"/>
      <c r="AG598" s="20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48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392"/>
      <c r="AE599" s="20"/>
      <c r="AF599" s="20"/>
      <c r="AG599" s="20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48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392"/>
      <c r="AE600" s="20"/>
      <c r="AF600" s="20"/>
      <c r="AG600" s="20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48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392"/>
      <c r="AE601" s="20"/>
      <c r="AF601" s="20"/>
      <c r="AG601" s="20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48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392"/>
      <c r="AE602" s="20"/>
      <c r="AF602" s="20"/>
      <c r="AG602" s="20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48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392"/>
      <c r="AE603" s="20"/>
      <c r="AF603" s="20"/>
      <c r="AG603" s="20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48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392"/>
      <c r="AE604" s="20"/>
      <c r="AF604" s="20"/>
      <c r="AG604" s="20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48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392"/>
      <c r="AE605" s="20"/>
      <c r="AF605" s="20"/>
      <c r="AG605" s="20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48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392"/>
      <c r="AE606" s="20"/>
      <c r="AF606" s="20"/>
      <c r="AG606" s="20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48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392"/>
      <c r="AE607" s="20"/>
      <c r="AF607" s="20"/>
      <c r="AG607" s="20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48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392"/>
      <c r="AE608" s="20"/>
      <c r="AF608" s="20"/>
      <c r="AG608" s="20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48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392"/>
      <c r="AE609" s="20"/>
      <c r="AF609" s="20"/>
      <c r="AG609" s="20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48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392"/>
      <c r="AE610" s="20"/>
      <c r="AF610" s="20"/>
      <c r="AG610" s="20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48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392"/>
      <c r="AE611" s="20"/>
      <c r="AF611" s="20"/>
      <c r="AG611" s="20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48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392"/>
      <c r="AE612" s="20"/>
      <c r="AF612" s="20"/>
      <c r="AG612" s="20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48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392"/>
      <c r="AE613" s="20"/>
      <c r="AF613" s="20"/>
      <c r="AG613" s="20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48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392"/>
      <c r="AE614" s="20"/>
      <c r="AF614" s="20"/>
      <c r="AG614" s="20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48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392"/>
      <c r="AE615" s="20"/>
      <c r="AF615" s="20"/>
      <c r="AG615" s="20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48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392"/>
      <c r="AE616" s="20"/>
      <c r="AF616" s="20"/>
      <c r="AG616" s="20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48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392"/>
      <c r="AE617" s="20"/>
      <c r="AF617" s="20"/>
      <c r="AG617" s="20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48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392"/>
      <c r="AE618" s="20"/>
      <c r="AF618" s="20"/>
      <c r="AG618" s="20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48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392"/>
      <c r="AE619" s="20"/>
      <c r="AF619" s="20"/>
      <c r="AG619" s="20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48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392"/>
      <c r="AE620" s="20"/>
      <c r="AF620" s="20"/>
      <c r="AG620" s="20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48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392"/>
      <c r="AE621" s="20"/>
      <c r="AF621" s="20"/>
      <c r="AG621" s="20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48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392"/>
      <c r="AE622" s="20"/>
      <c r="AF622" s="20"/>
      <c r="AG622" s="20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48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392"/>
      <c r="AE623" s="20"/>
      <c r="AF623" s="20"/>
      <c r="AG623" s="20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48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392"/>
      <c r="AE624" s="20"/>
      <c r="AF624" s="20"/>
      <c r="AG624" s="20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48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392"/>
      <c r="AE625" s="20"/>
      <c r="AF625" s="20"/>
      <c r="AG625" s="20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48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392"/>
      <c r="AE626" s="20"/>
      <c r="AF626" s="20"/>
      <c r="AG626" s="20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48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392"/>
      <c r="AE627" s="20"/>
      <c r="AF627" s="20"/>
      <c r="AG627" s="20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48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392"/>
      <c r="AE628" s="20"/>
      <c r="AF628" s="20"/>
      <c r="AG628" s="20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48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392"/>
      <c r="AE629" s="20"/>
      <c r="AF629" s="20"/>
      <c r="AG629" s="20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48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392"/>
      <c r="AE630" s="20"/>
      <c r="AF630" s="20"/>
      <c r="AG630" s="20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48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392"/>
      <c r="AE631" s="20"/>
      <c r="AF631" s="20"/>
      <c r="AG631" s="20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48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392"/>
      <c r="AE632" s="20"/>
      <c r="AF632" s="20"/>
      <c r="AG632" s="20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48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392"/>
      <c r="AE633" s="20"/>
      <c r="AF633" s="20"/>
      <c r="AG633" s="20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48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392"/>
      <c r="AE634" s="20"/>
      <c r="AF634" s="20"/>
      <c r="AG634" s="20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48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392"/>
      <c r="AE635" s="20"/>
      <c r="AF635" s="20"/>
      <c r="AG635" s="20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48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392"/>
      <c r="AE636" s="20"/>
      <c r="AF636" s="20"/>
      <c r="AG636" s="20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48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392"/>
      <c r="AE637" s="20"/>
      <c r="AF637" s="20"/>
      <c r="AG637" s="20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48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392"/>
      <c r="AE638" s="20"/>
      <c r="AF638" s="20"/>
      <c r="AG638" s="20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48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392"/>
      <c r="AE639" s="20"/>
      <c r="AF639" s="20"/>
      <c r="AG639" s="20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48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392"/>
      <c r="AE640" s="20"/>
      <c r="AF640" s="20"/>
      <c r="AG640" s="20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48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392"/>
      <c r="AE641" s="20"/>
      <c r="AF641" s="20"/>
      <c r="AG641" s="20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48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392"/>
      <c r="AE642" s="20"/>
      <c r="AF642" s="20"/>
      <c r="AG642" s="20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48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392"/>
      <c r="AE643" s="20"/>
      <c r="AF643" s="20"/>
      <c r="AG643" s="20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48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392"/>
      <c r="AE644" s="20"/>
      <c r="AF644" s="20"/>
      <c r="AG644" s="20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48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392"/>
      <c r="AE645" s="20"/>
      <c r="AF645" s="20"/>
      <c r="AG645" s="20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48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392"/>
      <c r="AE646" s="20"/>
      <c r="AF646" s="20"/>
      <c r="AG646" s="20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48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392"/>
      <c r="AE647" s="20"/>
      <c r="AF647" s="20"/>
      <c r="AG647" s="20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48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392"/>
      <c r="AE648" s="20"/>
      <c r="AF648" s="20"/>
      <c r="AG648" s="20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48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392"/>
      <c r="AE649" s="20"/>
      <c r="AF649" s="20"/>
      <c r="AG649" s="20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48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392"/>
      <c r="AE650" s="20"/>
      <c r="AF650" s="20"/>
      <c r="AG650" s="20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48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392"/>
      <c r="AE651" s="20"/>
      <c r="AF651" s="20"/>
      <c r="AG651" s="20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48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392"/>
      <c r="AE652" s="20"/>
      <c r="AF652" s="20"/>
      <c r="AG652" s="20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48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392"/>
      <c r="AE653" s="20"/>
      <c r="AF653" s="20"/>
      <c r="AG653" s="20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48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392"/>
      <c r="AE654" s="20"/>
      <c r="AF654" s="20"/>
      <c r="AG654" s="20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48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392"/>
      <c r="AE655" s="20"/>
      <c r="AF655" s="20"/>
      <c r="AG655" s="20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48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392"/>
      <c r="AE656" s="20"/>
      <c r="AF656" s="20"/>
      <c r="AG656" s="20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48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392"/>
      <c r="AE657" s="20"/>
      <c r="AF657" s="20"/>
      <c r="AG657" s="20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48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392"/>
      <c r="AE658" s="20"/>
      <c r="AF658" s="20"/>
      <c r="AG658" s="20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48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392"/>
      <c r="AE659" s="20"/>
      <c r="AF659" s="20"/>
      <c r="AG659" s="20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48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392"/>
      <c r="AE660" s="20"/>
      <c r="AF660" s="20"/>
      <c r="AG660" s="20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48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392"/>
      <c r="AE661" s="20"/>
      <c r="AF661" s="20"/>
      <c r="AG661" s="20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48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392"/>
      <c r="AE662" s="20"/>
      <c r="AF662" s="20"/>
      <c r="AG662" s="20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48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392"/>
      <c r="AE663" s="20"/>
      <c r="AF663" s="20"/>
      <c r="AG663" s="20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48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392"/>
      <c r="AE664" s="20"/>
      <c r="AF664" s="20"/>
      <c r="AG664" s="20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48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392"/>
      <c r="AE665" s="20"/>
      <c r="AF665" s="20"/>
      <c r="AG665" s="20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48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392"/>
      <c r="AE666" s="20"/>
      <c r="AF666" s="20"/>
      <c r="AG666" s="20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48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392"/>
      <c r="AE667" s="20"/>
      <c r="AF667" s="20"/>
      <c r="AG667" s="20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48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392"/>
      <c r="AE668" s="20"/>
      <c r="AF668" s="20"/>
      <c r="AG668" s="20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48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392"/>
      <c r="AE669" s="20"/>
      <c r="AF669" s="20"/>
      <c r="AG669" s="20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48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392"/>
      <c r="AE670" s="20"/>
      <c r="AF670" s="20"/>
      <c r="AG670" s="20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48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392"/>
      <c r="AE671" s="20"/>
      <c r="AF671" s="20"/>
      <c r="AG671" s="20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48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392"/>
      <c r="AE672" s="20"/>
      <c r="AF672" s="20"/>
      <c r="AG672" s="20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48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392"/>
      <c r="AE673" s="20"/>
      <c r="AF673" s="20"/>
      <c r="AG673" s="20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48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392"/>
      <c r="AE674" s="20"/>
      <c r="AF674" s="20"/>
      <c r="AG674" s="20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48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392"/>
      <c r="AE675" s="20"/>
      <c r="AF675" s="20"/>
      <c r="AG675" s="20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48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392"/>
      <c r="AE676" s="20"/>
      <c r="AF676" s="20"/>
      <c r="AG676" s="20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48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392"/>
      <c r="AE677" s="20"/>
      <c r="AF677" s="20"/>
      <c r="AG677" s="20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48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392"/>
      <c r="AE678" s="20"/>
      <c r="AF678" s="20"/>
      <c r="AG678" s="20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48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392"/>
      <c r="AE679" s="20"/>
      <c r="AF679" s="20"/>
      <c r="AG679" s="20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48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392"/>
      <c r="AE680" s="20"/>
      <c r="AF680" s="20"/>
      <c r="AG680" s="20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48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392"/>
      <c r="AE681" s="20"/>
      <c r="AF681" s="20"/>
      <c r="AG681" s="20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48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392"/>
      <c r="AE682" s="20"/>
      <c r="AF682" s="20"/>
      <c r="AG682" s="20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48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392"/>
      <c r="AE683" s="20"/>
      <c r="AF683" s="20"/>
      <c r="AG683" s="20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48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392"/>
      <c r="AE684" s="20"/>
      <c r="AF684" s="20"/>
      <c r="AG684" s="20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48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392"/>
      <c r="AE685" s="20"/>
      <c r="AF685" s="20"/>
      <c r="AG685" s="20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48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392"/>
      <c r="AE686" s="20"/>
      <c r="AF686" s="20"/>
      <c r="AG686" s="20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48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392"/>
      <c r="AE687" s="20"/>
      <c r="AF687" s="20"/>
      <c r="AG687" s="20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48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392"/>
      <c r="AE688" s="20"/>
      <c r="AF688" s="20"/>
      <c r="AG688" s="20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48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392"/>
      <c r="AE689" s="20"/>
      <c r="AF689" s="20"/>
      <c r="AG689" s="20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48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392"/>
      <c r="AE690" s="20"/>
      <c r="AF690" s="20"/>
      <c r="AG690" s="20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48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392"/>
      <c r="AE691" s="20"/>
      <c r="AF691" s="20"/>
      <c r="AG691" s="20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48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392"/>
      <c r="AE692" s="20"/>
      <c r="AF692" s="20"/>
      <c r="AG692" s="20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48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392"/>
      <c r="AE693" s="20"/>
      <c r="AF693" s="20"/>
      <c r="AG693" s="20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48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392"/>
      <c r="AE694" s="20"/>
      <c r="AF694" s="20"/>
      <c r="AG694" s="20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48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392"/>
      <c r="AE695" s="20"/>
      <c r="AF695" s="20"/>
      <c r="AG695" s="20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48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392"/>
      <c r="AE696" s="20"/>
      <c r="AF696" s="20"/>
      <c r="AG696" s="20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48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392"/>
      <c r="AE697" s="20"/>
      <c r="AF697" s="20"/>
      <c r="AG697" s="20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48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392"/>
      <c r="AE698" s="20"/>
      <c r="AF698" s="20"/>
      <c r="AG698" s="20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48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392"/>
      <c r="AE699" s="20"/>
      <c r="AF699" s="20"/>
      <c r="AG699" s="20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48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392"/>
      <c r="AE700" s="20"/>
      <c r="AF700" s="20"/>
      <c r="AG700" s="20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48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392"/>
      <c r="AE701" s="20"/>
      <c r="AF701" s="20"/>
      <c r="AG701" s="20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48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392"/>
      <c r="AE702" s="20"/>
      <c r="AF702" s="20"/>
      <c r="AG702" s="20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48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392"/>
      <c r="AE703" s="20"/>
      <c r="AF703" s="20"/>
      <c r="AG703" s="20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48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392"/>
      <c r="AE704" s="20"/>
      <c r="AF704" s="20"/>
      <c r="AG704" s="20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48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392"/>
      <c r="AE705" s="20"/>
      <c r="AF705" s="20"/>
      <c r="AG705" s="20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48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392"/>
      <c r="AE706" s="20"/>
      <c r="AF706" s="20"/>
      <c r="AG706" s="20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48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392"/>
      <c r="AE707" s="20"/>
      <c r="AF707" s="20"/>
      <c r="AG707" s="20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48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392"/>
      <c r="AE708" s="20"/>
      <c r="AF708" s="20"/>
      <c r="AG708" s="20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48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392"/>
      <c r="AE709" s="20"/>
      <c r="AF709" s="20"/>
      <c r="AG709" s="20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48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392"/>
      <c r="AE710" s="20"/>
      <c r="AF710" s="20"/>
      <c r="AG710" s="20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48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392"/>
      <c r="AE711" s="20"/>
      <c r="AF711" s="20"/>
      <c r="AG711" s="20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48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392"/>
      <c r="AE712" s="20"/>
      <c r="AF712" s="20"/>
      <c r="AG712" s="20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48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392"/>
      <c r="AE713" s="20"/>
      <c r="AF713" s="20"/>
      <c r="AG713" s="20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48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392"/>
      <c r="AE714" s="20"/>
      <c r="AF714" s="20"/>
      <c r="AG714" s="20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48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392"/>
      <c r="AE715" s="20"/>
      <c r="AF715" s="20"/>
      <c r="AG715" s="20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48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392"/>
      <c r="AE716" s="20"/>
      <c r="AF716" s="20"/>
      <c r="AG716" s="20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48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392"/>
      <c r="AE717" s="20"/>
      <c r="AF717" s="20"/>
      <c r="AG717" s="20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48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392"/>
      <c r="AE718" s="20"/>
      <c r="AF718" s="20"/>
      <c r="AG718" s="20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48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392"/>
      <c r="AE719" s="20"/>
      <c r="AF719" s="20"/>
      <c r="AG719" s="20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48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392"/>
      <c r="AE720" s="20"/>
      <c r="AF720" s="20"/>
      <c r="AG720" s="20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48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392"/>
      <c r="AE721" s="20"/>
      <c r="AF721" s="20"/>
      <c r="AG721" s="20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48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392"/>
      <c r="AE722" s="20"/>
      <c r="AF722" s="20"/>
      <c r="AG722" s="20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48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392"/>
      <c r="AE723" s="20"/>
      <c r="AF723" s="20"/>
      <c r="AG723" s="20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48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392"/>
      <c r="AE724" s="20"/>
      <c r="AF724" s="20"/>
      <c r="AG724" s="20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48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392"/>
      <c r="AE725" s="20"/>
      <c r="AF725" s="20"/>
      <c r="AG725" s="20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48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392"/>
      <c r="AE726" s="20"/>
      <c r="AF726" s="20"/>
      <c r="AG726" s="20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48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392"/>
      <c r="AE727" s="20"/>
      <c r="AF727" s="20"/>
      <c r="AG727" s="20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48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392"/>
      <c r="AE728" s="20"/>
      <c r="AF728" s="20"/>
      <c r="AG728" s="20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48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392"/>
      <c r="AE729" s="20"/>
      <c r="AF729" s="20"/>
      <c r="AG729" s="20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48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392"/>
      <c r="AE730" s="20"/>
      <c r="AF730" s="20"/>
      <c r="AG730" s="20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48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392"/>
      <c r="AE731" s="20"/>
      <c r="AF731" s="20"/>
      <c r="AG731" s="20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48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392"/>
      <c r="AE732" s="20"/>
      <c r="AF732" s="20"/>
      <c r="AG732" s="20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48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392"/>
      <c r="AE733" s="20"/>
      <c r="AF733" s="20"/>
      <c r="AG733" s="20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48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392"/>
      <c r="AE734" s="20"/>
      <c r="AF734" s="20"/>
      <c r="AG734" s="20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48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392"/>
      <c r="AE735" s="20"/>
      <c r="AF735" s="20"/>
      <c r="AG735" s="20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48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392"/>
      <c r="AE736" s="20"/>
      <c r="AF736" s="20"/>
      <c r="AG736" s="20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48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392"/>
      <c r="AE737" s="20"/>
      <c r="AF737" s="20"/>
      <c r="AG737" s="20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48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392"/>
      <c r="AE738" s="20"/>
      <c r="AF738" s="20"/>
      <c r="AG738" s="20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48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392"/>
      <c r="AE739" s="20"/>
      <c r="AF739" s="20"/>
      <c r="AG739" s="20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48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392"/>
      <c r="AE740" s="20"/>
      <c r="AF740" s="20"/>
      <c r="AG740" s="20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48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392"/>
      <c r="AE741" s="20"/>
      <c r="AF741" s="20"/>
      <c r="AG741" s="20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48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392"/>
      <c r="AE742" s="20"/>
      <c r="AF742" s="20"/>
      <c r="AG742" s="20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48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392"/>
      <c r="AE743" s="20"/>
      <c r="AF743" s="20"/>
      <c r="AG743" s="20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48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392"/>
      <c r="AE744" s="20"/>
      <c r="AF744" s="20"/>
      <c r="AG744" s="20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48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392"/>
      <c r="AE745" s="20"/>
      <c r="AF745" s="20"/>
      <c r="AG745" s="20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48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392"/>
      <c r="AE746" s="20"/>
      <c r="AF746" s="20"/>
      <c r="AG746" s="20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48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392"/>
      <c r="AE747" s="20"/>
      <c r="AF747" s="20"/>
      <c r="AG747" s="20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48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392"/>
      <c r="AE748" s="20"/>
      <c r="AF748" s="20"/>
      <c r="AG748" s="20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48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392"/>
      <c r="AE749" s="20"/>
      <c r="AF749" s="20"/>
      <c r="AG749" s="20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48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392"/>
      <c r="AE750" s="20"/>
      <c r="AF750" s="20"/>
      <c r="AG750" s="20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48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392"/>
      <c r="AE751" s="20"/>
      <c r="AF751" s="20"/>
      <c r="AG751" s="20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48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392"/>
      <c r="AE752" s="20"/>
      <c r="AF752" s="20"/>
      <c r="AG752" s="20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48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392"/>
      <c r="AE753" s="20"/>
      <c r="AF753" s="20"/>
      <c r="AG753" s="20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48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392"/>
      <c r="AE754" s="20"/>
      <c r="AF754" s="20"/>
      <c r="AG754" s="20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48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392"/>
      <c r="AE755" s="20"/>
      <c r="AF755" s="20"/>
      <c r="AG755" s="20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48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392"/>
      <c r="AE756" s="20"/>
      <c r="AF756" s="20"/>
      <c r="AG756" s="20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48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392"/>
      <c r="AE757" s="20"/>
      <c r="AF757" s="20"/>
      <c r="AG757" s="20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48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392"/>
      <c r="AE758" s="20"/>
      <c r="AF758" s="20"/>
      <c r="AG758" s="20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48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392"/>
      <c r="AE759" s="20"/>
      <c r="AF759" s="20"/>
      <c r="AG759" s="20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48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392"/>
      <c r="AE760" s="20"/>
      <c r="AF760" s="20"/>
      <c r="AG760" s="20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48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392"/>
      <c r="AE761" s="20"/>
      <c r="AF761" s="20"/>
      <c r="AG761" s="20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48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392"/>
      <c r="AE762" s="20"/>
      <c r="AF762" s="20"/>
      <c r="AG762" s="20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48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392"/>
      <c r="AE763" s="20"/>
      <c r="AF763" s="20"/>
      <c r="AG763" s="20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48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392"/>
      <c r="AE764" s="20"/>
      <c r="AF764" s="20"/>
      <c r="AG764" s="20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48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392"/>
      <c r="AE765" s="20"/>
      <c r="AF765" s="20"/>
      <c r="AG765" s="20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48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392"/>
      <c r="AE766" s="20"/>
      <c r="AF766" s="20"/>
      <c r="AG766" s="20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48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392"/>
      <c r="AE767" s="20"/>
      <c r="AF767" s="20"/>
      <c r="AG767" s="20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48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392"/>
      <c r="AE768" s="20"/>
      <c r="AF768" s="20"/>
      <c r="AG768" s="20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48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392"/>
      <c r="AE769" s="20"/>
      <c r="AF769" s="20"/>
      <c r="AG769" s="20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48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392"/>
      <c r="AE770" s="20"/>
      <c r="AF770" s="20"/>
      <c r="AG770" s="20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48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392"/>
      <c r="AE771" s="20"/>
      <c r="AF771" s="20"/>
      <c r="AG771" s="20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48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392"/>
      <c r="AE772" s="20"/>
      <c r="AF772" s="20"/>
      <c r="AG772" s="20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48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392"/>
      <c r="AE773" s="20"/>
      <c r="AF773" s="20"/>
      <c r="AG773" s="20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48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392"/>
      <c r="AE774" s="20"/>
      <c r="AF774" s="20"/>
      <c r="AG774" s="20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48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392"/>
      <c r="AE775" s="20"/>
      <c r="AF775" s="20"/>
      <c r="AG775" s="20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48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392"/>
      <c r="AE776" s="20"/>
      <c r="AF776" s="20"/>
      <c r="AG776" s="20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48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392"/>
      <c r="AE777" s="20"/>
      <c r="AF777" s="20"/>
      <c r="AG777" s="20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48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392"/>
      <c r="AE778" s="20"/>
      <c r="AF778" s="20"/>
      <c r="AG778" s="20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48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392"/>
      <c r="AE779" s="20"/>
      <c r="AF779" s="20"/>
      <c r="AG779" s="20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48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392"/>
      <c r="AE780" s="20"/>
      <c r="AF780" s="20"/>
      <c r="AG780" s="20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48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392"/>
      <c r="AE781" s="20"/>
      <c r="AF781" s="20"/>
      <c r="AG781" s="20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48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392"/>
      <c r="AE782" s="20"/>
      <c r="AF782" s="20"/>
      <c r="AG782" s="20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48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392"/>
      <c r="AE783" s="20"/>
      <c r="AF783" s="20"/>
      <c r="AG783" s="20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48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392"/>
      <c r="AE784" s="20"/>
      <c r="AF784" s="20"/>
      <c r="AG784" s="20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48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392"/>
      <c r="AE785" s="20"/>
      <c r="AF785" s="20"/>
      <c r="AG785" s="20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48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392"/>
      <c r="AE786" s="20"/>
      <c r="AF786" s="20"/>
      <c r="AG786" s="20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48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392"/>
      <c r="AE787" s="20"/>
      <c r="AF787" s="20"/>
      <c r="AG787" s="20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48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392"/>
      <c r="AE788" s="20"/>
      <c r="AF788" s="20"/>
      <c r="AG788" s="20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48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392"/>
      <c r="AE789" s="20"/>
      <c r="AF789" s="20"/>
      <c r="AG789" s="20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48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392"/>
      <c r="AE790" s="20"/>
      <c r="AF790" s="20"/>
      <c r="AG790" s="20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48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392"/>
      <c r="AE791" s="20"/>
      <c r="AF791" s="20"/>
      <c r="AG791" s="20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48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392"/>
      <c r="AE792" s="20"/>
      <c r="AF792" s="20"/>
      <c r="AG792" s="20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48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392"/>
      <c r="AE793" s="20"/>
      <c r="AF793" s="20"/>
      <c r="AG793" s="20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48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392"/>
      <c r="AE794" s="20"/>
      <c r="AF794" s="20"/>
      <c r="AG794" s="20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48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392"/>
      <c r="AE795" s="20"/>
      <c r="AF795" s="20"/>
      <c r="AG795" s="20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48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392"/>
      <c r="AE796" s="20"/>
      <c r="AF796" s="20"/>
      <c r="AG796" s="20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48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392"/>
      <c r="AE797" s="20"/>
      <c r="AF797" s="20"/>
      <c r="AG797" s="20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48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392"/>
      <c r="AE798" s="20"/>
      <c r="AF798" s="20"/>
      <c r="AG798" s="20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48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392"/>
      <c r="AE799" s="20"/>
      <c r="AF799" s="20"/>
      <c r="AG799" s="20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48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392"/>
      <c r="AE800" s="20"/>
      <c r="AF800" s="20"/>
      <c r="AG800" s="20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48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392"/>
      <c r="AE801" s="20"/>
      <c r="AF801" s="20"/>
      <c r="AG801" s="20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48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392"/>
      <c r="AE802" s="20"/>
      <c r="AF802" s="20"/>
      <c r="AG802" s="20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48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392"/>
      <c r="AE803" s="20"/>
      <c r="AF803" s="20"/>
      <c r="AG803" s="20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48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392"/>
      <c r="AE804" s="20"/>
      <c r="AF804" s="20"/>
      <c r="AG804" s="20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48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392"/>
      <c r="AE805" s="20"/>
      <c r="AF805" s="20"/>
      <c r="AG805" s="20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48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392"/>
      <c r="AE806" s="20"/>
      <c r="AF806" s="20"/>
      <c r="AG806" s="20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48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392"/>
      <c r="AE807" s="20"/>
      <c r="AF807" s="20"/>
      <c r="AG807" s="20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48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392"/>
      <c r="AE808" s="20"/>
      <c r="AF808" s="20"/>
      <c r="AG808" s="20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48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392"/>
      <c r="AE809" s="20"/>
      <c r="AF809" s="20"/>
      <c r="AG809" s="20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48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392"/>
      <c r="AE810" s="20"/>
      <c r="AF810" s="20"/>
      <c r="AG810" s="20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48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392"/>
      <c r="AE811" s="20"/>
      <c r="AF811" s="20"/>
      <c r="AG811" s="20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48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392"/>
      <c r="AE812" s="20"/>
      <c r="AF812" s="20"/>
      <c r="AG812" s="20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48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392"/>
      <c r="AE813" s="20"/>
      <c r="AF813" s="20"/>
      <c r="AG813" s="20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48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392"/>
      <c r="AE814" s="20"/>
      <c r="AF814" s="20"/>
      <c r="AG814" s="20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48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392"/>
      <c r="AE815" s="20"/>
      <c r="AF815" s="20"/>
      <c r="AG815" s="20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48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392"/>
      <c r="AE816" s="20"/>
      <c r="AF816" s="20"/>
      <c r="AG816" s="20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48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392"/>
      <c r="AE817" s="20"/>
      <c r="AF817" s="20"/>
      <c r="AG817" s="20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48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392"/>
      <c r="AE818" s="20"/>
      <c r="AF818" s="20"/>
      <c r="AG818" s="20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48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392"/>
      <c r="AE819" s="20"/>
      <c r="AF819" s="20"/>
      <c r="AG819" s="20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48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392"/>
      <c r="AE820" s="20"/>
      <c r="AF820" s="20"/>
      <c r="AG820" s="20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48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392"/>
      <c r="AE821" s="20"/>
      <c r="AF821" s="20"/>
      <c r="AG821" s="20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48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392"/>
      <c r="AE822" s="20"/>
      <c r="AF822" s="20"/>
      <c r="AG822" s="20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48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392"/>
      <c r="AE823" s="20"/>
      <c r="AF823" s="20"/>
      <c r="AG823" s="20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48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392"/>
      <c r="AE824" s="20"/>
      <c r="AF824" s="20"/>
      <c r="AG824" s="20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48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392"/>
      <c r="AE825" s="20"/>
      <c r="AF825" s="20"/>
      <c r="AG825" s="20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48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392"/>
      <c r="AE826" s="20"/>
      <c r="AF826" s="20"/>
      <c r="AG826" s="20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48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392"/>
      <c r="AE827" s="20"/>
      <c r="AF827" s="20"/>
      <c r="AG827" s="20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48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392"/>
      <c r="AE828" s="20"/>
      <c r="AF828" s="20"/>
      <c r="AG828" s="20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48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392"/>
      <c r="AE829" s="20"/>
      <c r="AF829" s="20"/>
      <c r="AG829" s="20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48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392"/>
      <c r="AE830" s="20"/>
      <c r="AF830" s="20"/>
      <c r="AG830" s="20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48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392"/>
      <c r="AE831" s="20"/>
      <c r="AF831" s="20"/>
      <c r="AG831" s="20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48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392"/>
      <c r="AE832" s="20"/>
      <c r="AF832" s="20"/>
      <c r="AG832" s="20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48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392"/>
      <c r="AE833" s="20"/>
      <c r="AF833" s="20"/>
      <c r="AG833" s="20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48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392"/>
      <c r="AE834" s="20"/>
      <c r="AF834" s="20"/>
      <c r="AG834" s="20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48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392"/>
      <c r="AE835" s="20"/>
      <c r="AF835" s="20"/>
      <c r="AG835" s="20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48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392"/>
      <c r="AE836" s="20"/>
      <c r="AF836" s="20"/>
      <c r="AG836" s="20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48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392"/>
      <c r="AE837" s="20"/>
      <c r="AF837" s="20"/>
      <c r="AG837" s="20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48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392"/>
      <c r="AE838" s="20"/>
      <c r="AF838" s="20"/>
      <c r="AG838" s="20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48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392"/>
      <c r="AE839" s="20"/>
      <c r="AF839" s="20"/>
      <c r="AG839" s="20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48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392"/>
      <c r="AE840" s="20"/>
      <c r="AF840" s="20"/>
      <c r="AG840" s="20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48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392"/>
      <c r="AE841" s="20"/>
      <c r="AF841" s="20"/>
      <c r="AG841" s="20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48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392"/>
      <c r="AE842" s="20"/>
      <c r="AF842" s="20"/>
      <c r="AG842" s="20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48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392"/>
      <c r="AE843" s="20"/>
      <c r="AF843" s="20"/>
      <c r="AG843" s="20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48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392"/>
      <c r="AE844" s="20"/>
      <c r="AF844" s="20"/>
      <c r="AG844" s="20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48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392"/>
      <c r="AE845" s="20"/>
      <c r="AF845" s="20"/>
      <c r="AG845" s="20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48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392"/>
      <c r="AE846" s="20"/>
      <c r="AF846" s="20"/>
      <c r="AG846" s="20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48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392"/>
      <c r="AE847" s="20"/>
      <c r="AF847" s="20"/>
      <c r="AG847" s="20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48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392"/>
      <c r="AE848" s="20"/>
      <c r="AF848" s="20"/>
      <c r="AG848" s="20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48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392"/>
      <c r="AE849" s="20"/>
      <c r="AF849" s="20"/>
      <c r="AG849" s="20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48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392"/>
      <c r="AE850" s="20"/>
      <c r="AF850" s="20"/>
      <c r="AG850" s="20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48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392"/>
      <c r="AE851" s="20"/>
      <c r="AF851" s="20"/>
      <c r="AG851" s="20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48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392"/>
      <c r="AE852" s="20"/>
      <c r="AF852" s="20"/>
      <c r="AG852" s="20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48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392"/>
      <c r="AE853" s="20"/>
      <c r="AF853" s="20"/>
      <c r="AG853" s="20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48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392"/>
      <c r="AE854" s="20"/>
      <c r="AF854" s="20"/>
      <c r="AG854" s="20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48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392"/>
      <c r="AE855" s="20"/>
      <c r="AF855" s="20"/>
      <c r="AG855" s="20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48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392"/>
      <c r="AE856" s="20"/>
      <c r="AF856" s="20"/>
      <c r="AG856" s="20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48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392"/>
      <c r="AE857" s="20"/>
      <c r="AF857" s="20"/>
      <c r="AG857" s="20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48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392"/>
      <c r="AE858" s="20"/>
      <c r="AF858" s="20"/>
      <c r="AG858" s="20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48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392"/>
      <c r="AE859" s="20"/>
      <c r="AF859" s="20"/>
      <c r="AG859" s="20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48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392"/>
      <c r="AE860" s="20"/>
      <c r="AF860" s="20"/>
      <c r="AG860" s="20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48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392"/>
      <c r="AE861" s="20"/>
      <c r="AF861" s="20"/>
      <c r="AG861" s="20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48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392"/>
      <c r="AE862" s="20"/>
      <c r="AF862" s="20"/>
      <c r="AG862" s="20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48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392"/>
      <c r="AE863" s="20"/>
      <c r="AF863" s="20"/>
      <c r="AG863" s="20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48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392"/>
      <c r="AE864" s="20"/>
      <c r="AF864" s="20"/>
      <c r="AG864" s="20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48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392"/>
      <c r="AE865" s="20"/>
      <c r="AF865" s="20"/>
      <c r="AG865" s="20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48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392"/>
      <c r="AE866" s="20"/>
      <c r="AF866" s="20"/>
      <c r="AG866" s="20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48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392"/>
      <c r="AE867" s="20"/>
      <c r="AF867" s="20"/>
      <c r="AG867" s="20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48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392"/>
      <c r="AE868" s="20"/>
      <c r="AF868" s="20"/>
      <c r="AG868" s="20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48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392"/>
      <c r="AE869" s="20"/>
      <c r="AF869" s="20"/>
      <c r="AG869" s="20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48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392"/>
      <c r="AE870" s="20"/>
      <c r="AF870" s="20"/>
      <c r="AG870" s="20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48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392"/>
      <c r="AE871" s="20"/>
      <c r="AF871" s="20"/>
      <c r="AG871" s="20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48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392"/>
      <c r="AE872" s="20"/>
      <c r="AF872" s="20"/>
      <c r="AG872" s="20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48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392"/>
      <c r="AE873" s="20"/>
      <c r="AF873" s="20"/>
      <c r="AG873" s="20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48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392"/>
      <c r="AE874" s="20"/>
      <c r="AF874" s="20"/>
      <c r="AG874" s="20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48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392"/>
      <c r="AE875" s="20"/>
      <c r="AF875" s="20"/>
      <c r="AG875" s="20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48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392"/>
      <c r="AE876" s="20"/>
      <c r="AF876" s="20"/>
      <c r="AG876" s="20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48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392"/>
      <c r="AE877" s="20"/>
      <c r="AF877" s="20"/>
      <c r="AG877" s="20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48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392"/>
      <c r="AE878" s="20"/>
      <c r="AF878" s="20"/>
      <c r="AG878" s="20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48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392"/>
      <c r="AE879" s="20"/>
      <c r="AF879" s="20"/>
      <c r="AG879" s="20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48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392"/>
      <c r="AE880" s="20"/>
      <c r="AF880" s="20"/>
      <c r="AG880" s="20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48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392"/>
      <c r="AE881" s="20"/>
      <c r="AF881" s="20"/>
      <c r="AG881" s="20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48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392"/>
      <c r="AE882" s="20"/>
      <c r="AF882" s="20"/>
      <c r="AG882" s="20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48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392"/>
      <c r="AE883" s="20"/>
      <c r="AF883" s="20"/>
      <c r="AG883" s="20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48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392"/>
      <c r="AE884" s="20"/>
      <c r="AF884" s="20"/>
      <c r="AG884" s="20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48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392"/>
      <c r="AE885" s="20"/>
      <c r="AF885" s="20"/>
      <c r="AG885" s="20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48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392"/>
      <c r="AE886" s="20"/>
      <c r="AF886" s="20"/>
      <c r="AG886" s="20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48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392"/>
      <c r="AE887" s="20"/>
      <c r="AF887" s="20"/>
      <c r="AG887" s="20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48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392"/>
      <c r="AE888" s="20"/>
      <c r="AF888" s="20"/>
      <c r="AG888" s="20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48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392"/>
      <c r="AE889" s="20"/>
      <c r="AF889" s="20"/>
      <c r="AG889" s="20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48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392"/>
      <c r="AE890" s="20"/>
      <c r="AF890" s="20"/>
      <c r="AG890" s="20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48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392"/>
      <c r="AE891" s="20"/>
      <c r="AF891" s="20"/>
      <c r="AG891" s="20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48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392"/>
      <c r="AE892" s="20"/>
      <c r="AF892" s="20"/>
      <c r="AG892" s="20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48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392"/>
      <c r="AE893" s="20"/>
      <c r="AF893" s="20"/>
      <c r="AG893" s="20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48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392"/>
      <c r="AE894" s="20"/>
      <c r="AF894" s="20"/>
      <c r="AG894" s="20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48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392"/>
      <c r="AE895" s="20"/>
      <c r="AF895" s="20"/>
      <c r="AG895" s="20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48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392"/>
      <c r="AE896" s="20"/>
      <c r="AF896" s="20"/>
      <c r="AG896" s="20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48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392"/>
      <c r="AE897" s="20"/>
      <c r="AF897" s="20"/>
      <c r="AG897" s="20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48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392"/>
      <c r="AE898" s="20"/>
      <c r="AF898" s="20"/>
      <c r="AG898" s="20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48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392"/>
      <c r="AE899" s="20"/>
      <c r="AF899" s="20"/>
      <c r="AG899" s="20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48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392"/>
      <c r="AE900" s="20"/>
      <c r="AF900" s="20"/>
      <c r="AG900" s="20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48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392"/>
      <c r="AE901" s="20"/>
      <c r="AF901" s="20"/>
      <c r="AG901" s="20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48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392"/>
      <c r="AE902" s="20"/>
      <c r="AF902" s="20"/>
      <c r="AG902" s="20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48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392"/>
      <c r="AE903" s="20"/>
      <c r="AF903" s="20"/>
      <c r="AG903" s="20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48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392"/>
      <c r="AE904" s="20"/>
      <c r="AF904" s="20"/>
      <c r="AG904" s="20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48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392"/>
      <c r="AE905" s="20"/>
      <c r="AF905" s="20"/>
      <c r="AG905" s="20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48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392"/>
      <c r="AE906" s="20"/>
      <c r="AF906" s="20"/>
      <c r="AG906" s="20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48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392"/>
      <c r="AE907" s="20"/>
      <c r="AF907" s="20"/>
      <c r="AG907" s="20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48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392"/>
      <c r="AE908" s="20"/>
      <c r="AF908" s="20"/>
      <c r="AG908" s="20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48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392"/>
      <c r="AE909" s="20"/>
      <c r="AF909" s="20"/>
      <c r="AG909" s="20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48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392"/>
      <c r="AE910" s="20"/>
      <c r="AF910" s="20"/>
      <c r="AG910" s="20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48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392"/>
      <c r="AE911" s="20"/>
      <c r="AF911" s="20"/>
      <c r="AG911" s="20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48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392"/>
      <c r="AE912" s="20"/>
      <c r="AF912" s="20"/>
      <c r="AG912" s="20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48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392"/>
      <c r="AE913" s="20"/>
      <c r="AF913" s="20"/>
      <c r="AG913" s="20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48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392"/>
      <c r="AE914" s="20"/>
      <c r="AF914" s="20"/>
      <c r="AG914" s="20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48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392"/>
      <c r="AE915" s="20"/>
      <c r="AF915" s="20"/>
      <c r="AG915" s="20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48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392"/>
      <c r="AE916" s="20"/>
      <c r="AF916" s="20"/>
      <c r="AG916" s="20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48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392"/>
      <c r="AE917" s="20"/>
      <c r="AF917" s="20"/>
      <c r="AG917" s="20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48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392"/>
      <c r="AE918" s="20"/>
      <c r="AF918" s="20"/>
      <c r="AG918" s="20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48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392"/>
      <c r="AE919" s="20"/>
      <c r="AF919" s="20"/>
      <c r="AG919" s="20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48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392"/>
      <c r="AE920" s="20"/>
      <c r="AF920" s="20"/>
      <c r="AG920" s="20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48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392"/>
      <c r="AE921" s="20"/>
      <c r="AF921" s="20"/>
      <c r="AG921" s="20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48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392"/>
      <c r="AE922" s="20"/>
      <c r="AF922" s="20"/>
      <c r="AG922" s="20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48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392"/>
      <c r="AE923" s="20"/>
      <c r="AF923" s="20"/>
      <c r="AG923" s="20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48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392"/>
      <c r="AE924" s="20"/>
      <c r="AF924" s="20"/>
      <c r="AG924" s="20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48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392"/>
      <c r="AE925" s="20"/>
      <c r="AF925" s="20"/>
      <c r="AG925" s="20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48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392"/>
      <c r="AE926" s="20"/>
      <c r="AF926" s="20"/>
      <c r="AG926" s="20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48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392"/>
      <c r="AE927" s="20"/>
      <c r="AF927" s="20"/>
      <c r="AG927" s="20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48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392"/>
      <c r="AE928" s="20"/>
      <c r="AF928" s="20"/>
      <c r="AG928" s="20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48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392"/>
      <c r="AE929" s="20"/>
      <c r="AF929" s="20"/>
      <c r="AG929" s="20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48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392"/>
      <c r="AE930" s="20"/>
      <c r="AF930" s="20"/>
      <c r="AG930" s="20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48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392"/>
      <c r="AE931" s="20"/>
      <c r="AF931" s="20"/>
      <c r="AG931" s="20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48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392"/>
      <c r="AE932" s="20"/>
      <c r="AF932" s="20"/>
      <c r="AG932" s="20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48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392"/>
      <c r="AE933" s="20"/>
      <c r="AF933" s="20"/>
      <c r="AG933" s="20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48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392"/>
      <c r="AE934" s="20"/>
      <c r="AF934" s="20"/>
      <c r="AG934" s="20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48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392"/>
      <c r="AE935" s="20"/>
      <c r="AF935" s="20"/>
      <c r="AG935" s="20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48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392"/>
      <c r="AE936" s="20"/>
      <c r="AF936" s="20"/>
      <c r="AG936" s="20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48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392"/>
      <c r="AE937" s="20"/>
      <c r="AF937" s="20"/>
      <c r="AG937" s="20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48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392"/>
      <c r="AE938" s="20"/>
      <c r="AF938" s="20"/>
      <c r="AG938" s="20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48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392"/>
      <c r="AE939" s="20"/>
      <c r="AF939" s="20"/>
      <c r="AG939" s="20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48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392"/>
      <c r="AE940" s="20"/>
      <c r="AF940" s="20"/>
      <c r="AG940" s="20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48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392"/>
      <c r="AE941" s="20"/>
      <c r="AF941" s="20"/>
      <c r="AG941" s="20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48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392"/>
      <c r="AE942" s="20"/>
      <c r="AF942" s="20"/>
      <c r="AG942" s="20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48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392"/>
      <c r="AE943" s="20"/>
      <c r="AF943" s="20"/>
      <c r="AG943" s="20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48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392"/>
      <c r="AE944" s="20"/>
      <c r="AF944" s="20"/>
      <c r="AG944" s="20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48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392"/>
      <c r="AE945" s="20"/>
      <c r="AF945" s="20"/>
      <c r="AG945" s="20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48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392"/>
      <c r="AE946" s="20"/>
      <c r="AF946" s="20"/>
      <c r="AG946" s="20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48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392"/>
      <c r="AE947" s="20"/>
      <c r="AF947" s="20"/>
      <c r="AG947" s="20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48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392"/>
      <c r="AE948" s="20"/>
      <c r="AF948" s="20"/>
      <c r="AG948" s="20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48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392"/>
      <c r="AE949" s="20"/>
      <c r="AF949" s="20"/>
      <c r="AG949" s="20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48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392"/>
      <c r="AE950" s="20"/>
      <c r="AF950" s="20"/>
      <c r="AG950" s="20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48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392"/>
      <c r="AE951" s="20"/>
      <c r="AF951" s="20"/>
      <c r="AG951" s="20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48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392"/>
      <c r="AE952" s="20"/>
      <c r="AF952" s="20"/>
      <c r="AG952" s="20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48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392"/>
      <c r="AE953" s="20"/>
      <c r="AF953" s="20"/>
      <c r="AG953" s="20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48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392"/>
      <c r="AE954" s="20"/>
      <c r="AF954" s="20"/>
      <c r="AG954" s="20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48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392"/>
      <c r="AE955" s="20"/>
      <c r="AF955" s="20"/>
      <c r="AG955" s="20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48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392"/>
      <c r="AE956" s="20"/>
      <c r="AF956" s="20"/>
      <c r="AG956" s="20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48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392"/>
      <c r="AE957" s="20"/>
      <c r="AF957" s="20"/>
      <c r="AG957" s="20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48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392"/>
      <c r="AE958" s="20"/>
      <c r="AF958" s="20"/>
      <c r="AG958" s="20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48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392"/>
      <c r="AE959" s="20"/>
      <c r="AF959" s="20"/>
      <c r="AG959" s="20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48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392"/>
      <c r="AE960" s="20"/>
      <c r="AF960" s="20"/>
      <c r="AG960" s="20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48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392"/>
      <c r="AE961" s="20"/>
      <c r="AF961" s="20"/>
      <c r="AG961" s="20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48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392"/>
      <c r="AE962" s="20"/>
      <c r="AF962" s="20"/>
      <c r="AG962" s="20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48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392"/>
      <c r="AE963" s="20"/>
      <c r="AF963" s="20"/>
      <c r="AG963" s="20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48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392"/>
      <c r="AE964" s="20"/>
      <c r="AF964" s="20"/>
      <c r="AG964" s="20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48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392"/>
      <c r="AE965" s="20"/>
      <c r="AF965" s="20"/>
      <c r="AG965" s="20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48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392"/>
      <c r="AE966" s="20"/>
      <c r="AF966" s="20"/>
      <c r="AG966" s="20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48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392"/>
      <c r="AE967" s="20"/>
      <c r="AF967" s="20"/>
      <c r="AG967" s="20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48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392"/>
      <c r="AE968" s="20"/>
      <c r="AF968" s="20"/>
      <c r="AG968" s="20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48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392"/>
      <c r="AE969" s="20"/>
      <c r="AF969" s="20"/>
      <c r="AG969" s="20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48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392"/>
      <c r="AE970" s="20"/>
      <c r="AF970" s="20"/>
      <c r="AG970" s="20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48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392"/>
      <c r="AE971" s="20"/>
      <c r="AF971" s="20"/>
      <c r="AG971" s="20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48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392"/>
      <c r="AE972" s="20"/>
      <c r="AF972" s="20"/>
      <c r="AG972" s="20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48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392"/>
      <c r="AE973" s="20"/>
      <c r="AF973" s="20"/>
      <c r="AG973" s="20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48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392"/>
      <c r="AE974" s="20"/>
      <c r="AF974" s="20"/>
      <c r="AG974" s="20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48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392"/>
      <c r="AE975" s="20"/>
      <c r="AF975" s="20"/>
      <c r="AG975" s="20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48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392"/>
      <c r="AE976" s="20"/>
      <c r="AF976" s="20"/>
      <c r="AG976" s="20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48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392"/>
      <c r="AE977" s="20"/>
      <c r="AF977" s="20"/>
      <c r="AG977" s="20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48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392"/>
      <c r="AE978" s="20"/>
      <c r="AF978" s="20"/>
      <c r="AG978" s="20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48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392"/>
      <c r="AE979" s="20"/>
      <c r="AF979" s="20"/>
      <c r="AG979" s="20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48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392"/>
      <c r="AE980" s="20"/>
      <c r="AF980" s="20"/>
      <c r="AG980" s="20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48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392"/>
      <c r="AE981" s="20"/>
      <c r="AF981" s="20"/>
      <c r="AG981" s="20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48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392"/>
      <c r="AE982" s="20"/>
      <c r="AF982" s="20"/>
      <c r="AG982" s="20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48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392"/>
      <c r="AE983" s="20"/>
      <c r="AF983" s="20"/>
      <c r="AG983" s="20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48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392"/>
      <c r="AE984" s="20"/>
      <c r="AF984" s="20"/>
      <c r="AG984" s="20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48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392"/>
      <c r="AE985" s="20"/>
      <c r="AF985" s="20"/>
      <c r="AG985" s="20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48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392"/>
      <c r="AE986" s="20"/>
      <c r="AF986" s="20"/>
      <c r="AG986" s="20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48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392"/>
      <c r="AE987" s="20"/>
      <c r="AF987" s="20"/>
      <c r="AG987" s="20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48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392"/>
      <c r="AE988" s="20"/>
      <c r="AF988" s="20"/>
      <c r="AG988" s="20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48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392"/>
      <c r="AE989" s="20"/>
      <c r="AF989" s="20"/>
      <c r="AG989" s="20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48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392"/>
      <c r="AE990" s="20"/>
      <c r="AF990" s="20"/>
      <c r="AG990" s="20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48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392"/>
      <c r="AE991" s="20"/>
      <c r="AF991" s="20"/>
      <c r="AG991" s="20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48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392"/>
      <c r="AE992" s="20"/>
      <c r="AF992" s="20"/>
      <c r="AG992" s="20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48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392"/>
      <c r="AE993" s="20"/>
      <c r="AF993" s="20"/>
      <c r="AG993" s="20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48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392"/>
      <c r="AE994" s="20"/>
      <c r="AF994" s="20"/>
      <c r="AG994" s="20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48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392"/>
      <c r="AE995" s="20"/>
      <c r="AF995" s="20"/>
      <c r="AG995" s="20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48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392"/>
      <c r="AE996" s="20"/>
      <c r="AF996" s="20"/>
      <c r="AG996" s="20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48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392"/>
      <c r="AE997" s="20"/>
      <c r="AF997" s="20"/>
      <c r="AG997" s="20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48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392"/>
      <c r="AE998" s="20"/>
      <c r="AF998" s="20"/>
      <c r="AG998" s="20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48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392"/>
      <c r="AE999" s="20"/>
      <c r="AF999" s="20"/>
      <c r="AG999" s="20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48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392"/>
      <c r="AE1000" s="20"/>
      <c r="AF1000" s="20"/>
      <c r="AG1000" s="20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48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392"/>
      <c r="AE1001" s="20"/>
      <c r="AF1001" s="20"/>
      <c r="AG1001" s="20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</row>
    <row r="1002" ht="15.75" customHeight="1">
      <c r="A1002" s="20"/>
      <c r="B1002" s="20"/>
      <c r="C1002" s="20"/>
      <c r="D1002" s="20"/>
      <c r="E1002" s="20"/>
      <c r="F1002" s="20"/>
      <c r="G1002" s="20"/>
      <c r="H1002" s="20"/>
      <c r="I1002" s="48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392"/>
      <c r="AE1002" s="20"/>
      <c r="AF1002" s="20"/>
      <c r="AG1002" s="20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</row>
    <row r="1003" ht="15.75" customHeight="1">
      <c r="A1003" s="20"/>
      <c r="B1003" s="20"/>
      <c r="C1003" s="20"/>
      <c r="D1003" s="20"/>
      <c r="E1003" s="20"/>
      <c r="F1003" s="20"/>
      <c r="G1003" s="20"/>
      <c r="H1003" s="20"/>
      <c r="I1003" s="48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392"/>
      <c r="AE1003" s="20"/>
      <c r="AF1003" s="20"/>
      <c r="AG1003" s="20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48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392"/>
      <c r="AE1004" s="20"/>
      <c r="AF1004" s="20"/>
      <c r="AG1004" s="20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  <c r="AZ1004" s="22"/>
      <c r="BA1004" s="22"/>
    </row>
    <row r="1005" ht="15.75" customHeight="1">
      <c r="A1005" s="20"/>
      <c r="B1005" s="20"/>
      <c r="C1005" s="20"/>
      <c r="D1005" s="20"/>
      <c r="E1005" s="20"/>
      <c r="F1005" s="20"/>
      <c r="G1005" s="20"/>
      <c r="H1005" s="20"/>
      <c r="I1005" s="48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392"/>
      <c r="AE1005" s="20"/>
      <c r="AF1005" s="20"/>
      <c r="AG1005" s="20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  <c r="AZ1005" s="22"/>
      <c r="BA1005" s="22"/>
    </row>
    <row r="1006" ht="15.75" customHeight="1">
      <c r="A1006" s="20"/>
      <c r="B1006" s="20"/>
      <c r="C1006" s="20"/>
      <c r="D1006" s="20"/>
      <c r="E1006" s="20"/>
      <c r="F1006" s="20"/>
      <c r="G1006" s="20"/>
      <c r="H1006" s="20"/>
      <c r="I1006" s="48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392"/>
      <c r="AE1006" s="20"/>
      <c r="AF1006" s="20"/>
      <c r="AG1006" s="20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  <c r="AZ1006" s="22"/>
      <c r="BA1006" s="22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48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392"/>
      <c r="AE1007" s="20"/>
      <c r="AF1007" s="20"/>
      <c r="AG1007" s="20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  <c r="AZ1007" s="22"/>
      <c r="BA1007" s="22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48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392"/>
      <c r="AE1008" s="20"/>
      <c r="AF1008" s="20"/>
      <c r="AG1008" s="20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</row>
    <row r="1009" ht="15.75" customHeight="1">
      <c r="A1009" s="20"/>
      <c r="B1009" s="20"/>
      <c r="C1009" s="20"/>
      <c r="D1009" s="20"/>
      <c r="E1009" s="20"/>
      <c r="F1009" s="20"/>
      <c r="G1009" s="20"/>
      <c r="H1009" s="20"/>
      <c r="I1009" s="48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392"/>
      <c r="AE1009" s="20"/>
      <c r="AF1009" s="20"/>
      <c r="AG1009" s="20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</row>
    <row r="1010" ht="15.75" customHeight="1">
      <c r="A1010" s="20"/>
      <c r="B1010" s="20"/>
      <c r="C1010" s="20"/>
      <c r="D1010" s="20"/>
      <c r="E1010" s="20"/>
      <c r="F1010" s="20"/>
      <c r="G1010" s="20"/>
      <c r="H1010" s="20"/>
      <c r="I1010" s="48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392"/>
      <c r="AE1010" s="20"/>
      <c r="AF1010" s="20"/>
      <c r="AG1010" s="20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  <c r="AZ1010" s="22"/>
      <c r="BA1010" s="22"/>
    </row>
    <row r="1011" ht="15.75" customHeight="1">
      <c r="A1011" s="20"/>
      <c r="B1011" s="20"/>
      <c r="C1011" s="20"/>
      <c r="D1011" s="20"/>
      <c r="E1011" s="20"/>
      <c r="F1011" s="20"/>
      <c r="G1011" s="20"/>
      <c r="H1011" s="20"/>
      <c r="I1011" s="48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392"/>
      <c r="AE1011" s="20"/>
      <c r="AF1011" s="20"/>
      <c r="AG1011" s="20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  <c r="AZ1011" s="22"/>
      <c r="BA1011" s="22"/>
    </row>
    <row r="1012" ht="15.75" customHeight="1">
      <c r="A1012" s="20"/>
      <c r="B1012" s="20"/>
      <c r="C1012" s="20"/>
      <c r="D1012" s="20"/>
      <c r="E1012" s="20"/>
      <c r="F1012" s="20"/>
      <c r="G1012" s="20"/>
      <c r="H1012" s="20"/>
      <c r="I1012" s="48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392"/>
      <c r="AE1012" s="20"/>
      <c r="AF1012" s="20"/>
      <c r="AG1012" s="20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  <c r="AZ1012" s="22"/>
      <c r="BA1012" s="22"/>
    </row>
    <row r="1013" ht="15.75" customHeight="1">
      <c r="A1013" s="20"/>
      <c r="B1013" s="20"/>
      <c r="C1013" s="20"/>
      <c r="D1013" s="20"/>
      <c r="E1013" s="20"/>
      <c r="F1013" s="20"/>
      <c r="G1013" s="20"/>
      <c r="H1013" s="20"/>
      <c r="I1013" s="48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392"/>
      <c r="AE1013" s="20"/>
      <c r="AF1013" s="20"/>
      <c r="AG1013" s="20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  <c r="AZ1013" s="22"/>
      <c r="BA1013" s="22"/>
    </row>
    <row r="1014" ht="15.75" customHeight="1">
      <c r="A1014" s="20"/>
      <c r="B1014" s="20"/>
      <c r="C1014" s="20"/>
      <c r="D1014" s="20"/>
      <c r="E1014" s="20"/>
      <c r="F1014" s="20"/>
      <c r="G1014" s="20"/>
      <c r="H1014" s="20"/>
      <c r="I1014" s="48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392"/>
      <c r="AE1014" s="20"/>
      <c r="AF1014" s="20"/>
      <c r="AG1014" s="20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  <c r="AZ1014" s="22"/>
      <c r="BA1014" s="22"/>
    </row>
    <row r="1015" ht="15.75" customHeight="1">
      <c r="A1015" s="20"/>
      <c r="B1015" s="20"/>
      <c r="C1015" s="20"/>
      <c r="D1015" s="20"/>
      <c r="E1015" s="20"/>
      <c r="F1015" s="20"/>
      <c r="G1015" s="20"/>
      <c r="H1015" s="20"/>
      <c r="I1015" s="48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392"/>
      <c r="AE1015" s="20"/>
      <c r="AF1015" s="20"/>
      <c r="AG1015" s="20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  <c r="AZ1015" s="22"/>
      <c r="BA1015" s="22"/>
    </row>
    <row r="1016" ht="15.75" customHeight="1">
      <c r="A1016" s="20"/>
      <c r="B1016" s="20"/>
      <c r="C1016" s="20"/>
      <c r="D1016" s="20"/>
      <c r="E1016" s="20"/>
      <c r="F1016" s="20"/>
      <c r="G1016" s="20"/>
      <c r="H1016" s="20"/>
      <c r="I1016" s="48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392"/>
      <c r="AE1016" s="20"/>
      <c r="AF1016" s="20"/>
      <c r="AG1016" s="20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  <c r="AZ1016" s="22"/>
      <c r="BA1016" s="22"/>
    </row>
    <row r="1017" ht="15.75" customHeight="1">
      <c r="A1017" s="20"/>
      <c r="B1017" s="20"/>
      <c r="C1017" s="20"/>
      <c r="D1017" s="20"/>
      <c r="E1017" s="20"/>
      <c r="F1017" s="20"/>
      <c r="G1017" s="20"/>
      <c r="H1017" s="20"/>
      <c r="I1017" s="48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392"/>
      <c r="AE1017" s="20"/>
      <c r="AF1017" s="20"/>
      <c r="AG1017" s="20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</row>
  </sheetData>
  <mergeCells count="37">
    <mergeCell ref="AA25:AB25"/>
    <mergeCell ref="AA26:AB26"/>
    <mergeCell ref="AA27:AB27"/>
    <mergeCell ref="AA29:AB29"/>
    <mergeCell ref="AA31:AB31"/>
    <mergeCell ref="AA32:AB32"/>
    <mergeCell ref="AA33:AB33"/>
    <mergeCell ref="AA34:AB34"/>
    <mergeCell ref="AA35:AB35"/>
    <mergeCell ref="AA36:AB36"/>
    <mergeCell ref="AA37:AB37"/>
    <mergeCell ref="AA38:AB38"/>
    <mergeCell ref="AA5:AB5"/>
    <mergeCell ref="AA6:AB6"/>
    <mergeCell ref="AD6:AD31"/>
    <mergeCell ref="AA7:AB7"/>
    <mergeCell ref="AA8:AB8"/>
    <mergeCell ref="AA9:AB9"/>
    <mergeCell ref="AA10:AB10"/>
    <mergeCell ref="AA11:AB11"/>
    <mergeCell ref="AA12:AB12"/>
    <mergeCell ref="AA13:AB13"/>
    <mergeCell ref="AA14:AB14"/>
    <mergeCell ref="AA15:AB15"/>
    <mergeCell ref="AA16:AB16"/>
    <mergeCell ref="AA17:AB17"/>
    <mergeCell ref="AA18:AB18"/>
    <mergeCell ref="AA19:AB19"/>
    <mergeCell ref="AA20:AB20"/>
    <mergeCell ref="AA21:AB21"/>
    <mergeCell ref="AA22:AB22"/>
    <mergeCell ref="AA23:AB23"/>
    <mergeCell ref="AA24:AB24"/>
    <mergeCell ref="V29:V30"/>
    <mergeCell ref="W29:W30"/>
    <mergeCell ref="X29:X30"/>
    <mergeCell ref="Z29:Z30"/>
  </mergeCells>
  <conditionalFormatting sqref="A6:AH1000">
    <cfRule type="expression" dxfId="14" priority="1" stopIfTrue="1">
      <formula>$B6="ELABOR. ADITIVO"</formula>
    </cfRule>
  </conditionalFormatting>
  <conditionalFormatting sqref="A6:AE1017">
    <cfRule type="expression" dxfId="7" priority="2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AE1017">
    <cfRule type="expression" dxfId="8" priority="3" stopIfTrue="1">
      <formula>OR($B6="RECURSOS PARLAMENTAR - EMPENHO", $B6="EMPENHAR - RECURSOS PARLAMENTAR")</formula>
    </cfRule>
  </conditionalFormatting>
  <conditionalFormatting sqref="A6:AE1017">
    <cfRule type="expression" dxfId="5" priority="4" stopIfTrue="1">
      <formula>OR($B6="2º CART. CONTRATO - ELABOR. CONTRATO", $B6="AGUARDAN. ASS. CONTRATO", $B6="PUBLICAÇÃO DO CONTRATO")</formula>
    </cfRule>
  </conditionalFormatting>
  <conditionalFormatting sqref="A6:AE1017">
    <cfRule type="expression" dxfId="9" priority="5" stopIfTrue="1">
      <formula>$B6="CONTRATO COM GESTOR CONTRATO"</formula>
    </cfRule>
  </conditionalFormatting>
  <conditionalFormatting sqref="A6:AE1017">
    <cfRule type="expression" dxfId="10" priority="6" stopIfTrue="1">
      <formula>$B6="DEVOLVIDO PARA PAGAMENTO"</formula>
    </cfRule>
  </conditionalFormatting>
  <conditionalFormatting sqref="A6:AE1017">
    <cfRule type="expression" dxfId="11" priority="7" stopIfTrue="1">
      <formula>OR($B6="LIQUIDADO", $B6="PAGO")</formula>
    </cfRule>
  </conditionalFormatting>
  <conditionalFormatting sqref="A6:AE1017">
    <cfRule type="expression" dxfId="3" priority="8" stopIfTrue="1">
      <formula>$B6="ENVIADO SAF PARA TRANSF. CONTÁBIL"</formula>
    </cfRule>
  </conditionalFormatting>
  <conditionalFormatting sqref="A6:AE1017">
    <cfRule type="expression" dxfId="3" priority="9" stopIfTrue="1">
      <formula>$B6="ENVIADO SAF PARA TRANSF. CONTÁBIL"</formula>
    </cfRule>
  </conditionalFormatting>
  <conditionalFormatting sqref="A6:AE1017">
    <cfRule type="expression" dxfId="12" priority="10" stopIfTrue="1">
      <formula>OR($B6="LIQUIDADO", $B6="PAGO")</formula>
    </cfRule>
  </conditionalFormatting>
  <conditionalFormatting sqref="A6:AE1017">
    <cfRule type="expression" dxfId="13" priority="11" stopIfTrue="1">
      <formula>$B6="DEVOLVIDO PARA PAGAMENTO"</formula>
    </cfRule>
  </conditionalFormatting>
  <conditionalFormatting sqref="A6:AE1017">
    <cfRule type="expression" dxfId="9" priority="12" stopIfTrue="1">
      <formula>$B6="CONTRATO COM GESTOR CONTRATO"</formula>
    </cfRule>
  </conditionalFormatting>
  <conditionalFormatting sqref="A6:AE1017">
    <cfRule type="expression" dxfId="5" priority="13" stopIfTrue="1">
      <formula>OR($B6="2º CART. CONTRATO - ELABOR. CONTRATO", $B6="AGUARDAN. ASS. CONTRATO", $B6="PUBLICAÇÃO DO CONTRATO")</formula>
    </cfRule>
  </conditionalFormatting>
  <conditionalFormatting sqref="A6:AE1017">
    <cfRule type="expression" dxfId="8" priority="14" stopIfTrue="1">
      <formula>OR($B6="RECURSOS PARLAMENTAR - EMPENHO", $B6="EMPENHAR - RECURSOS PARLAMENTAR")</formula>
    </cfRule>
  </conditionalFormatting>
  <conditionalFormatting sqref="A6:AE1017">
    <cfRule type="expression" dxfId="7" priority="15" stopIfTrue="1">
      <formula>OR($B6="CRIANDO O PROCESSO", $B6="PESQUIA DE PREÇOS", $B6="MANIFESTAÇÃO GESTOR", $B6="AGUARDAN. AUTORIZAÇÃO DIRIGENTE", $B6="ELABORAÇÃO DESPACHO CH SEÇ FIN")</formula>
    </cfRule>
  </conditionalFormatting>
  <dataValidations>
    <dataValidation type="list" allowBlank="1" showErrorMessage="1" sqref="H6:H141">
      <formula1>LISTA!$E$12:$E$18</formula1>
    </dataValidation>
    <dataValidation type="list" allowBlank="1" sqref="B6:B1017">
      <formula1>LISTA!$E$22:$E$41</formula1>
    </dataValidation>
    <dataValidation type="list" allowBlank="1" sqref="I6:I1017">
      <formula1>LISTA!$O$2:$O1017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6.71"/>
    <col customWidth="1" min="2" max="2" width="23.43"/>
    <col customWidth="1" min="3" max="3" width="13.14"/>
    <col customWidth="1" min="4" max="4" width="22.86"/>
    <col customWidth="1" min="5" max="5" width="21.29"/>
    <col customWidth="1" min="6" max="6" width="21.86"/>
    <col customWidth="1" min="7" max="7" width="19.86"/>
    <col customWidth="1" min="8" max="8" width="24.0"/>
    <col customWidth="1" min="9" max="9" width="25.43"/>
    <col customWidth="1" min="10" max="10" width="15.14"/>
    <col customWidth="1" min="11" max="11" width="23.43"/>
    <col customWidth="1" min="12" max="12" width="25.43"/>
    <col customWidth="1" min="13" max="13" width="15.14"/>
    <col customWidth="1" min="14" max="19" width="25.43"/>
    <col customWidth="1" min="20" max="20" width="16.0"/>
    <col customWidth="1" min="21" max="25" width="37.0"/>
    <col customWidth="1" min="26" max="26" width="12.71"/>
    <col customWidth="1" min="27" max="27" width="41.0"/>
    <col customWidth="1" min="28" max="28" width="36.57"/>
    <col customWidth="1" min="29" max="29" width="21.71"/>
    <col customWidth="1" min="30" max="30" width="10.29"/>
    <col customWidth="1" min="31" max="31" width="13.57"/>
    <col customWidth="1" min="32" max="32" width="18.57"/>
    <col customWidth="1" min="33" max="33" width="23.57"/>
    <col customWidth="1" min="34" max="34" width="23.29"/>
    <col customWidth="1" min="35" max="35" width="8.14"/>
    <col customWidth="1" min="36" max="36" width="16.0"/>
    <col customWidth="1" min="37" max="37" width="34.29"/>
    <col customWidth="1" min="38" max="38" width="16.0"/>
    <col customWidth="1" min="39" max="54" width="8.71"/>
  </cols>
  <sheetData>
    <row r="1" ht="36.0" customHeight="1">
      <c r="A1" s="7" t="s">
        <v>10</v>
      </c>
      <c r="B1" s="9" t="s">
        <v>11</v>
      </c>
      <c r="C1" s="9" t="s">
        <v>12</v>
      </c>
      <c r="D1" s="7" t="s">
        <v>706</v>
      </c>
      <c r="E1" s="169" t="s">
        <v>14</v>
      </c>
      <c r="F1" s="9" t="s">
        <v>15</v>
      </c>
      <c r="G1" s="15" t="s">
        <v>155</v>
      </c>
      <c r="H1" s="15" t="s">
        <v>17</v>
      </c>
      <c r="I1" s="16" t="s">
        <v>18</v>
      </c>
      <c r="J1" s="9" t="s">
        <v>19</v>
      </c>
      <c r="K1" s="170" t="s">
        <v>20</v>
      </c>
      <c r="L1" s="9" t="s">
        <v>21</v>
      </c>
      <c r="M1" s="9" t="s">
        <v>6</v>
      </c>
      <c r="N1" s="161" t="s">
        <v>156</v>
      </c>
      <c r="Q1" s="18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6"/>
      <c r="BB1" s="381"/>
    </row>
    <row r="2" ht="57.75" customHeight="1">
      <c r="A2" s="28" t="s">
        <v>707</v>
      </c>
      <c r="B2" s="28" t="s">
        <v>708</v>
      </c>
      <c r="C2" s="31" t="s">
        <v>709</v>
      </c>
      <c r="D2" s="33" t="s">
        <v>447</v>
      </c>
      <c r="E2" s="172" t="s">
        <v>448</v>
      </c>
      <c r="F2" s="33" t="s">
        <v>710</v>
      </c>
      <c r="G2" s="35" t="s">
        <v>711</v>
      </c>
      <c r="H2" s="35" t="s">
        <v>712</v>
      </c>
      <c r="I2" s="38">
        <v>35723.49</v>
      </c>
      <c r="J2" s="33" t="s">
        <v>713</v>
      </c>
      <c r="K2" s="39">
        <v>46422.0</v>
      </c>
      <c r="L2" s="28" t="s">
        <v>34</v>
      </c>
      <c r="M2" s="28" t="s">
        <v>665</v>
      </c>
      <c r="N2" s="161" t="s">
        <v>144</v>
      </c>
      <c r="Q2" s="44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6"/>
      <c r="BB2" s="390"/>
    </row>
    <row r="3" ht="15.0" customHeight="1">
      <c r="A3" s="20"/>
      <c r="B3" s="20"/>
      <c r="C3" s="20"/>
      <c r="D3" s="20"/>
      <c r="E3" s="20"/>
      <c r="F3" s="20"/>
      <c r="G3" s="20"/>
      <c r="H3" s="20"/>
      <c r="I3" s="48"/>
      <c r="J3" s="20"/>
      <c r="K3" s="20"/>
      <c r="L3" s="20"/>
      <c r="M3" s="20"/>
      <c r="N3" s="20"/>
      <c r="O3" s="20"/>
      <c r="P3" s="20"/>
      <c r="Q3" s="20"/>
      <c r="R3" s="20"/>
      <c r="S3" s="52"/>
      <c r="T3" s="52"/>
      <c r="U3" s="20"/>
      <c r="V3" s="20"/>
      <c r="W3" s="20"/>
      <c r="X3" s="20"/>
      <c r="Y3" s="20"/>
      <c r="Z3" s="54"/>
      <c r="AA3" s="20"/>
      <c r="AB3" s="20"/>
      <c r="AC3" s="20"/>
      <c r="AD3" s="392"/>
      <c r="AE3" s="20"/>
      <c r="AF3" s="20"/>
      <c r="AG3" s="20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</row>
    <row r="4" ht="15.0" customHeight="1">
      <c r="A4" s="20"/>
      <c r="B4" s="20"/>
      <c r="C4" s="20"/>
      <c r="D4" s="20"/>
      <c r="E4" s="20"/>
      <c r="F4" s="20"/>
      <c r="G4" s="20"/>
      <c r="H4" s="20"/>
      <c r="I4" s="4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392"/>
      <c r="AE4" s="20"/>
      <c r="AF4" s="20"/>
      <c r="AG4" s="20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</row>
    <row r="5" ht="27.0" customHeight="1">
      <c r="A5" s="66" t="s">
        <v>52</v>
      </c>
      <c r="B5" s="173" t="s">
        <v>6</v>
      </c>
      <c r="C5" s="174" t="s">
        <v>54</v>
      </c>
      <c r="D5" s="174" t="s">
        <v>166</v>
      </c>
      <c r="E5" s="174" t="s">
        <v>56</v>
      </c>
      <c r="F5" s="174" t="s">
        <v>57</v>
      </c>
      <c r="G5" s="175" t="s">
        <v>58</v>
      </c>
      <c r="H5" s="174" t="s">
        <v>64</v>
      </c>
      <c r="I5" s="66" t="s">
        <v>65</v>
      </c>
      <c r="J5" s="176" t="s">
        <v>66</v>
      </c>
      <c r="K5" s="177" t="s">
        <v>73</v>
      </c>
      <c r="L5" s="66" t="s">
        <v>74</v>
      </c>
      <c r="M5" s="178" t="s">
        <v>75</v>
      </c>
      <c r="N5" s="66" t="s">
        <v>76</v>
      </c>
      <c r="O5" s="66" t="s">
        <v>77</v>
      </c>
      <c r="P5" s="66" t="s">
        <v>78</v>
      </c>
      <c r="Q5" s="66" t="s">
        <v>79</v>
      </c>
      <c r="R5" s="66" t="s">
        <v>80</v>
      </c>
      <c r="S5" s="66" t="s">
        <v>81</v>
      </c>
      <c r="T5" s="66" t="s">
        <v>83</v>
      </c>
      <c r="U5" s="179" t="s">
        <v>67</v>
      </c>
      <c r="V5" s="66" t="s">
        <v>68</v>
      </c>
      <c r="W5" s="66" t="s">
        <v>69</v>
      </c>
      <c r="X5" s="66" t="s">
        <v>70</v>
      </c>
      <c r="Y5" s="66" t="s">
        <v>71</v>
      </c>
      <c r="Z5" s="180" t="s">
        <v>714</v>
      </c>
      <c r="AA5" s="326" t="s">
        <v>153</v>
      </c>
      <c r="AB5" s="182"/>
      <c r="AC5" s="427" t="s">
        <v>669</v>
      </c>
      <c r="AD5" s="394"/>
      <c r="AE5" s="395"/>
      <c r="AF5" s="83"/>
      <c r="AG5" s="20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</row>
    <row r="6" ht="27.0" customHeight="1">
      <c r="A6" s="79" t="s">
        <v>715</v>
      </c>
      <c r="B6" s="79" t="s">
        <v>106</v>
      </c>
      <c r="C6" s="79" t="s">
        <v>537</v>
      </c>
      <c r="D6" s="79"/>
      <c r="E6" s="79">
        <v>180430.0</v>
      </c>
      <c r="F6" s="79" t="s">
        <v>716</v>
      </c>
      <c r="G6" s="86">
        <v>50.0</v>
      </c>
      <c r="H6" s="79" t="s">
        <v>130</v>
      </c>
      <c r="I6" s="79" t="s">
        <v>131</v>
      </c>
      <c r="J6" s="94" t="s">
        <v>717</v>
      </c>
      <c r="K6" s="94" t="s">
        <v>296</v>
      </c>
      <c r="L6" s="79" t="s">
        <v>296</v>
      </c>
      <c r="M6" s="84" t="s">
        <v>296</v>
      </c>
      <c r="N6" s="79" t="s">
        <v>296</v>
      </c>
      <c r="O6" s="79" t="s">
        <v>296</v>
      </c>
      <c r="P6" s="79">
        <v>1.50010001E8</v>
      </c>
      <c r="Q6" s="79" t="s">
        <v>296</v>
      </c>
      <c r="R6" s="79" t="s">
        <v>296</v>
      </c>
      <c r="S6" s="79" t="s">
        <v>296</v>
      </c>
      <c r="T6" s="79" t="s">
        <v>718</v>
      </c>
      <c r="U6" s="79" t="s">
        <v>719</v>
      </c>
      <c r="V6" s="428">
        <v>37798.0</v>
      </c>
      <c r="W6" s="428">
        <v>11622.0</v>
      </c>
      <c r="X6" s="429" t="s">
        <v>180</v>
      </c>
      <c r="Y6" s="429" t="s">
        <v>180</v>
      </c>
      <c r="Z6" s="85" t="s">
        <v>720</v>
      </c>
      <c r="AA6" s="331">
        <v>1786174.5</v>
      </c>
      <c r="AB6" s="190"/>
      <c r="AC6" s="430"/>
      <c r="AD6" s="404"/>
      <c r="AE6" s="86"/>
      <c r="AF6" s="216"/>
      <c r="AG6" s="108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344"/>
    </row>
    <row r="7" ht="15.0" customHeight="1">
      <c r="A7" s="123"/>
      <c r="B7" s="123"/>
      <c r="C7" s="123"/>
      <c r="D7" s="123"/>
      <c r="E7" s="123"/>
      <c r="F7" s="123"/>
      <c r="G7" s="125"/>
      <c r="H7" s="123"/>
      <c r="I7" s="123"/>
      <c r="J7" s="128"/>
      <c r="K7" s="128"/>
      <c r="L7" s="123"/>
      <c r="M7" s="124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6"/>
      <c r="AA7" s="129"/>
      <c r="AB7" s="129"/>
      <c r="AC7" s="431"/>
      <c r="AD7" s="432"/>
      <c r="AE7" s="125"/>
      <c r="AF7" s="158"/>
      <c r="AG7" s="433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41"/>
    </row>
    <row r="8" ht="15.0" customHeight="1">
      <c r="A8" s="123"/>
      <c r="B8" s="123"/>
      <c r="C8" s="123"/>
      <c r="D8" s="123"/>
      <c r="E8" s="123"/>
      <c r="F8" s="123"/>
      <c r="G8" s="125"/>
      <c r="H8" s="123"/>
      <c r="I8" s="123"/>
      <c r="J8" s="128"/>
      <c r="K8" s="128"/>
      <c r="L8" s="123"/>
      <c r="M8" s="124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6"/>
      <c r="AA8" s="129"/>
      <c r="AB8" s="129"/>
      <c r="AC8" s="431"/>
      <c r="AD8" s="432"/>
      <c r="AE8" s="125"/>
      <c r="AF8" s="158"/>
      <c r="AG8" s="143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41"/>
    </row>
    <row r="9" ht="15.0" customHeight="1">
      <c r="A9" s="123"/>
      <c r="B9" s="123"/>
      <c r="C9" s="123"/>
      <c r="D9" s="123"/>
      <c r="E9" s="123"/>
      <c r="F9" s="123"/>
      <c r="G9" s="125"/>
      <c r="H9" s="123"/>
      <c r="I9" s="123"/>
      <c r="J9" s="128"/>
      <c r="K9" s="128"/>
      <c r="L9" s="123"/>
      <c r="M9" s="124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6"/>
      <c r="AA9" s="129"/>
      <c r="AB9" s="129"/>
      <c r="AC9" s="431"/>
      <c r="AD9" s="432"/>
      <c r="AE9" s="125"/>
      <c r="AF9" s="158"/>
      <c r="AG9" s="143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41"/>
    </row>
    <row r="10" ht="15.0" customHeight="1">
      <c r="A10" s="123"/>
      <c r="B10" s="123"/>
      <c r="C10" s="123"/>
      <c r="D10" s="123"/>
      <c r="E10" s="123"/>
      <c r="F10" s="123"/>
      <c r="G10" s="125"/>
      <c r="H10" s="123"/>
      <c r="I10" s="123"/>
      <c r="J10" s="128"/>
      <c r="K10" s="128"/>
      <c r="L10" s="123"/>
      <c r="M10" s="124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6"/>
      <c r="AA10" s="129"/>
      <c r="AB10" s="129"/>
      <c r="AC10" s="431"/>
      <c r="AD10" s="432"/>
      <c r="AE10" s="125"/>
      <c r="AF10" s="158"/>
      <c r="AG10" s="143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41"/>
    </row>
    <row r="11" ht="15.0" customHeight="1">
      <c r="A11" s="123"/>
      <c r="B11" s="123"/>
      <c r="C11" s="123"/>
      <c r="D11" s="123"/>
      <c r="E11" s="123"/>
      <c r="F11" s="123"/>
      <c r="G11" s="125"/>
      <c r="H11" s="123"/>
      <c r="I11" s="123"/>
      <c r="J11" s="128"/>
      <c r="K11" s="128"/>
      <c r="L11" s="123"/>
      <c r="M11" s="124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6"/>
      <c r="AA11" s="129"/>
      <c r="AB11" s="129"/>
      <c r="AC11" s="431"/>
      <c r="AD11" s="432"/>
      <c r="AE11" s="125"/>
      <c r="AF11" s="158"/>
      <c r="AG11" s="143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41"/>
    </row>
    <row r="12" ht="15.0" customHeight="1">
      <c r="A12" s="123"/>
      <c r="B12" s="123"/>
      <c r="C12" s="123"/>
      <c r="D12" s="123"/>
      <c r="E12" s="123"/>
      <c r="F12" s="123"/>
      <c r="G12" s="125"/>
      <c r="H12" s="123"/>
      <c r="I12" s="123"/>
      <c r="J12" s="128"/>
      <c r="K12" s="128"/>
      <c r="L12" s="123"/>
      <c r="M12" s="124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6"/>
      <c r="AA12" s="129"/>
      <c r="AB12" s="129"/>
      <c r="AC12" s="431"/>
      <c r="AD12" s="432"/>
      <c r="AE12" s="125"/>
      <c r="AF12" s="158"/>
      <c r="AG12" s="143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41"/>
    </row>
    <row r="13" ht="15.0" customHeight="1">
      <c r="A13" s="123"/>
      <c r="B13" s="123"/>
      <c r="C13" s="123"/>
      <c r="D13" s="123"/>
      <c r="E13" s="123"/>
      <c r="F13" s="123"/>
      <c r="G13" s="125"/>
      <c r="H13" s="123"/>
      <c r="I13" s="123"/>
      <c r="J13" s="128"/>
      <c r="K13" s="128"/>
      <c r="L13" s="123"/>
      <c r="M13" s="124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6"/>
      <c r="AA13" s="129"/>
      <c r="AB13" s="129"/>
      <c r="AC13" s="431"/>
      <c r="AD13" s="432"/>
      <c r="AE13" s="125"/>
      <c r="AF13" s="158"/>
      <c r="AG13" s="143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41"/>
    </row>
    <row r="14" ht="15.0" customHeight="1">
      <c r="A14" s="123"/>
      <c r="B14" s="123"/>
      <c r="C14" s="123"/>
      <c r="D14" s="123"/>
      <c r="E14" s="123"/>
      <c r="F14" s="123"/>
      <c r="G14" s="125"/>
      <c r="H14" s="123"/>
      <c r="I14" s="123"/>
      <c r="J14" s="128"/>
      <c r="K14" s="128"/>
      <c r="L14" s="123"/>
      <c r="M14" s="124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6"/>
      <c r="AA14" s="129"/>
      <c r="AB14" s="129"/>
      <c r="AC14" s="431"/>
      <c r="AD14" s="432"/>
      <c r="AE14" s="125"/>
      <c r="AF14" s="158"/>
      <c r="AG14" s="143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41"/>
    </row>
    <row r="15" ht="15.0" customHeight="1">
      <c r="A15" s="123"/>
      <c r="B15" s="123"/>
      <c r="C15" s="123"/>
      <c r="D15" s="123"/>
      <c r="E15" s="123"/>
      <c r="F15" s="123"/>
      <c r="G15" s="125"/>
      <c r="H15" s="123"/>
      <c r="I15" s="123"/>
      <c r="J15" s="128"/>
      <c r="K15" s="128"/>
      <c r="L15" s="123"/>
      <c r="M15" s="124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6"/>
      <c r="AA15" s="129"/>
      <c r="AB15" s="129"/>
      <c r="AC15" s="431"/>
      <c r="AD15" s="432"/>
      <c r="AE15" s="125"/>
      <c r="AF15" s="158"/>
      <c r="AG15" s="143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41"/>
    </row>
    <row r="16" ht="15.0" customHeight="1">
      <c r="A16" s="123"/>
      <c r="B16" s="123"/>
      <c r="C16" s="123"/>
      <c r="D16" s="123"/>
      <c r="E16" s="123"/>
      <c r="F16" s="123"/>
      <c r="G16" s="125"/>
      <c r="H16" s="123"/>
      <c r="I16" s="123"/>
      <c r="J16" s="128"/>
      <c r="K16" s="128"/>
      <c r="L16" s="123"/>
      <c r="M16" s="124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6"/>
      <c r="AA16" s="129"/>
      <c r="AB16" s="129"/>
      <c r="AC16" s="431"/>
      <c r="AD16" s="432"/>
      <c r="AE16" s="125"/>
      <c r="AF16" s="158"/>
      <c r="AG16" s="143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41"/>
    </row>
    <row r="17" ht="15.0" customHeight="1">
      <c r="A17" s="123"/>
      <c r="B17" s="123"/>
      <c r="C17" s="123"/>
      <c r="D17" s="123"/>
      <c r="E17" s="123"/>
      <c r="F17" s="123"/>
      <c r="G17" s="125"/>
      <c r="H17" s="123"/>
      <c r="I17" s="123"/>
      <c r="J17" s="128"/>
      <c r="K17" s="128"/>
      <c r="L17" s="123"/>
      <c r="M17" s="124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6"/>
      <c r="AA17" s="129"/>
      <c r="AB17" s="129"/>
      <c r="AC17" s="431"/>
      <c r="AD17" s="432"/>
      <c r="AE17" s="125"/>
      <c r="AF17" s="158"/>
      <c r="AG17" s="143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41"/>
    </row>
    <row r="18" ht="15.0" customHeight="1">
      <c r="A18" s="123"/>
      <c r="B18" s="123"/>
      <c r="C18" s="123"/>
      <c r="D18" s="123"/>
      <c r="E18" s="123"/>
      <c r="F18" s="123"/>
      <c r="G18" s="125"/>
      <c r="H18" s="123"/>
      <c r="I18" s="123"/>
      <c r="J18" s="128"/>
      <c r="K18" s="128"/>
      <c r="L18" s="123"/>
      <c r="M18" s="124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6"/>
      <c r="AA18" s="129"/>
      <c r="AB18" s="129"/>
      <c r="AC18" s="431"/>
      <c r="AD18" s="432"/>
      <c r="AE18" s="125"/>
      <c r="AF18" s="158"/>
      <c r="AG18" s="143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41"/>
    </row>
    <row r="19" ht="15.0" customHeight="1">
      <c r="A19" s="123"/>
      <c r="B19" s="123"/>
      <c r="C19" s="123"/>
      <c r="D19" s="123"/>
      <c r="E19" s="123"/>
      <c r="F19" s="123"/>
      <c r="G19" s="125"/>
      <c r="H19" s="123"/>
      <c r="I19" s="123"/>
      <c r="J19" s="128"/>
      <c r="K19" s="128"/>
      <c r="L19" s="123"/>
      <c r="M19" s="124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6"/>
      <c r="AA19" s="129"/>
      <c r="AB19" s="129"/>
      <c r="AC19" s="431"/>
      <c r="AD19" s="432"/>
      <c r="AE19" s="125"/>
      <c r="AF19" s="158"/>
      <c r="AG19" s="5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41"/>
    </row>
    <row r="20" ht="15.0" customHeight="1">
      <c r="A20" s="123"/>
      <c r="B20" s="123"/>
      <c r="C20" s="123"/>
      <c r="D20" s="123"/>
      <c r="E20" s="123"/>
      <c r="F20" s="123"/>
      <c r="G20" s="125"/>
      <c r="H20" s="123"/>
      <c r="I20" s="123"/>
      <c r="J20" s="128"/>
      <c r="K20" s="128"/>
      <c r="L20" s="123"/>
      <c r="M20" s="124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6"/>
      <c r="AA20" s="129"/>
      <c r="AB20" s="129"/>
      <c r="AC20" s="431"/>
      <c r="AD20" s="432"/>
      <c r="AE20" s="125"/>
      <c r="AF20" s="158"/>
      <c r="AG20" s="143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41"/>
    </row>
    <row r="21" ht="15.0" customHeight="1">
      <c r="A21" s="123"/>
      <c r="B21" s="123"/>
      <c r="C21" s="123"/>
      <c r="D21" s="123"/>
      <c r="E21" s="123"/>
      <c r="F21" s="123"/>
      <c r="G21" s="125"/>
      <c r="H21" s="123"/>
      <c r="I21" s="123"/>
      <c r="J21" s="128"/>
      <c r="K21" s="128"/>
      <c r="L21" s="123"/>
      <c r="M21" s="124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6"/>
      <c r="AA21" s="129"/>
      <c r="AB21" s="129"/>
      <c r="AC21" s="431"/>
      <c r="AD21" s="432"/>
      <c r="AE21" s="125"/>
      <c r="AF21" s="158"/>
      <c r="AG21" s="143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41"/>
    </row>
    <row r="22" ht="15.0" customHeight="1">
      <c r="A22" s="123"/>
      <c r="B22" s="123"/>
      <c r="C22" s="123"/>
      <c r="D22" s="123"/>
      <c r="E22" s="123"/>
      <c r="F22" s="123"/>
      <c r="G22" s="125"/>
      <c r="H22" s="123"/>
      <c r="I22" s="123"/>
      <c r="J22" s="128"/>
      <c r="K22" s="128"/>
      <c r="L22" s="123"/>
      <c r="M22" s="124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6"/>
      <c r="AA22" s="129"/>
      <c r="AB22" s="129"/>
      <c r="AC22" s="431"/>
      <c r="AD22" s="432"/>
      <c r="AE22" s="125"/>
      <c r="AF22" s="158"/>
      <c r="AG22" s="143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41"/>
    </row>
    <row r="23" ht="15.0" customHeight="1">
      <c r="A23" s="123"/>
      <c r="B23" s="123"/>
      <c r="C23" s="123"/>
      <c r="D23" s="123"/>
      <c r="E23" s="123"/>
      <c r="F23" s="123"/>
      <c r="G23" s="125"/>
      <c r="H23" s="123"/>
      <c r="I23" s="123"/>
      <c r="J23" s="128"/>
      <c r="K23" s="128"/>
      <c r="L23" s="123"/>
      <c r="M23" s="124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6"/>
      <c r="AA23" s="129"/>
      <c r="AB23" s="129"/>
      <c r="AC23" s="431"/>
      <c r="AD23" s="432"/>
      <c r="AE23" s="125"/>
      <c r="AF23" s="158"/>
      <c r="AG23" s="143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41"/>
    </row>
    <row r="24" ht="15.0" customHeight="1">
      <c r="A24" s="123"/>
      <c r="B24" s="123"/>
      <c r="C24" s="123"/>
      <c r="D24" s="123"/>
      <c r="E24" s="123"/>
      <c r="F24" s="123"/>
      <c r="G24" s="125"/>
      <c r="H24" s="123"/>
      <c r="I24" s="123"/>
      <c r="J24" s="128"/>
      <c r="K24" s="128"/>
      <c r="L24" s="123"/>
      <c r="M24" s="124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6"/>
      <c r="AA24" s="129"/>
      <c r="AB24" s="129"/>
      <c r="AC24" s="431"/>
      <c r="AD24" s="432"/>
      <c r="AE24" s="125"/>
      <c r="AF24" s="158"/>
      <c r="AG24" s="143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41"/>
    </row>
    <row r="25" ht="15.0" customHeight="1">
      <c r="A25" s="123"/>
      <c r="B25" s="123"/>
      <c r="C25" s="123"/>
      <c r="D25" s="123"/>
      <c r="E25" s="123"/>
      <c r="F25" s="123"/>
      <c r="G25" s="125"/>
      <c r="H25" s="123"/>
      <c r="I25" s="123"/>
      <c r="J25" s="128"/>
      <c r="K25" s="128"/>
      <c r="L25" s="123"/>
      <c r="M25" s="124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6"/>
      <c r="AA25" s="129"/>
      <c r="AB25" s="129"/>
      <c r="AC25" s="431"/>
      <c r="AD25" s="432"/>
      <c r="AE25" s="125"/>
      <c r="AF25" s="158"/>
      <c r="AG25" s="143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41"/>
    </row>
    <row r="26" ht="15.0" customHeight="1">
      <c r="A26" s="123"/>
      <c r="B26" s="123"/>
      <c r="C26" s="123"/>
      <c r="D26" s="123"/>
      <c r="E26" s="123"/>
      <c r="F26" s="123"/>
      <c r="G26" s="125"/>
      <c r="H26" s="123"/>
      <c r="I26" s="123"/>
      <c r="J26" s="128"/>
      <c r="K26" s="128"/>
      <c r="L26" s="123"/>
      <c r="M26" s="124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6"/>
      <c r="AA26" s="129"/>
      <c r="AB26" s="129"/>
      <c r="AC26" s="431"/>
      <c r="AD26" s="432"/>
      <c r="AE26" s="125"/>
      <c r="AF26" s="158"/>
      <c r="AG26" s="143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41"/>
    </row>
    <row r="27" ht="15.0" customHeight="1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4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9"/>
      <c r="AB27" s="129"/>
      <c r="AC27" s="431"/>
      <c r="AD27" s="432"/>
      <c r="AE27" s="125"/>
      <c r="AF27" s="158"/>
      <c r="AG27" s="143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41"/>
    </row>
    <row r="28" ht="15.0" customHeight="1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63"/>
      <c r="L28" s="123"/>
      <c r="M28" s="124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6"/>
      <c r="AA28" s="129"/>
      <c r="AB28" s="129"/>
      <c r="AC28" s="431"/>
      <c r="AD28" s="432"/>
      <c r="AE28" s="123"/>
      <c r="AF28" s="164"/>
      <c r="AG28" s="131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41"/>
    </row>
    <row r="29" ht="15.0" customHeight="1">
      <c r="A29" s="123"/>
      <c r="B29" s="123"/>
      <c r="C29" s="123"/>
      <c r="D29" s="123"/>
      <c r="E29" s="123"/>
      <c r="F29" s="126"/>
      <c r="G29" s="123"/>
      <c r="H29" s="123"/>
      <c r="I29" s="123"/>
      <c r="J29" s="123"/>
      <c r="K29" s="163"/>
      <c r="L29" s="123"/>
      <c r="M29" s="124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6"/>
      <c r="AA29" s="129"/>
      <c r="AB29" s="129"/>
      <c r="AC29" s="431"/>
      <c r="AD29" s="432"/>
      <c r="AE29" s="123"/>
      <c r="AF29" s="164"/>
      <c r="AG29" s="131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41"/>
    </row>
    <row r="30" ht="15.0" customHeight="1">
      <c r="A30" s="123"/>
      <c r="B30" s="123"/>
      <c r="C30" s="123"/>
      <c r="D30" s="123"/>
      <c r="E30" s="123"/>
      <c r="F30" s="126"/>
      <c r="G30" s="123"/>
      <c r="H30" s="123"/>
      <c r="I30" s="123"/>
      <c r="J30" s="123"/>
      <c r="K30" s="123"/>
      <c r="L30" s="123"/>
      <c r="M30" s="124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6"/>
      <c r="AA30" s="123"/>
      <c r="AB30" s="123"/>
      <c r="AC30" s="431"/>
      <c r="AD30" s="432"/>
      <c r="AE30" s="123"/>
      <c r="AF30" s="158"/>
      <c r="AG30" s="143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41"/>
    </row>
    <row r="31" ht="31.5" customHeight="1">
      <c r="A31" s="308"/>
      <c r="B31" s="123"/>
      <c r="C31" s="123"/>
      <c r="D31" s="123"/>
      <c r="E31" s="123"/>
      <c r="F31" s="126"/>
      <c r="G31" s="123"/>
      <c r="H31" s="123"/>
      <c r="I31" s="123"/>
      <c r="J31" s="123"/>
      <c r="K31" s="165"/>
      <c r="L31" s="123"/>
      <c r="M31" s="124"/>
      <c r="N31" s="123"/>
      <c r="O31" s="123"/>
      <c r="P31" s="123"/>
      <c r="Q31" s="123"/>
      <c r="R31" s="166"/>
      <c r="S31" s="166"/>
      <c r="T31" s="166"/>
      <c r="U31" s="123"/>
      <c r="V31" s="123"/>
      <c r="W31" s="123"/>
      <c r="X31" s="123"/>
      <c r="Y31" s="123"/>
      <c r="Z31" s="167"/>
      <c r="AA31" s="123"/>
      <c r="AB31" s="123"/>
      <c r="AC31" s="431"/>
      <c r="AD31" s="432"/>
      <c r="AE31" s="123"/>
      <c r="AF31" s="164"/>
      <c r="AG31" s="131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41"/>
    </row>
    <row r="32" ht="31.5" customHeight="1">
      <c r="A32" s="308"/>
      <c r="B32" s="123"/>
      <c r="C32" s="123"/>
      <c r="D32" s="123"/>
      <c r="E32" s="123"/>
      <c r="F32" s="126"/>
      <c r="G32" s="123"/>
      <c r="H32" s="123"/>
      <c r="I32" s="123"/>
      <c r="J32" s="123"/>
      <c r="K32" s="165"/>
      <c r="L32" s="123"/>
      <c r="M32" s="124"/>
      <c r="N32" s="123"/>
      <c r="O32" s="123"/>
      <c r="P32" s="123"/>
      <c r="Q32" s="123"/>
      <c r="R32" s="43"/>
      <c r="S32" s="43"/>
      <c r="T32" s="43"/>
      <c r="U32" s="123"/>
      <c r="V32" s="123"/>
      <c r="W32" s="123"/>
      <c r="X32" s="123"/>
      <c r="Y32" s="123"/>
      <c r="Z32" s="43"/>
      <c r="AA32" s="123"/>
      <c r="AB32" s="123"/>
      <c r="AC32" s="431"/>
      <c r="AD32" s="432"/>
      <c r="AE32" s="123"/>
      <c r="AF32" s="164"/>
      <c r="AG32" s="131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41"/>
    </row>
    <row r="33" ht="15.0" customHeight="1">
      <c r="A33" s="123"/>
      <c r="B33" s="123"/>
      <c r="C33" s="123"/>
      <c r="D33" s="123"/>
      <c r="E33" s="123"/>
      <c r="F33" s="126"/>
      <c r="G33" s="123"/>
      <c r="H33" s="123"/>
      <c r="I33" s="123"/>
      <c r="J33" s="123"/>
      <c r="K33" s="165"/>
      <c r="L33" s="123"/>
      <c r="M33" s="124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6"/>
      <c r="AA33" s="123"/>
      <c r="AB33" s="123"/>
      <c r="AC33" s="431"/>
      <c r="AD33" s="432"/>
      <c r="AE33" s="123"/>
      <c r="AF33" s="158"/>
      <c r="AG33" s="143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41"/>
    </row>
    <row r="34" ht="15.0" customHeight="1">
      <c r="A34" s="123"/>
      <c r="B34" s="123"/>
      <c r="C34" s="123"/>
      <c r="D34" s="123"/>
      <c r="E34" s="123"/>
      <c r="F34" s="126"/>
      <c r="G34" s="123"/>
      <c r="H34" s="123"/>
      <c r="I34" s="123"/>
      <c r="J34" s="123"/>
      <c r="K34" s="123"/>
      <c r="L34" s="123"/>
      <c r="M34" s="124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6"/>
      <c r="AA34" s="123"/>
      <c r="AB34" s="123"/>
      <c r="AC34" s="356"/>
      <c r="AD34" s="434"/>
      <c r="AE34" s="356"/>
      <c r="AF34" s="158"/>
      <c r="AG34" s="143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41"/>
    </row>
    <row r="35" ht="15.0" customHeight="1">
      <c r="A35" s="123"/>
      <c r="B35" s="123"/>
      <c r="C35" s="123"/>
      <c r="D35" s="123"/>
      <c r="E35" s="123"/>
      <c r="F35" s="126"/>
      <c r="G35" s="124"/>
      <c r="H35" s="123"/>
      <c r="I35" s="123"/>
      <c r="J35" s="123"/>
      <c r="K35" s="123"/>
      <c r="L35" s="123"/>
      <c r="M35" s="124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6"/>
      <c r="AA35" s="123"/>
      <c r="AB35" s="123"/>
      <c r="AC35" s="356"/>
      <c r="AD35" s="434"/>
      <c r="AE35" s="356"/>
      <c r="AF35" s="158"/>
      <c r="AG35" s="143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41"/>
    </row>
    <row r="36" ht="15.0" customHeight="1">
      <c r="A36" s="123"/>
      <c r="B36" s="123"/>
      <c r="C36" s="123"/>
      <c r="D36" s="123"/>
      <c r="E36" s="123"/>
      <c r="F36" s="126"/>
      <c r="G36" s="124"/>
      <c r="H36" s="123"/>
      <c r="I36" s="123"/>
      <c r="J36" s="123"/>
      <c r="K36" s="123"/>
      <c r="L36" s="123"/>
      <c r="M36" s="124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6"/>
      <c r="AA36" s="123"/>
      <c r="AB36" s="123"/>
      <c r="AC36" s="356"/>
      <c r="AD36" s="434"/>
      <c r="AE36" s="356"/>
      <c r="AF36" s="158"/>
      <c r="AG36" s="143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41"/>
    </row>
    <row r="37" ht="34.5" customHeight="1">
      <c r="A37" s="123"/>
      <c r="B37" s="123"/>
      <c r="C37" s="123"/>
      <c r="D37" s="123"/>
      <c r="E37" s="123"/>
      <c r="F37" s="126"/>
      <c r="G37" s="124"/>
      <c r="H37" s="123"/>
      <c r="I37" s="123"/>
      <c r="J37" s="123"/>
      <c r="K37" s="123"/>
      <c r="L37" s="123"/>
      <c r="M37" s="124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6"/>
      <c r="AA37" s="123"/>
      <c r="AB37" s="123"/>
      <c r="AC37" s="356"/>
      <c r="AD37" s="434"/>
      <c r="AE37" s="356"/>
      <c r="AF37" s="158"/>
      <c r="AG37" s="143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41"/>
    </row>
    <row r="38" ht="42.75" customHeight="1">
      <c r="A38" s="123"/>
      <c r="B38" s="123"/>
      <c r="C38" s="123"/>
      <c r="D38" s="123"/>
      <c r="E38" s="123"/>
      <c r="F38" s="126"/>
      <c r="G38" s="124"/>
      <c r="H38" s="123"/>
      <c r="I38" s="123"/>
      <c r="J38" s="123"/>
      <c r="K38" s="123"/>
      <c r="L38" s="123"/>
      <c r="M38" s="124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6"/>
      <c r="AA38" s="123"/>
      <c r="AB38" s="123"/>
      <c r="AC38" s="356"/>
      <c r="AD38" s="434"/>
      <c r="AE38" s="356"/>
      <c r="AF38" s="158"/>
      <c r="AG38" s="143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41"/>
    </row>
    <row r="39" ht="33.75" customHeight="1">
      <c r="A39" s="123"/>
      <c r="B39" s="123"/>
      <c r="C39" s="123"/>
      <c r="D39" s="123"/>
      <c r="E39" s="123"/>
      <c r="F39" s="126"/>
      <c r="G39" s="124"/>
      <c r="H39" s="123"/>
      <c r="I39" s="123"/>
      <c r="J39" s="123"/>
      <c r="K39" s="123"/>
      <c r="L39" s="123"/>
      <c r="M39" s="124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6"/>
      <c r="AA39" s="123"/>
      <c r="AB39" s="123"/>
      <c r="AC39" s="356"/>
      <c r="AD39" s="434"/>
      <c r="AE39" s="356"/>
      <c r="AF39" s="158"/>
      <c r="AG39" s="143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41"/>
    </row>
    <row r="40" ht="15.0" customHeight="1">
      <c r="A40" s="123"/>
      <c r="B40" s="123"/>
      <c r="C40" s="123"/>
      <c r="D40" s="123"/>
      <c r="E40" s="123"/>
      <c r="F40" s="126"/>
      <c r="G40" s="124"/>
      <c r="H40" s="123"/>
      <c r="I40" s="123"/>
      <c r="J40" s="123"/>
      <c r="K40" s="123"/>
      <c r="L40" s="123"/>
      <c r="M40" s="124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6"/>
      <c r="AA40" s="123"/>
      <c r="AB40" s="123"/>
      <c r="AC40" s="308"/>
      <c r="AD40" s="123"/>
      <c r="AE40" s="356"/>
      <c r="AF40" s="158"/>
      <c r="AG40" s="143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41"/>
    </row>
    <row r="41" ht="15.75" customHeight="1">
      <c r="A41" s="308"/>
      <c r="B41" s="308"/>
      <c r="C41" s="308"/>
      <c r="D41" s="308"/>
      <c r="E41" s="308"/>
      <c r="F41" s="354"/>
      <c r="G41" s="355"/>
      <c r="H41" s="308"/>
      <c r="I41" s="308"/>
      <c r="J41" s="123"/>
      <c r="K41" s="356"/>
      <c r="L41" s="308"/>
      <c r="M41" s="355"/>
      <c r="N41" s="308"/>
      <c r="O41" s="308"/>
      <c r="P41" s="308"/>
      <c r="Q41" s="356"/>
      <c r="R41" s="308"/>
      <c r="S41" s="308"/>
      <c r="T41" s="308"/>
      <c r="U41" s="356"/>
      <c r="V41" s="356"/>
      <c r="W41" s="356"/>
      <c r="X41" s="356"/>
      <c r="Y41" s="356"/>
      <c r="Z41" s="357"/>
      <c r="AA41" s="123"/>
      <c r="AB41" s="123"/>
      <c r="AC41" s="356"/>
      <c r="AD41" s="434"/>
      <c r="AE41" s="356"/>
      <c r="AF41" s="158"/>
      <c r="AG41" s="143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41"/>
    </row>
    <row r="42" ht="15.75" customHeight="1">
      <c r="A42" s="308"/>
      <c r="B42" s="308"/>
      <c r="C42" s="308"/>
      <c r="D42" s="308"/>
      <c r="E42" s="308"/>
      <c r="F42" s="354"/>
      <c r="G42" s="355"/>
      <c r="H42" s="308"/>
      <c r="I42" s="308"/>
      <c r="J42" s="356"/>
      <c r="K42" s="356"/>
      <c r="L42" s="308"/>
      <c r="M42" s="309"/>
      <c r="N42" s="310"/>
      <c r="O42" s="311"/>
      <c r="P42" s="308"/>
      <c r="Q42" s="356"/>
      <c r="R42" s="308"/>
      <c r="S42" s="308"/>
      <c r="T42" s="308"/>
      <c r="U42" s="356"/>
      <c r="V42" s="356"/>
      <c r="W42" s="356"/>
      <c r="X42" s="356"/>
      <c r="Y42" s="356"/>
      <c r="Z42" s="357"/>
      <c r="AA42" s="123"/>
      <c r="AB42" s="123"/>
      <c r="AC42" s="356"/>
      <c r="AD42" s="434"/>
      <c r="AE42" s="356"/>
      <c r="AF42" s="158"/>
      <c r="AG42" s="143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41"/>
    </row>
    <row r="43" ht="15.75" customHeight="1">
      <c r="A43" s="123"/>
      <c r="B43" s="308"/>
      <c r="C43" s="308"/>
      <c r="D43" s="308"/>
      <c r="E43" s="308"/>
      <c r="F43" s="354"/>
      <c r="G43" s="355"/>
      <c r="H43" s="308"/>
      <c r="I43" s="308"/>
      <c r="J43" s="356"/>
      <c r="K43" s="356"/>
      <c r="L43" s="308"/>
      <c r="M43" s="417"/>
      <c r="N43" s="310"/>
      <c r="O43" s="311"/>
      <c r="P43" s="308"/>
      <c r="Q43" s="356"/>
      <c r="R43" s="308"/>
      <c r="S43" s="308"/>
      <c r="T43" s="308"/>
      <c r="U43" s="356"/>
      <c r="V43" s="356"/>
      <c r="W43" s="356"/>
      <c r="X43" s="356"/>
      <c r="Y43" s="356"/>
      <c r="Z43" s="357"/>
      <c r="AA43" s="123"/>
      <c r="AB43" s="123"/>
      <c r="AC43" s="356"/>
      <c r="AD43" s="434"/>
      <c r="AE43" s="356"/>
      <c r="AF43" s="158"/>
      <c r="AG43" s="143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41"/>
    </row>
    <row r="44" ht="15.75" customHeight="1">
      <c r="A44" s="308"/>
      <c r="B44" s="308"/>
      <c r="C44" s="308"/>
      <c r="D44" s="308"/>
      <c r="E44" s="308"/>
      <c r="F44" s="354"/>
      <c r="G44" s="355"/>
      <c r="H44" s="308"/>
      <c r="I44" s="308"/>
      <c r="J44" s="308"/>
      <c r="K44" s="356"/>
      <c r="L44" s="308"/>
      <c r="M44" s="419"/>
      <c r="N44" s="420"/>
      <c r="O44" s="421"/>
      <c r="P44" s="308"/>
      <c r="Q44" s="308"/>
      <c r="R44" s="308"/>
      <c r="S44" s="308"/>
      <c r="T44" s="308"/>
      <c r="U44" s="130"/>
      <c r="V44" s="130"/>
      <c r="W44" s="130"/>
      <c r="X44" s="130"/>
      <c r="Y44" s="130"/>
      <c r="Z44" s="357"/>
      <c r="AA44" s="123"/>
      <c r="AB44" s="123"/>
      <c r="AC44" s="356"/>
      <c r="AD44" s="356"/>
      <c r="AE44" s="356"/>
      <c r="AF44" s="158"/>
      <c r="AG44" s="143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  <c r="AY44" s="144"/>
      <c r="AZ44" s="144"/>
      <c r="BA44" s="144"/>
      <c r="BB44" s="41"/>
    </row>
    <row r="45" ht="15.75" customHeight="1">
      <c r="A45" s="123"/>
      <c r="B45" s="308"/>
      <c r="C45" s="308"/>
      <c r="D45" s="308"/>
      <c r="E45" s="308"/>
      <c r="F45" s="354"/>
      <c r="G45" s="355"/>
      <c r="H45" s="308"/>
      <c r="I45" s="308"/>
      <c r="J45" s="356"/>
      <c r="K45" s="356"/>
      <c r="L45" s="308"/>
      <c r="M45" s="422"/>
      <c r="N45" s="311"/>
      <c r="O45" s="311"/>
      <c r="P45" s="308"/>
      <c r="Q45" s="356"/>
      <c r="R45" s="308"/>
      <c r="S45" s="308"/>
      <c r="T45" s="308"/>
      <c r="U45" s="356"/>
      <c r="V45" s="356"/>
      <c r="W45" s="356"/>
      <c r="X45" s="356"/>
      <c r="Y45" s="356"/>
      <c r="Z45" s="357"/>
      <c r="AA45" s="123"/>
      <c r="AB45" s="123"/>
      <c r="AC45" s="356"/>
      <c r="AD45" s="356"/>
      <c r="AE45" s="356"/>
      <c r="AF45" s="158"/>
      <c r="AG45" s="143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  <c r="AY45" s="144"/>
      <c r="AZ45" s="144"/>
      <c r="BA45" s="144"/>
      <c r="BB45" s="41"/>
    </row>
    <row r="46" ht="15.75" customHeight="1">
      <c r="A46" s="308"/>
      <c r="B46" s="356"/>
      <c r="C46" s="356"/>
      <c r="D46" s="356"/>
      <c r="E46" s="356"/>
      <c r="F46" s="357"/>
      <c r="G46" s="369"/>
      <c r="H46" s="308"/>
      <c r="I46" s="356"/>
      <c r="J46" s="356"/>
      <c r="K46" s="356"/>
      <c r="L46" s="356"/>
      <c r="M46" s="369"/>
      <c r="N46" s="356"/>
      <c r="O46" s="356"/>
      <c r="P46" s="356"/>
      <c r="Q46" s="356"/>
      <c r="R46" s="356"/>
      <c r="S46" s="356"/>
      <c r="T46" s="356"/>
      <c r="U46" s="356"/>
      <c r="V46" s="356"/>
      <c r="W46" s="356"/>
      <c r="X46" s="356"/>
      <c r="Y46" s="356"/>
      <c r="Z46" s="357"/>
      <c r="AA46" s="123"/>
      <c r="AB46" s="123"/>
      <c r="AC46" s="356"/>
      <c r="AD46" s="356"/>
      <c r="AE46" s="356"/>
      <c r="AF46" s="158"/>
      <c r="AG46" s="143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41"/>
    </row>
    <row r="47" ht="15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356"/>
      <c r="AD47" s="356"/>
      <c r="AE47" s="356"/>
      <c r="AF47" s="158"/>
      <c r="AG47" s="143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  <c r="AY47" s="144"/>
      <c r="AZ47" s="144"/>
      <c r="BA47" s="144"/>
      <c r="BB47" s="41"/>
    </row>
    <row r="48" ht="15.75" customHeight="1">
      <c r="A48" s="308"/>
      <c r="B48" s="356"/>
      <c r="C48" s="308"/>
      <c r="D48" s="308"/>
      <c r="E48" s="308"/>
      <c r="F48" s="354"/>
      <c r="G48" s="355"/>
      <c r="H48" s="308"/>
      <c r="I48" s="308"/>
      <c r="J48" s="356"/>
      <c r="K48" s="356"/>
      <c r="L48" s="308"/>
      <c r="M48" s="355"/>
      <c r="N48" s="356"/>
      <c r="O48" s="356"/>
      <c r="P48" s="356"/>
      <c r="Q48" s="356"/>
      <c r="R48" s="356"/>
      <c r="S48" s="356"/>
      <c r="T48" s="356"/>
      <c r="U48" s="356"/>
      <c r="V48" s="356"/>
      <c r="W48" s="356"/>
      <c r="X48" s="356"/>
      <c r="Y48" s="356"/>
      <c r="Z48" s="357"/>
      <c r="AA48" s="123"/>
      <c r="AB48" s="123"/>
      <c r="AC48" s="356"/>
      <c r="AD48" s="356"/>
      <c r="AE48" s="356"/>
      <c r="AF48" s="158"/>
      <c r="AG48" s="143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41"/>
    </row>
    <row r="49" ht="15.75" customHeight="1">
      <c r="A49" s="283"/>
      <c r="B49" s="283"/>
      <c r="C49" s="283"/>
      <c r="D49" s="283"/>
      <c r="E49" s="283"/>
      <c r="F49" s="286"/>
      <c r="G49" s="435"/>
      <c r="H49" s="283"/>
      <c r="I49" s="283"/>
      <c r="J49" s="283"/>
      <c r="K49" s="283"/>
      <c r="L49" s="283"/>
      <c r="M49" s="435"/>
      <c r="N49" s="283"/>
      <c r="O49" s="283"/>
      <c r="P49" s="283"/>
      <c r="Q49" s="283"/>
      <c r="R49" s="283"/>
      <c r="S49" s="283"/>
      <c r="T49" s="283"/>
      <c r="U49" s="282"/>
      <c r="V49" s="282"/>
      <c r="W49" s="282"/>
      <c r="X49" s="282"/>
      <c r="Y49" s="282"/>
      <c r="Z49" s="286"/>
      <c r="AA49" s="123"/>
      <c r="AB49" s="123"/>
      <c r="AC49" s="283"/>
      <c r="AD49" s="283"/>
      <c r="AE49" s="283"/>
      <c r="AF49" s="158"/>
      <c r="AG49" s="143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41"/>
    </row>
    <row r="50" ht="15.75" customHeight="1">
      <c r="A50" s="283"/>
      <c r="B50" s="283"/>
      <c r="C50" s="283"/>
      <c r="D50" s="283"/>
      <c r="E50" s="283"/>
      <c r="F50" s="286"/>
      <c r="G50" s="435"/>
      <c r="H50" s="283"/>
      <c r="I50" s="283"/>
      <c r="J50" s="283"/>
      <c r="K50" s="283"/>
      <c r="L50" s="283"/>
      <c r="M50" s="435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6"/>
      <c r="AA50" s="123"/>
      <c r="AB50" s="123"/>
      <c r="AC50" s="283"/>
      <c r="AD50" s="283"/>
      <c r="AE50" s="283"/>
      <c r="AF50" s="158"/>
      <c r="AG50" s="143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41"/>
    </row>
    <row r="51" ht="15.75" customHeight="1">
      <c r="A51" s="283"/>
      <c r="B51" s="283"/>
      <c r="C51" s="283"/>
      <c r="D51" s="283"/>
      <c r="E51" s="283"/>
      <c r="F51" s="286"/>
      <c r="G51" s="435"/>
      <c r="H51" s="283"/>
      <c r="I51" s="283"/>
      <c r="J51" s="283"/>
      <c r="K51" s="283"/>
      <c r="L51" s="283"/>
      <c r="M51" s="435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6"/>
      <c r="AA51" s="123"/>
      <c r="AB51" s="123"/>
      <c r="AC51" s="283"/>
      <c r="AD51" s="283"/>
      <c r="AE51" s="283"/>
      <c r="AF51" s="158"/>
      <c r="AG51" s="143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41"/>
    </row>
    <row r="52" ht="15.75" customHeight="1">
      <c r="A52" s="283"/>
      <c r="B52" s="283"/>
      <c r="C52" s="283"/>
      <c r="D52" s="283"/>
      <c r="E52" s="283"/>
      <c r="F52" s="286"/>
      <c r="G52" s="435"/>
      <c r="H52" s="283"/>
      <c r="I52" s="283"/>
      <c r="J52" s="283"/>
      <c r="K52" s="283"/>
      <c r="L52" s="283"/>
      <c r="M52" s="435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6"/>
      <c r="AA52" s="123"/>
      <c r="AB52" s="123"/>
      <c r="AC52" s="283"/>
      <c r="AD52" s="283"/>
      <c r="AE52" s="283"/>
      <c r="AF52" s="158"/>
      <c r="AG52" s="143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41"/>
    </row>
    <row r="53" ht="15.75" customHeight="1">
      <c r="A53" s="283"/>
      <c r="B53" s="283"/>
      <c r="C53" s="283"/>
      <c r="D53" s="283"/>
      <c r="E53" s="283"/>
      <c r="F53" s="286"/>
      <c r="G53" s="435"/>
      <c r="H53" s="283"/>
      <c r="I53" s="283"/>
      <c r="J53" s="283"/>
      <c r="K53" s="283"/>
      <c r="L53" s="283"/>
      <c r="M53" s="435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  <c r="Z53" s="286"/>
      <c r="AA53" s="123"/>
      <c r="AB53" s="123"/>
      <c r="AC53" s="283"/>
      <c r="AD53" s="283"/>
      <c r="AE53" s="283"/>
      <c r="AF53" s="158"/>
      <c r="AG53" s="143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41"/>
    </row>
    <row r="54" ht="15.75" customHeight="1">
      <c r="A54" s="283"/>
      <c r="B54" s="283"/>
      <c r="C54" s="283"/>
      <c r="D54" s="283"/>
      <c r="E54" s="283"/>
      <c r="F54" s="286"/>
      <c r="G54" s="435"/>
      <c r="H54" s="283"/>
      <c r="I54" s="283"/>
      <c r="J54" s="283"/>
      <c r="K54" s="283"/>
      <c r="L54" s="283"/>
      <c r="M54" s="435"/>
      <c r="N54" s="283"/>
      <c r="O54" s="283"/>
      <c r="P54" s="283"/>
      <c r="Q54" s="283"/>
      <c r="R54" s="283"/>
      <c r="S54" s="283"/>
      <c r="T54" s="283"/>
      <c r="U54" s="283"/>
      <c r="V54" s="283"/>
      <c r="W54" s="283"/>
      <c r="X54" s="283"/>
      <c r="Y54" s="283"/>
      <c r="Z54" s="286"/>
      <c r="AA54" s="123"/>
      <c r="AB54" s="123"/>
      <c r="AC54" s="283"/>
      <c r="AD54" s="283"/>
      <c r="AE54" s="283"/>
      <c r="AF54" s="158"/>
      <c r="AG54" s="143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41"/>
    </row>
    <row r="55" ht="15.75" customHeight="1">
      <c r="A55" s="283"/>
      <c r="B55" s="283"/>
      <c r="C55" s="283"/>
      <c r="D55" s="283"/>
      <c r="E55" s="283"/>
      <c r="F55" s="286"/>
      <c r="G55" s="435"/>
      <c r="H55" s="283"/>
      <c r="I55" s="283"/>
      <c r="J55" s="283"/>
      <c r="K55" s="283"/>
      <c r="L55" s="283"/>
      <c r="M55" s="435"/>
      <c r="N55" s="283"/>
      <c r="O55" s="283"/>
      <c r="P55" s="283"/>
      <c r="Q55" s="283"/>
      <c r="R55" s="283"/>
      <c r="S55" s="283"/>
      <c r="T55" s="283"/>
      <c r="U55" s="283"/>
      <c r="V55" s="283"/>
      <c r="W55" s="283"/>
      <c r="X55" s="283"/>
      <c r="Y55" s="283"/>
      <c r="Z55" s="286"/>
      <c r="AA55" s="123"/>
      <c r="AB55" s="123"/>
      <c r="AC55" s="283"/>
      <c r="AD55" s="283"/>
      <c r="AE55" s="283"/>
      <c r="AF55" s="158"/>
      <c r="AG55" s="143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41"/>
    </row>
    <row r="56" ht="15.75" customHeight="1">
      <c r="A56" s="283"/>
      <c r="B56" s="283"/>
      <c r="C56" s="283"/>
      <c r="D56" s="283"/>
      <c r="E56" s="283"/>
      <c r="F56" s="286"/>
      <c r="G56" s="435"/>
      <c r="H56" s="283"/>
      <c r="I56" s="283"/>
      <c r="J56" s="283"/>
      <c r="K56" s="283"/>
      <c r="L56" s="283"/>
      <c r="M56" s="435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6"/>
      <c r="AA56" s="123"/>
      <c r="AB56" s="123"/>
      <c r="AC56" s="283"/>
      <c r="AD56" s="283"/>
      <c r="AE56" s="283"/>
      <c r="AF56" s="158"/>
      <c r="AG56" s="143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  <c r="AZ56" s="144"/>
      <c r="BA56" s="144"/>
      <c r="BB56" s="41"/>
    </row>
    <row r="57" ht="15.75" customHeight="1">
      <c r="A57" s="283"/>
      <c r="B57" s="283"/>
      <c r="C57" s="283"/>
      <c r="D57" s="283"/>
      <c r="E57" s="283"/>
      <c r="F57" s="286"/>
      <c r="G57" s="435"/>
      <c r="H57" s="283"/>
      <c r="I57" s="283"/>
      <c r="J57" s="283"/>
      <c r="K57" s="283"/>
      <c r="L57" s="283"/>
      <c r="M57" s="435"/>
      <c r="N57" s="283"/>
      <c r="O57" s="283"/>
      <c r="P57" s="283"/>
      <c r="Q57" s="283"/>
      <c r="R57" s="283"/>
      <c r="S57" s="283"/>
      <c r="T57" s="283"/>
      <c r="U57" s="283"/>
      <c r="V57" s="283"/>
      <c r="W57" s="283"/>
      <c r="X57" s="283"/>
      <c r="Y57" s="283"/>
      <c r="Z57" s="286"/>
      <c r="AA57" s="123"/>
      <c r="AB57" s="123"/>
      <c r="AC57" s="283"/>
      <c r="AD57" s="283"/>
      <c r="AE57" s="283"/>
      <c r="AF57" s="158"/>
      <c r="AG57" s="143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41"/>
    </row>
    <row r="58" ht="15.75" customHeight="1">
      <c r="A58" s="283"/>
      <c r="B58" s="283"/>
      <c r="C58" s="283"/>
      <c r="D58" s="283"/>
      <c r="E58" s="283"/>
      <c r="F58" s="286"/>
      <c r="G58" s="435"/>
      <c r="H58" s="283"/>
      <c r="I58" s="283"/>
      <c r="J58" s="283"/>
      <c r="K58" s="283"/>
      <c r="L58" s="283"/>
      <c r="M58" s="435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6"/>
      <c r="AA58" s="123"/>
      <c r="AB58" s="123"/>
      <c r="AC58" s="283"/>
      <c r="AD58" s="283"/>
      <c r="AE58" s="283"/>
      <c r="AF58" s="158"/>
      <c r="AG58" s="143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41"/>
    </row>
    <row r="59" ht="15.75" customHeight="1">
      <c r="A59" s="283"/>
      <c r="B59" s="283"/>
      <c r="C59" s="283"/>
      <c r="D59" s="283"/>
      <c r="E59" s="283"/>
      <c r="F59" s="286"/>
      <c r="G59" s="435"/>
      <c r="H59" s="283"/>
      <c r="I59" s="283"/>
      <c r="J59" s="283"/>
      <c r="K59" s="283"/>
      <c r="L59" s="283"/>
      <c r="M59" s="435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6"/>
      <c r="AA59" s="123"/>
      <c r="AB59" s="123"/>
      <c r="AC59" s="283"/>
      <c r="AD59" s="283"/>
      <c r="AE59" s="283"/>
      <c r="AF59" s="158"/>
      <c r="AG59" s="143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  <c r="AY59" s="144"/>
      <c r="AZ59" s="144"/>
      <c r="BA59" s="144"/>
      <c r="BB59" s="41"/>
    </row>
    <row r="60" ht="15.75" customHeight="1">
      <c r="A60" s="283"/>
      <c r="B60" s="283"/>
      <c r="C60" s="283"/>
      <c r="D60" s="283"/>
      <c r="E60" s="283"/>
      <c r="F60" s="286"/>
      <c r="G60" s="435"/>
      <c r="H60" s="283"/>
      <c r="I60" s="283"/>
      <c r="J60" s="283"/>
      <c r="K60" s="283"/>
      <c r="L60" s="283"/>
      <c r="M60" s="435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6"/>
      <c r="AA60" s="123"/>
      <c r="AB60" s="123"/>
      <c r="AC60" s="283"/>
      <c r="AD60" s="283"/>
      <c r="AE60" s="283"/>
      <c r="AF60" s="158"/>
      <c r="AG60" s="143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41"/>
    </row>
    <row r="61" ht="15.75" customHeight="1">
      <c r="A61" s="283"/>
      <c r="B61" s="283"/>
      <c r="C61" s="283"/>
      <c r="D61" s="283"/>
      <c r="E61" s="283"/>
      <c r="F61" s="286"/>
      <c r="G61" s="435"/>
      <c r="H61" s="283"/>
      <c r="I61" s="283"/>
      <c r="J61" s="283"/>
      <c r="K61" s="283"/>
      <c r="L61" s="283"/>
      <c r="M61" s="435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6"/>
      <c r="AA61" s="286"/>
      <c r="AB61" s="286"/>
      <c r="AC61" s="283"/>
      <c r="AD61" s="283"/>
      <c r="AE61" s="283"/>
      <c r="AF61" s="158"/>
      <c r="AG61" s="143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  <c r="AY61" s="144"/>
      <c r="AZ61" s="144"/>
      <c r="BA61" s="144"/>
      <c r="BB61" s="41"/>
    </row>
    <row r="62" ht="15.75" customHeight="1">
      <c r="A62" s="143"/>
      <c r="B62" s="143"/>
      <c r="C62" s="143"/>
      <c r="D62" s="143"/>
      <c r="E62" s="143"/>
      <c r="F62" s="288"/>
      <c r="G62" s="289"/>
      <c r="H62" s="143"/>
      <c r="I62" s="143"/>
      <c r="J62" s="143"/>
      <c r="K62" s="143"/>
      <c r="L62" s="143"/>
      <c r="M62" s="289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288"/>
      <c r="AA62" s="288"/>
      <c r="AB62" s="288"/>
      <c r="AC62" s="143"/>
      <c r="AD62" s="143"/>
      <c r="AE62" s="143"/>
      <c r="AF62" s="158"/>
      <c r="AG62" s="143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41"/>
    </row>
    <row r="63" ht="15.75" customHeight="1">
      <c r="A63" s="143"/>
      <c r="B63" s="143"/>
      <c r="C63" s="143"/>
      <c r="D63" s="143"/>
      <c r="E63" s="143"/>
      <c r="F63" s="288"/>
      <c r="G63" s="289"/>
      <c r="H63" s="143"/>
      <c r="I63" s="143"/>
      <c r="J63" s="143"/>
      <c r="K63" s="143"/>
      <c r="L63" s="143"/>
      <c r="M63" s="289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288"/>
      <c r="AA63" s="288"/>
      <c r="AB63" s="288"/>
      <c r="AC63" s="143"/>
      <c r="AD63" s="143"/>
      <c r="AE63" s="143"/>
      <c r="AF63" s="158"/>
      <c r="AG63" s="143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41"/>
    </row>
    <row r="64" ht="15.75" customHeight="1">
      <c r="A64" s="143"/>
      <c r="B64" s="143"/>
      <c r="C64" s="143"/>
      <c r="D64" s="143"/>
      <c r="E64" s="143"/>
      <c r="F64" s="288"/>
      <c r="G64" s="289"/>
      <c r="H64" s="143"/>
      <c r="I64" s="143"/>
      <c r="J64" s="143"/>
      <c r="K64" s="143"/>
      <c r="L64" s="143"/>
      <c r="M64" s="289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288"/>
      <c r="AA64" s="288"/>
      <c r="AB64" s="288"/>
      <c r="AC64" s="143"/>
      <c r="AD64" s="143"/>
      <c r="AE64" s="143"/>
      <c r="AF64" s="158"/>
      <c r="AG64" s="143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41"/>
    </row>
    <row r="65" ht="15.75" customHeight="1">
      <c r="A65" s="143"/>
      <c r="B65" s="143"/>
      <c r="C65" s="143"/>
      <c r="D65" s="143"/>
      <c r="E65" s="143"/>
      <c r="F65" s="288"/>
      <c r="G65" s="289"/>
      <c r="H65" s="143"/>
      <c r="I65" s="143"/>
      <c r="J65" s="143"/>
      <c r="K65" s="143"/>
      <c r="L65" s="143"/>
      <c r="M65" s="289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288"/>
      <c r="AA65" s="288"/>
      <c r="AB65" s="288"/>
      <c r="AC65" s="143"/>
      <c r="AD65" s="143"/>
      <c r="AE65" s="143"/>
      <c r="AF65" s="158"/>
      <c r="AG65" s="143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  <c r="AY65" s="144"/>
      <c r="AZ65" s="144"/>
      <c r="BA65" s="144"/>
      <c r="BB65" s="41"/>
    </row>
    <row r="66" ht="15.75" customHeight="1">
      <c r="A66" s="143"/>
      <c r="B66" s="143"/>
      <c r="C66" s="143"/>
      <c r="D66" s="143"/>
      <c r="E66" s="143"/>
      <c r="F66" s="288"/>
      <c r="G66" s="289"/>
      <c r="H66" s="143"/>
      <c r="I66" s="143"/>
      <c r="J66" s="143"/>
      <c r="K66" s="143"/>
      <c r="L66" s="143"/>
      <c r="M66" s="289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288"/>
      <c r="AA66" s="288"/>
      <c r="AB66" s="288"/>
      <c r="AC66" s="143"/>
      <c r="AD66" s="143"/>
      <c r="AE66" s="143"/>
      <c r="AF66" s="158"/>
      <c r="AG66" s="143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41"/>
    </row>
    <row r="67" ht="15.75" customHeight="1">
      <c r="A67" s="143"/>
      <c r="B67" s="143"/>
      <c r="C67" s="143"/>
      <c r="D67" s="143"/>
      <c r="E67" s="143"/>
      <c r="F67" s="288"/>
      <c r="G67" s="289"/>
      <c r="H67" s="143"/>
      <c r="I67" s="143"/>
      <c r="J67" s="143"/>
      <c r="K67" s="143"/>
      <c r="L67" s="143"/>
      <c r="M67" s="289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288"/>
      <c r="AA67" s="288"/>
      <c r="AB67" s="288"/>
      <c r="AC67" s="143"/>
      <c r="AD67" s="143"/>
      <c r="AE67" s="143"/>
      <c r="AF67" s="158"/>
      <c r="AG67" s="143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  <c r="AZ67" s="144"/>
      <c r="BA67" s="144"/>
      <c r="BB67" s="41"/>
    </row>
    <row r="68" ht="15.75" customHeight="1">
      <c r="A68" s="143"/>
      <c r="B68" s="143"/>
      <c r="C68" s="143"/>
      <c r="D68" s="143"/>
      <c r="E68" s="143"/>
      <c r="F68" s="288"/>
      <c r="G68" s="289"/>
      <c r="H68" s="143"/>
      <c r="I68" s="143"/>
      <c r="J68" s="143"/>
      <c r="K68" s="143"/>
      <c r="L68" s="143"/>
      <c r="M68" s="289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288"/>
      <c r="AA68" s="288"/>
      <c r="AB68" s="288"/>
      <c r="AC68" s="143"/>
      <c r="AD68" s="143"/>
      <c r="AE68" s="143"/>
      <c r="AF68" s="158"/>
      <c r="AG68" s="143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41"/>
    </row>
    <row r="69" ht="15.75" customHeight="1">
      <c r="A69" s="143"/>
      <c r="B69" s="143"/>
      <c r="C69" s="143"/>
      <c r="D69" s="143"/>
      <c r="E69" s="143"/>
      <c r="F69" s="288"/>
      <c r="G69" s="289"/>
      <c r="H69" s="143"/>
      <c r="I69" s="143"/>
      <c r="J69" s="143"/>
      <c r="K69" s="143"/>
      <c r="L69" s="143"/>
      <c r="M69" s="289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288"/>
      <c r="AA69" s="288"/>
      <c r="AB69" s="288"/>
      <c r="AC69" s="143"/>
      <c r="AD69" s="143"/>
      <c r="AE69" s="143"/>
      <c r="AF69" s="158"/>
      <c r="AG69" s="143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41"/>
    </row>
    <row r="70" ht="15.75" customHeight="1">
      <c r="A70" s="143"/>
      <c r="B70" s="143"/>
      <c r="C70" s="143"/>
      <c r="D70" s="143"/>
      <c r="E70" s="143"/>
      <c r="F70" s="288"/>
      <c r="G70" s="289"/>
      <c r="H70" s="143"/>
      <c r="I70" s="143"/>
      <c r="J70" s="143"/>
      <c r="K70" s="143"/>
      <c r="L70" s="143"/>
      <c r="M70" s="289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288"/>
      <c r="AA70" s="288"/>
      <c r="AB70" s="288"/>
      <c r="AC70" s="143"/>
      <c r="AD70" s="143"/>
      <c r="AE70" s="143"/>
      <c r="AF70" s="158"/>
      <c r="AG70" s="143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  <c r="AY70" s="144"/>
      <c r="AZ70" s="144"/>
      <c r="BA70" s="144"/>
      <c r="BB70" s="41"/>
    </row>
    <row r="71" ht="15.75" customHeight="1">
      <c r="A71" s="143"/>
      <c r="B71" s="143"/>
      <c r="C71" s="143"/>
      <c r="D71" s="143"/>
      <c r="E71" s="143"/>
      <c r="F71" s="288"/>
      <c r="G71" s="289"/>
      <c r="H71" s="143"/>
      <c r="I71" s="143"/>
      <c r="J71" s="143"/>
      <c r="K71" s="143"/>
      <c r="L71" s="143"/>
      <c r="M71" s="289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288"/>
      <c r="AA71" s="288"/>
      <c r="AB71" s="288"/>
      <c r="AC71" s="143"/>
      <c r="AD71" s="143"/>
      <c r="AE71" s="143"/>
      <c r="AF71" s="158"/>
      <c r="AG71" s="143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  <c r="AY71" s="144"/>
      <c r="AZ71" s="144"/>
      <c r="BA71" s="144"/>
      <c r="BB71" s="41"/>
    </row>
    <row r="72" ht="15.75" customHeight="1">
      <c r="A72" s="143"/>
      <c r="B72" s="143"/>
      <c r="C72" s="143"/>
      <c r="D72" s="143"/>
      <c r="E72" s="143"/>
      <c r="F72" s="288"/>
      <c r="G72" s="289"/>
      <c r="H72" s="143"/>
      <c r="I72" s="143"/>
      <c r="J72" s="143"/>
      <c r="K72" s="143"/>
      <c r="L72" s="143"/>
      <c r="M72" s="289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288"/>
      <c r="AA72" s="288"/>
      <c r="AB72" s="288"/>
      <c r="AC72" s="143"/>
      <c r="AD72" s="143"/>
      <c r="AE72" s="143"/>
      <c r="AF72" s="158"/>
      <c r="AG72" s="143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  <c r="BA72" s="144"/>
      <c r="BB72" s="41"/>
    </row>
    <row r="73" ht="15.75" customHeight="1">
      <c r="A73" s="143"/>
      <c r="B73" s="143"/>
      <c r="C73" s="143"/>
      <c r="D73" s="143"/>
      <c r="E73" s="143"/>
      <c r="F73" s="288"/>
      <c r="G73" s="289"/>
      <c r="H73" s="143"/>
      <c r="I73" s="143"/>
      <c r="J73" s="143"/>
      <c r="K73" s="143"/>
      <c r="L73" s="143"/>
      <c r="M73" s="289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288"/>
      <c r="AA73" s="288"/>
      <c r="AB73" s="288"/>
      <c r="AC73" s="143"/>
      <c r="AD73" s="143"/>
      <c r="AE73" s="143"/>
      <c r="AF73" s="158"/>
      <c r="AG73" s="143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41"/>
    </row>
    <row r="74" ht="15.75" customHeight="1">
      <c r="A74" s="143"/>
      <c r="B74" s="143"/>
      <c r="C74" s="143"/>
      <c r="D74" s="143"/>
      <c r="E74" s="143"/>
      <c r="F74" s="288"/>
      <c r="G74" s="289"/>
      <c r="H74" s="143"/>
      <c r="I74" s="143"/>
      <c r="J74" s="143"/>
      <c r="K74" s="143"/>
      <c r="L74" s="143"/>
      <c r="M74" s="289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288"/>
      <c r="AA74" s="288"/>
      <c r="AB74" s="288"/>
      <c r="AC74" s="143"/>
      <c r="AD74" s="143"/>
      <c r="AE74" s="143"/>
      <c r="AF74" s="158"/>
      <c r="AG74" s="143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41"/>
    </row>
    <row r="75" ht="15.75" customHeight="1">
      <c r="A75" s="143"/>
      <c r="B75" s="143"/>
      <c r="C75" s="143"/>
      <c r="D75" s="143"/>
      <c r="E75" s="143"/>
      <c r="F75" s="288"/>
      <c r="G75" s="289"/>
      <c r="H75" s="143"/>
      <c r="I75" s="143"/>
      <c r="J75" s="143"/>
      <c r="K75" s="143"/>
      <c r="L75" s="143"/>
      <c r="M75" s="289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288"/>
      <c r="AA75" s="288"/>
      <c r="AB75" s="288"/>
      <c r="AC75" s="143"/>
      <c r="AD75" s="143"/>
      <c r="AE75" s="143"/>
      <c r="AF75" s="158"/>
      <c r="AG75" s="143"/>
      <c r="AH75" s="144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  <c r="AY75" s="144"/>
      <c r="AZ75" s="144"/>
      <c r="BA75" s="144"/>
      <c r="BB75" s="41"/>
    </row>
    <row r="76" ht="15.75" customHeight="1">
      <c r="A76" s="143"/>
      <c r="B76" s="143"/>
      <c r="C76" s="143"/>
      <c r="D76" s="143"/>
      <c r="E76" s="143"/>
      <c r="F76" s="288"/>
      <c r="G76" s="289"/>
      <c r="H76" s="143"/>
      <c r="I76" s="143"/>
      <c r="J76" s="143"/>
      <c r="K76" s="143"/>
      <c r="L76" s="143"/>
      <c r="M76" s="289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288"/>
      <c r="AA76" s="288"/>
      <c r="AB76" s="288"/>
      <c r="AC76" s="143"/>
      <c r="AD76" s="143"/>
      <c r="AE76" s="143"/>
      <c r="AF76" s="158"/>
      <c r="AG76" s="143"/>
      <c r="AH76" s="144"/>
      <c r="AI76" s="144"/>
      <c r="AJ76" s="144"/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  <c r="AY76" s="144"/>
      <c r="AZ76" s="144"/>
      <c r="BA76" s="144"/>
      <c r="BB76" s="41"/>
    </row>
    <row r="77" ht="15.75" customHeight="1">
      <c r="A77" s="143"/>
      <c r="B77" s="143"/>
      <c r="C77" s="143"/>
      <c r="D77" s="143"/>
      <c r="E77" s="143"/>
      <c r="F77" s="288"/>
      <c r="G77" s="289"/>
      <c r="H77" s="143"/>
      <c r="I77" s="143"/>
      <c r="J77" s="143"/>
      <c r="K77" s="143"/>
      <c r="L77" s="143"/>
      <c r="M77" s="289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288"/>
      <c r="AA77" s="288"/>
      <c r="AB77" s="288"/>
      <c r="AC77" s="143"/>
      <c r="AD77" s="143"/>
      <c r="AE77" s="143"/>
      <c r="AF77" s="158"/>
      <c r="AG77" s="143"/>
      <c r="AH77" s="144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  <c r="AY77" s="144"/>
      <c r="AZ77" s="144"/>
      <c r="BA77" s="144"/>
      <c r="BB77" s="41"/>
    </row>
    <row r="78" ht="15.75" customHeight="1">
      <c r="A78" s="143"/>
      <c r="B78" s="143"/>
      <c r="C78" s="143"/>
      <c r="D78" s="143"/>
      <c r="E78" s="143"/>
      <c r="F78" s="288"/>
      <c r="G78" s="289"/>
      <c r="H78" s="143"/>
      <c r="I78" s="143"/>
      <c r="J78" s="143"/>
      <c r="K78" s="143"/>
      <c r="L78" s="143"/>
      <c r="M78" s="289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288"/>
      <c r="AA78" s="288"/>
      <c r="AB78" s="288"/>
      <c r="AC78" s="143"/>
      <c r="AD78" s="143"/>
      <c r="AE78" s="143"/>
      <c r="AF78" s="158"/>
      <c r="AG78" s="143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  <c r="AY78" s="144"/>
      <c r="AZ78" s="144"/>
      <c r="BA78" s="144"/>
      <c r="BB78" s="41"/>
    </row>
    <row r="79" ht="15.75" customHeight="1">
      <c r="A79" s="143"/>
      <c r="B79" s="143"/>
      <c r="C79" s="143"/>
      <c r="D79" s="143"/>
      <c r="E79" s="143"/>
      <c r="F79" s="288"/>
      <c r="G79" s="289"/>
      <c r="H79" s="143"/>
      <c r="I79" s="143"/>
      <c r="J79" s="143"/>
      <c r="K79" s="143"/>
      <c r="L79" s="143"/>
      <c r="M79" s="289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288"/>
      <c r="AA79" s="288"/>
      <c r="AB79" s="288"/>
      <c r="AC79" s="143"/>
      <c r="AD79" s="143"/>
      <c r="AE79" s="143"/>
      <c r="AF79" s="158"/>
      <c r="AG79" s="143"/>
      <c r="AH79" s="144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  <c r="AY79" s="144"/>
      <c r="AZ79" s="144"/>
      <c r="BA79" s="144"/>
      <c r="BB79" s="41"/>
    </row>
    <row r="80" ht="15.75" customHeight="1">
      <c r="A80" s="143"/>
      <c r="B80" s="143"/>
      <c r="C80" s="143"/>
      <c r="D80" s="143"/>
      <c r="E80" s="143"/>
      <c r="F80" s="288"/>
      <c r="G80" s="289"/>
      <c r="H80" s="143"/>
      <c r="I80" s="143"/>
      <c r="J80" s="143"/>
      <c r="K80" s="143"/>
      <c r="L80" s="143"/>
      <c r="M80" s="289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288"/>
      <c r="AA80" s="288"/>
      <c r="AB80" s="288"/>
      <c r="AC80" s="143"/>
      <c r="AD80" s="143"/>
      <c r="AE80" s="143"/>
      <c r="AF80" s="158"/>
      <c r="AG80" s="143"/>
      <c r="AH80" s="144"/>
      <c r="AI80" s="144"/>
      <c r="AJ80" s="144"/>
      <c r="AK80" s="144"/>
      <c r="AL80" s="144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  <c r="AY80" s="144"/>
      <c r="AZ80" s="144"/>
      <c r="BA80" s="144"/>
      <c r="BB80" s="41"/>
    </row>
    <row r="81" ht="15.75" customHeight="1">
      <c r="A81" s="143"/>
      <c r="B81" s="143"/>
      <c r="C81" s="143"/>
      <c r="D81" s="143"/>
      <c r="E81" s="143"/>
      <c r="F81" s="288"/>
      <c r="G81" s="289"/>
      <c r="H81" s="143"/>
      <c r="I81" s="143"/>
      <c r="J81" s="143"/>
      <c r="K81" s="143"/>
      <c r="L81" s="143"/>
      <c r="M81" s="289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288"/>
      <c r="AA81" s="288"/>
      <c r="AB81" s="288"/>
      <c r="AC81" s="143"/>
      <c r="AD81" s="143"/>
      <c r="AE81" s="143"/>
      <c r="AF81" s="158"/>
      <c r="AG81" s="143"/>
      <c r="AH81" s="144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  <c r="AY81" s="144"/>
      <c r="AZ81" s="144"/>
      <c r="BA81" s="144"/>
      <c r="BB81" s="41"/>
    </row>
    <row r="82" ht="15.75" customHeight="1">
      <c r="A82" s="143"/>
      <c r="B82" s="143"/>
      <c r="C82" s="143"/>
      <c r="D82" s="143"/>
      <c r="E82" s="143"/>
      <c r="F82" s="288"/>
      <c r="G82" s="289"/>
      <c r="H82" s="143"/>
      <c r="I82" s="143"/>
      <c r="J82" s="143"/>
      <c r="K82" s="143"/>
      <c r="L82" s="143"/>
      <c r="M82" s="289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288"/>
      <c r="AA82" s="288"/>
      <c r="AB82" s="288"/>
      <c r="AC82" s="143"/>
      <c r="AD82" s="143"/>
      <c r="AE82" s="143"/>
      <c r="AF82" s="158"/>
      <c r="AG82" s="143"/>
      <c r="AH82" s="144"/>
      <c r="AI82" s="144"/>
      <c r="AJ82" s="144"/>
      <c r="AK82" s="144"/>
      <c r="AL82" s="144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  <c r="AX82" s="144"/>
      <c r="AY82" s="144"/>
      <c r="AZ82" s="144"/>
      <c r="BA82" s="144"/>
      <c r="BB82" s="41"/>
    </row>
    <row r="83" ht="15.75" customHeight="1">
      <c r="A83" s="143"/>
      <c r="B83" s="143"/>
      <c r="C83" s="143"/>
      <c r="D83" s="143"/>
      <c r="E83" s="143"/>
      <c r="F83" s="288"/>
      <c r="G83" s="289"/>
      <c r="H83" s="143"/>
      <c r="I83" s="143"/>
      <c r="J83" s="143"/>
      <c r="K83" s="143"/>
      <c r="L83" s="143"/>
      <c r="M83" s="289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288"/>
      <c r="AA83" s="288"/>
      <c r="AB83" s="288"/>
      <c r="AC83" s="143"/>
      <c r="AD83" s="143"/>
      <c r="AE83" s="143"/>
      <c r="AF83" s="158"/>
      <c r="AG83" s="143"/>
      <c r="AH83" s="144"/>
      <c r="AI83" s="144"/>
      <c r="AJ83" s="144"/>
      <c r="AK83" s="144"/>
      <c r="AL83" s="144"/>
      <c r="AM83" s="144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  <c r="AX83" s="144"/>
      <c r="AY83" s="144"/>
      <c r="AZ83" s="144"/>
      <c r="BA83" s="144"/>
      <c r="BB83" s="41"/>
    </row>
    <row r="84" ht="15.75" customHeight="1">
      <c r="A84" s="143"/>
      <c r="B84" s="143"/>
      <c r="C84" s="143"/>
      <c r="D84" s="143"/>
      <c r="E84" s="143"/>
      <c r="F84" s="288"/>
      <c r="G84" s="289"/>
      <c r="H84" s="143"/>
      <c r="I84" s="143"/>
      <c r="J84" s="143"/>
      <c r="K84" s="143"/>
      <c r="L84" s="143"/>
      <c r="M84" s="289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288"/>
      <c r="AB84" s="288"/>
      <c r="AC84" s="143"/>
      <c r="AD84" s="143"/>
      <c r="AE84" s="143"/>
      <c r="AF84" s="158"/>
      <c r="AG84" s="143"/>
      <c r="AH84" s="144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  <c r="AY84" s="144"/>
      <c r="AZ84" s="144"/>
      <c r="BA84" s="144"/>
      <c r="BB84" s="41"/>
    </row>
    <row r="85" ht="15.75" customHeight="1">
      <c r="A85" s="143"/>
      <c r="B85" s="143"/>
      <c r="C85" s="143"/>
      <c r="D85" s="143"/>
      <c r="E85" s="143"/>
      <c r="F85" s="288"/>
      <c r="G85" s="289"/>
      <c r="H85" s="143"/>
      <c r="I85" s="143"/>
      <c r="J85" s="143"/>
      <c r="K85" s="143"/>
      <c r="L85" s="143"/>
      <c r="M85" s="289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288"/>
      <c r="AB85" s="288"/>
      <c r="AC85" s="143"/>
      <c r="AD85" s="143"/>
      <c r="AE85" s="143"/>
      <c r="AF85" s="158"/>
      <c r="AG85" s="143"/>
      <c r="AH85" s="144"/>
      <c r="AI85" s="144"/>
      <c r="AJ85" s="144"/>
      <c r="AK85" s="144"/>
      <c r="AL85" s="144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  <c r="AY85" s="144"/>
      <c r="AZ85" s="144"/>
      <c r="BA85" s="144"/>
      <c r="BB85" s="41"/>
    </row>
    <row r="86" ht="15.75" customHeight="1">
      <c r="A86" s="143"/>
      <c r="B86" s="143"/>
      <c r="C86" s="143"/>
      <c r="D86" s="143"/>
      <c r="E86" s="143"/>
      <c r="F86" s="288"/>
      <c r="G86" s="289"/>
      <c r="H86" s="143"/>
      <c r="I86" s="143"/>
      <c r="J86" s="143"/>
      <c r="K86" s="143"/>
      <c r="L86" s="143"/>
      <c r="M86" s="289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288"/>
      <c r="AB86" s="288"/>
      <c r="AC86" s="143"/>
      <c r="AD86" s="143"/>
      <c r="AE86" s="143"/>
      <c r="AF86" s="158"/>
      <c r="AG86" s="143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44"/>
      <c r="BB86" s="41"/>
    </row>
    <row r="87" ht="15.75" customHeight="1">
      <c r="A87" s="143"/>
      <c r="B87" s="143"/>
      <c r="C87" s="143"/>
      <c r="D87" s="143"/>
      <c r="E87" s="143"/>
      <c r="F87" s="288"/>
      <c r="G87" s="289"/>
      <c r="H87" s="143"/>
      <c r="I87" s="143"/>
      <c r="J87" s="143"/>
      <c r="K87" s="143"/>
      <c r="L87" s="143"/>
      <c r="M87" s="289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288"/>
      <c r="AB87" s="288"/>
      <c r="AC87" s="143"/>
      <c r="AD87" s="143"/>
      <c r="AE87" s="143"/>
      <c r="AF87" s="158"/>
      <c r="AG87" s="143"/>
      <c r="AH87" s="144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  <c r="AY87" s="144"/>
      <c r="AZ87" s="144"/>
      <c r="BA87" s="144"/>
      <c r="BB87" s="41"/>
    </row>
    <row r="88" ht="15.75" customHeight="1">
      <c r="A88" s="143"/>
      <c r="B88" s="143"/>
      <c r="C88" s="143"/>
      <c r="D88" s="143"/>
      <c r="E88" s="143"/>
      <c r="F88" s="288"/>
      <c r="G88" s="289"/>
      <c r="H88" s="143"/>
      <c r="I88" s="143"/>
      <c r="J88" s="143"/>
      <c r="K88" s="143"/>
      <c r="L88" s="143"/>
      <c r="M88" s="289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288"/>
      <c r="AB88" s="288"/>
      <c r="AC88" s="143"/>
      <c r="AD88" s="143"/>
      <c r="AE88" s="143"/>
      <c r="AF88" s="158"/>
      <c r="AG88" s="143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  <c r="BB88" s="41"/>
    </row>
    <row r="89" ht="15.75" customHeight="1">
      <c r="A89" s="143"/>
      <c r="B89" s="143"/>
      <c r="C89" s="143"/>
      <c r="D89" s="143"/>
      <c r="E89" s="143"/>
      <c r="F89" s="288"/>
      <c r="G89" s="289"/>
      <c r="H89" s="143"/>
      <c r="I89" s="143"/>
      <c r="J89" s="143"/>
      <c r="K89" s="143"/>
      <c r="L89" s="143"/>
      <c r="M89" s="289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288"/>
      <c r="AB89" s="288"/>
      <c r="AC89" s="143"/>
      <c r="AD89" s="143"/>
      <c r="AE89" s="143"/>
      <c r="AF89" s="158"/>
      <c r="AG89" s="143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  <c r="BA89" s="144"/>
      <c r="BB89" s="41"/>
    </row>
    <row r="90" ht="15.75" customHeight="1">
      <c r="A90" s="143"/>
      <c r="B90" s="143"/>
      <c r="C90" s="143"/>
      <c r="D90" s="143"/>
      <c r="E90" s="143"/>
      <c r="F90" s="288"/>
      <c r="G90" s="289"/>
      <c r="H90" s="143"/>
      <c r="I90" s="143"/>
      <c r="J90" s="143"/>
      <c r="K90" s="143"/>
      <c r="L90" s="143"/>
      <c r="M90" s="289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288"/>
      <c r="AB90" s="288"/>
      <c r="AC90" s="143"/>
      <c r="AD90" s="143"/>
      <c r="AE90" s="143"/>
      <c r="AF90" s="158"/>
      <c r="AG90" s="143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  <c r="BB90" s="41"/>
    </row>
    <row r="91" ht="15.75" customHeight="1">
      <c r="A91" s="143"/>
      <c r="B91" s="143"/>
      <c r="C91" s="143"/>
      <c r="D91" s="143"/>
      <c r="E91" s="143"/>
      <c r="F91" s="288"/>
      <c r="G91" s="289"/>
      <c r="H91" s="143"/>
      <c r="I91" s="143"/>
      <c r="J91" s="143"/>
      <c r="K91" s="143"/>
      <c r="L91" s="143"/>
      <c r="M91" s="289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288"/>
      <c r="AB91" s="288"/>
      <c r="AC91" s="143"/>
      <c r="AD91" s="143"/>
      <c r="AE91" s="143"/>
      <c r="AF91" s="158"/>
      <c r="AG91" s="143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  <c r="AY91" s="144"/>
      <c r="AZ91" s="144"/>
      <c r="BA91" s="144"/>
      <c r="BB91" s="41"/>
    </row>
    <row r="92" ht="15.75" customHeight="1">
      <c r="A92" s="143"/>
      <c r="B92" s="143"/>
      <c r="C92" s="143"/>
      <c r="D92" s="143"/>
      <c r="E92" s="143"/>
      <c r="F92" s="288"/>
      <c r="G92" s="289"/>
      <c r="H92" s="143"/>
      <c r="I92" s="143"/>
      <c r="J92" s="143"/>
      <c r="K92" s="143"/>
      <c r="L92" s="143"/>
      <c r="M92" s="289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288"/>
      <c r="AB92" s="288"/>
      <c r="AC92" s="143"/>
      <c r="AD92" s="143"/>
      <c r="AE92" s="143"/>
      <c r="AF92" s="158"/>
      <c r="AG92" s="143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  <c r="AY92" s="144"/>
      <c r="AZ92" s="144"/>
      <c r="BA92" s="144"/>
      <c r="BB92" s="41"/>
    </row>
    <row r="93" ht="15.75" customHeight="1">
      <c r="A93" s="143"/>
      <c r="B93" s="143"/>
      <c r="C93" s="143"/>
      <c r="D93" s="143"/>
      <c r="E93" s="143"/>
      <c r="F93" s="288"/>
      <c r="G93" s="289"/>
      <c r="H93" s="143"/>
      <c r="I93" s="143"/>
      <c r="J93" s="143"/>
      <c r="K93" s="143"/>
      <c r="L93" s="143"/>
      <c r="M93" s="289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288"/>
      <c r="AB93" s="288"/>
      <c r="AC93" s="143"/>
      <c r="AD93" s="143"/>
      <c r="AE93" s="143"/>
      <c r="AF93" s="158"/>
      <c r="AG93" s="143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  <c r="AY93" s="144"/>
      <c r="AZ93" s="144"/>
      <c r="BA93" s="144"/>
      <c r="BB93" s="41"/>
    </row>
    <row r="94" ht="15.75" customHeight="1">
      <c r="A94" s="143"/>
      <c r="B94" s="143"/>
      <c r="C94" s="143"/>
      <c r="D94" s="143"/>
      <c r="E94" s="143"/>
      <c r="F94" s="288"/>
      <c r="G94" s="289"/>
      <c r="H94" s="143"/>
      <c r="I94" s="143"/>
      <c r="J94" s="143"/>
      <c r="K94" s="143"/>
      <c r="L94" s="143"/>
      <c r="M94" s="289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288"/>
      <c r="AB94" s="288"/>
      <c r="AC94" s="143"/>
      <c r="AD94" s="143"/>
      <c r="AE94" s="143"/>
      <c r="AF94" s="158"/>
      <c r="AG94" s="143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  <c r="BB94" s="41"/>
    </row>
    <row r="95" ht="15.75" customHeight="1">
      <c r="A95" s="143"/>
      <c r="B95" s="143"/>
      <c r="C95" s="143"/>
      <c r="D95" s="143"/>
      <c r="E95" s="143"/>
      <c r="F95" s="288"/>
      <c r="G95" s="289"/>
      <c r="H95" s="143"/>
      <c r="I95" s="143"/>
      <c r="J95" s="143"/>
      <c r="K95" s="143"/>
      <c r="L95" s="143"/>
      <c r="M95" s="289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288"/>
      <c r="AB95" s="288"/>
      <c r="AC95" s="143"/>
      <c r="AD95" s="143"/>
      <c r="AE95" s="143"/>
      <c r="AF95" s="158"/>
      <c r="AG95" s="143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41"/>
    </row>
    <row r="96" ht="15.75" customHeight="1">
      <c r="A96" s="143"/>
      <c r="B96" s="143"/>
      <c r="C96" s="143"/>
      <c r="D96" s="143"/>
      <c r="E96" s="143"/>
      <c r="F96" s="288"/>
      <c r="G96" s="143"/>
      <c r="H96" s="143"/>
      <c r="I96" s="143"/>
      <c r="J96" s="143"/>
      <c r="K96" s="143"/>
      <c r="L96" s="143"/>
      <c r="M96" s="289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288"/>
      <c r="AB96" s="288"/>
      <c r="AC96" s="143"/>
      <c r="AD96" s="143"/>
      <c r="AE96" s="143"/>
      <c r="AF96" s="158"/>
      <c r="AG96" s="143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41"/>
    </row>
    <row r="97" ht="15.75" customHeight="1">
      <c r="A97" s="143"/>
      <c r="B97" s="143"/>
      <c r="C97" s="143"/>
      <c r="D97" s="143"/>
      <c r="E97" s="143"/>
      <c r="F97" s="288"/>
      <c r="G97" s="143"/>
      <c r="H97" s="143"/>
      <c r="I97" s="143"/>
      <c r="J97" s="143"/>
      <c r="K97" s="143"/>
      <c r="L97" s="143"/>
      <c r="M97" s="289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288"/>
      <c r="AB97" s="288"/>
      <c r="AC97" s="143"/>
      <c r="AD97" s="143"/>
      <c r="AE97" s="143"/>
      <c r="AF97" s="158"/>
      <c r="AG97" s="143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41"/>
    </row>
    <row r="98" ht="15.75" customHeight="1">
      <c r="A98" s="143"/>
      <c r="B98" s="143"/>
      <c r="C98" s="143"/>
      <c r="D98" s="143"/>
      <c r="E98" s="143"/>
      <c r="F98" s="288"/>
      <c r="G98" s="143"/>
      <c r="H98" s="143"/>
      <c r="I98" s="143"/>
      <c r="J98" s="143"/>
      <c r="K98" s="143"/>
      <c r="L98" s="143"/>
      <c r="M98" s="289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288"/>
      <c r="AC98" s="288"/>
      <c r="AD98" s="143"/>
      <c r="AE98" s="143"/>
      <c r="AF98" s="143"/>
      <c r="AG98" s="143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  <c r="BA98" s="144"/>
      <c r="BB98" s="41"/>
    </row>
    <row r="99" ht="15.75" customHeight="1">
      <c r="A99" s="143"/>
      <c r="B99" s="143"/>
      <c r="C99" s="143"/>
      <c r="D99" s="143"/>
      <c r="E99" s="143"/>
      <c r="F99" s="288"/>
      <c r="G99" s="143"/>
      <c r="H99" s="143"/>
      <c r="I99" s="143"/>
      <c r="J99" s="143"/>
      <c r="K99" s="143"/>
      <c r="L99" s="143"/>
      <c r="M99" s="289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288"/>
      <c r="AC99" s="288"/>
      <c r="AD99" s="143"/>
      <c r="AE99" s="143"/>
      <c r="AF99" s="143"/>
      <c r="AG99" s="143"/>
      <c r="AH99" s="144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  <c r="AY99" s="144"/>
      <c r="AZ99" s="144"/>
      <c r="BA99" s="144"/>
      <c r="BB99" s="41"/>
    </row>
    <row r="100" ht="15.75" customHeight="1">
      <c r="A100" s="143"/>
      <c r="B100" s="143"/>
      <c r="C100" s="143"/>
      <c r="D100" s="143"/>
      <c r="E100" s="143"/>
      <c r="F100" s="288"/>
      <c r="G100" s="143"/>
      <c r="H100" s="143"/>
      <c r="I100" s="143"/>
      <c r="J100" s="143"/>
      <c r="K100" s="143"/>
      <c r="L100" s="143"/>
      <c r="M100" s="289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288"/>
      <c r="AC100" s="288"/>
      <c r="AD100" s="143"/>
      <c r="AE100" s="143"/>
      <c r="AF100" s="143"/>
      <c r="AG100" s="143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  <c r="AY100" s="144"/>
      <c r="AZ100" s="144"/>
      <c r="BA100" s="144"/>
      <c r="BB100" s="41"/>
    </row>
    <row r="101" ht="15.75" customHeight="1">
      <c r="A101" s="143"/>
      <c r="B101" s="143"/>
      <c r="C101" s="143"/>
      <c r="D101" s="143"/>
      <c r="E101" s="143"/>
      <c r="F101" s="288"/>
      <c r="G101" s="143"/>
      <c r="H101" s="143"/>
      <c r="I101" s="158"/>
      <c r="J101" s="143"/>
      <c r="K101" s="158"/>
      <c r="L101" s="143"/>
      <c r="M101" s="289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288"/>
      <c r="AC101" s="288"/>
      <c r="AD101" s="143"/>
      <c r="AE101" s="143"/>
      <c r="AF101" s="143"/>
      <c r="AG101" s="143"/>
      <c r="AH101" s="144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  <c r="AY101" s="144"/>
      <c r="AZ101" s="144"/>
      <c r="BA101" s="144"/>
      <c r="BB101" s="41"/>
    </row>
    <row r="102" ht="15.75" customHeight="1">
      <c r="A102" s="143"/>
      <c r="B102" s="143"/>
      <c r="C102" s="143"/>
      <c r="D102" s="143"/>
      <c r="E102" s="143"/>
      <c r="F102" s="288"/>
      <c r="G102" s="143"/>
      <c r="H102" s="143"/>
      <c r="I102" s="158"/>
      <c r="J102" s="143"/>
      <c r="K102" s="158"/>
      <c r="L102" s="143"/>
      <c r="M102" s="289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288"/>
      <c r="AC102" s="288"/>
      <c r="AD102" s="143"/>
      <c r="AE102" s="143"/>
      <c r="AF102" s="143"/>
      <c r="AG102" s="143"/>
      <c r="AH102" s="144"/>
      <c r="AI102" s="144"/>
      <c r="AJ102" s="144"/>
      <c r="AK102" s="144"/>
      <c r="AL102" s="144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  <c r="AY102" s="144"/>
      <c r="AZ102" s="144"/>
      <c r="BA102" s="144"/>
      <c r="BB102" s="41"/>
    </row>
    <row r="103" ht="15.75" customHeight="1">
      <c r="A103" s="143"/>
      <c r="B103" s="143"/>
      <c r="C103" s="143"/>
      <c r="D103" s="143"/>
      <c r="E103" s="143"/>
      <c r="F103" s="288"/>
      <c r="G103" s="143"/>
      <c r="H103" s="143"/>
      <c r="I103" s="158"/>
      <c r="J103" s="143"/>
      <c r="K103" s="158"/>
      <c r="L103" s="143"/>
      <c r="M103" s="289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288"/>
      <c r="AC103" s="288"/>
      <c r="AD103" s="143"/>
      <c r="AE103" s="143"/>
      <c r="AF103" s="143"/>
      <c r="AG103" s="143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  <c r="AY103" s="144"/>
      <c r="AZ103" s="144"/>
      <c r="BA103" s="144"/>
      <c r="BB103" s="41"/>
    </row>
    <row r="104" ht="15.75" customHeight="1">
      <c r="A104" s="143"/>
      <c r="B104" s="143"/>
      <c r="C104" s="143"/>
      <c r="D104" s="143"/>
      <c r="E104" s="143"/>
      <c r="F104" s="288"/>
      <c r="G104" s="143"/>
      <c r="H104" s="143"/>
      <c r="I104" s="158"/>
      <c r="J104" s="143"/>
      <c r="K104" s="158"/>
      <c r="L104" s="143"/>
      <c r="M104" s="289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288"/>
      <c r="AC104" s="288"/>
      <c r="AD104" s="143"/>
      <c r="AE104" s="143"/>
      <c r="AF104" s="143"/>
      <c r="AG104" s="143"/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  <c r="AY104" s="144"/>
      <c r="AZ104" s="144"/>
      <c r="BA104" s="144"/>
      <c r="BB104" s="41"/>
    </row>
    <row r="105" ht="15.75" customHeight="1">
      <c r="A105" s="143"/>
      <c r="B105" s="143"/>
      <c r="C105" s="143"/>
      <c r="D105" s="143"/>
      <c r="E105" s="143"/>
      <c r="F105" s="288"/>
      <c r="G105" s="143"/>
      <c r="H105" s="143"/>
      <c r="I105" s="158"/>
      <c r="J105" s="143"/>
      <c r="K105" s="158"/>
      <c r="L105" s="143"/>
      <c r="M105" s="289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288"/>
      <c r="AC105" s="288"/>
      <c r="AD105" s="143"/>
      <c r="AE105" s="143"/>
      <c r="AF105" s="143"/>
      <c r="AG105" s="143"/>
      <c r="AH105" s="144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  <c r="AX105" s="144"/>
      <c r="AY105" s="144"/>
      <c r="AZ105" s="144"/>
      <c r="BA105" s="144"/>
      <c r="BB105" s="41"/>
    </row>
    <row r="106" ht="15.75" customHeight="1">
      <c r="A106" s="143"/>
      <c r="B106" s="143"/>
      <c r="C106" s="143"/>
      <c r="D106" s="143"/>
      <c r="E106" s="143"/>
      <c r="F106" s="288"/>
      <c r="G106" s="143"/>
      <c r="H106" s="143"/>
      <c r="I106" s="158"/>
      <c r="J106" s="143"/>
      <c r="K106" s="158"/>
      <c r="L106" s="143"/>
      <c r="M106" s="289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288"/>
      <c r="AC106" s="288"/>
      <c r="AD106" s="143"/>
      <c r="AE106" s="143"/>
      <c r="AF106" s="143"/>
      <c r="AG106" s="143"/>
      <c r="AH106" s="144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  <c r="AX106" s="144"/>
      <c r="AY106" s="144"/>
      <c r="AZ106" s="144"/>
      <c r="BA106" s="144"/>
      <c r="BB106" s="41"/>
    </row>
    <row r="107" ht="15.75" customHeight="1">
      <c r="A107" s="143"/>
      <c r="B107" s="143"/>
      <c r="C107" s="143"/>
      <c r="D107" s="143"/>
      <c r="E107" s="143"/>
      <c r="F107" s="288"/>
      <c r="G107" s="143"/>
      <c r="H107" s="143"/>
      <c r="I107" s="158"/>
      <c r="J107" s="143"/>
      <c r="K107" s="158"/>
      <c r="L107" s="143"/>
      <c r="M107" s="289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288"/>
      <c r="AC107" s="288"/>
      <c r="AD107" s="143"/>
      <c r="AE107" s="143"/>
      <c r="AF107" s="143"/>
      <c r="AG107" s="143"/>
      <c r="AH107" s="144"/>
      <c r="AI107" s="144"/>
      <c r="AJ107" s="144"/>
      <c r="AK107" s="144"/>
      <c r="AL107" s="144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  <c r="AY107" s="144"/>
      <c r="AZ107" s="144"/>
      <c r="BA107" s="144"/>
      <c r="BB107" s="41"/>
    </row>
    <row r="108" ht="15.75" customHeight="1">
      <c r="A108" s="143"/>
      <c r="B108" s="143"/>
      <c r="C108" s="143"/>
      <c r="D108" s="143"/>
      <c r="E108" s="143"/>
      <c r="F108" s="288"/>
      <c r="G108" s="158"/>
      <c r="H108" s="143"/>
      <c r="I108" s="158"/>
      <c r="J108" s="143"/>
      <c r="K108" s="158"/>
      <c r="L108" s="143"/>
      <c r="M108" s="289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288"/>
      <c r="AC108" s="288"/>
      <c r="AD108" s="143"/>
      <c r="AE108" s="143"/>
      <c r="AF108" s="143"/>
      <c r="AG108" s="143"/>
      <c r="AH108" s="144"/>
      <c r="AI108" s="144"/>
      <c r="AJ108" s="144"/>
      <c r="AK108" s="144"/>
      <c r="AL108" s="144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  <c r="AY108" s="144"/>
      <c r="AZ108" s="144"/>
      <c r="BA108" s="144"/>
      <c r="BB108" s="41"/>
    </row>
    <row r="109" ht="15.75" customHeight="1">
      <c r="A109" s="143"/>
      <c r="B109" s="143"/>
      <c r="C109" s="143"/>
      <c r="D109" s="143"/>
      <c r="E109" s="143"/>
      <c r="F109" s="288"/>
      <c r="G109" s="158"/>
      <c r="H109" s="143"/>
      <c r="I109" s="158"/>
      <c r="J109" s="143"/>
      <c r="K109" s="158"/>
      <c r="L109" s="143"/>
      <c r="M109" s="289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288"/>
      <c r="AC109" s="288"/>
      <c r="AD109" s="143"/>
      <c r="AE109" s="143"/>
      <c r="AF109" s="143"/>
      <c r="AG109" s="143"/>
      <c r="AH109" s="144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  <c r="AY109" s="144"/>
      <c r="AZ109" s="144"/>
      <c r="BA109" s="144"/>
      <c r="BB109" s="41"/>
    </row>
    <row r="110" ht="15.75" customHeight="1">
      <c r="A110" s="143"/>
      <c r="B110" s="143"/>
      <c r="C110" s="143"/>
      <c r="D110" s="143"/>
      <c r="E110" s="143"/>
      <c r="F110" s="288"/>
      <c r="G110" s="158"/>
      <c r="H110" s="143"/>
      <c r="I110" s="158"/>
      <c r="J110" s="143"/>
      <c r="K110" s="158"/>
      <c r="L110" s="143"/>
      <c r="M110" s="289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288"/>
      <c r="AC110" s="288"/>
      <c r="AD110" s="143"/>
      <c r="AE110" s="143"/>
      <c r="AF110" s="143"/>
      <c r="AG110" s="143"/>
      <c r="AH110" s="144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  <c r="AY110" s="144"/>
      <c r="AZ110" s="144"/>
      <c r="BA110" s="144"/>
      <c r="BB110" s="41"/>
    </row>
    <row r="111" ht="15.75" customHeight="1">
      <c r="A111" s="143"/>
      <c r="B111" s="143"/>
      <c r="C111" s="143"/>
      <c r="D111" s="143"/>
      <c r="E111" s="143"/>
      <c r="F111" s="288"/>
      <c r="G111" s="158"/>
      <c r="H111" s="143"/>
      <c r="I111" s="158"/>
      <c r="J111" s="158"/>
      <c r="K111" s="158"/>
      <c r="L111" s="143"/>
      <c r="M111" s="289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288"/>
      <c r="AC111" s="288"/>
      <c r="AD111" s="143"/>
      <c r="AE111" s="143"/>
      <c r="AF111" s="143"/>
      <c r="AG111" s="143"/>
      <c r="AH111" s="144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144"/>
      <c r="AS111" s="144"/>
      <c r="AT111" s="144"/>
      <c r="AU111" s="144"/>
      <c r="AV111" s="144"/>
      <c r="AW111" s="144"/>
      <c r="AX111" s="144"/>
      <c r="AY111" s="144"/>
      <c r="AZ111" s="144"/>
      <c r="BA111" s="144"/>
      <c r="BB111" s="41"/>
    </row>
    <row r="112" ht="15.75" customHeight="1">
      <c r="A112" s="143"/>
      <c r="B112" s="143"/>
      <c r="C112" s="143"/>
      <c r="D112" s="143"/>
      <c r="E112" s="143"/>
      <c r="F112" s="288"/>
      <c r="G112" s="158"/>
      <c r="H112" s="143"/>
      <c r="I112" s="158"/>
      <c r="J112" s="158"/>
      <c r="K112" s="158"/>
      <c r="L112" s="143"/>
      <c r="M112" s="289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288"/>
      <c r="AC112" s="288"/>
      <c r="AD112" s="143"/>
      <c r="AE112" s="143"/>
      <c r="AF112" s="143"/>
      <c r="AG112" s="143"/>
      <c r="AH112" s="144"/>
      <c r="AI112" s="144"/>
      <c r="AJ112" s="144"/>
      <c r="AK112" s="144"/>
      <c r="AL112" s="144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  <c r="AY112" s="144"/>
      <c r="AZ112" s="144"/>
      <c r="BA112" s="144"/>
      <c r="BB112" s="41"/>
    </row>
    <row r="113" ht="15.75" customHeight="1">
      <c r="A113" s="143"/>
      <c r="B113" s="143"/>
      <c r="C113" s="143"/>
      <c r="D113" s="143"/>
      <c r="E113" s="143"/>
      <c r="F113" s="288"/>
      <c r="G113" s="158"/>
      <c r="H113" s="143"/>
      <c r="I113" s="158"/>
      <c r="J113" s="158"/>
      <c r="K113" s="158"/>
      <c r="L113" s="143"/>
      <c r="M113" s="289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288"/>
      <c r="AC113" s="288"/>
      <c r="AD113" s="143"/>
      <c r="AE113" s="143"/>
      <c r="AF113" s="143"/>
      <c r="AG113" s="143"/>
      <c r="AH113" s="144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  <c r="AY113" s="144"/>
      <c r="AZ113" s="144"/>
      <c r="BA113" s="144"/>
      <c r="BB113" s="41"/>
    </row>
    <row r="114" ht="15.75" customHeight="1">
      <c r="A114" s="143"/>
      <c r="B114" s="143"/>
      <c r="C114" s="143"/>
      <c r="D114" s="143"/>
      <c r="E114" s="143"/>
      <c r="F114" s="288"/>
      <c r="G114" s="158"/>
      <c r="H114" s="143"/>
      <c r="I114" s="158"/>
      <c r="J114" s="158"/>
      <c r="K114" s="158"/>
      <c r="L114" s="143"/>
      <c r="M114" s="289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288"/>
      <c r="AC114" s="288"/>
      <c r="AD114" s="143"/>
      <c r="AE114" s="143"/>
      <c r="AF114" s="143"/>
      <c r="AG114" s="143"/>
      <c r="AH114" s="144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4"/>
      <c r="AZ114" s="144"/>
      <c r="BA114" s="144"/>
      <c r="BB114" s="41"/>
    </row>
    <row r="115" ht="15.75" customHeight="1">
      <c r="A115" s="143"/>
      <c r="B115" s="143"/>
      <c r="C115" s="143"/>
      <c r="D115" s="143"/>
      <c r="E115" s="143"/>
      <c r="F115" s="288"/>
      <c r="G115" s="158"/>
      <c r="H115" s="143"/>
      <c r="I115" s="158"/>
      <c r="J115" s="158"/>
      <c r="K115" s="158"/>
      <c r="L115" s="143"/>
      <c r="M115" s="289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288"/>
      <c r="AC115" s="288"/>
      <c r="AD115" s="143"/>
      <c r="AE115" s="143"/>
      <c r="AF115" s="143"/>
      <c r="AG115" s="143"/>
      <c r="AH115" s="144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4"/>
      <c r="AZ115" s="144"/>
      <c r="BA115" s="144"/>
      <c r="BB115" s="41"/>
    </row>
    <row r="116" ht="15.75" customHeight="1">
      <c r="A116" s="143"/>
      <c r="B116" s="143"/>
      <c r="C116" s="143"/>
      <c r="D116" s="143"/>
      <c r="E116" s="143"/>
      <c r="F116" s="288"/>
      <c r="G116" s="158"/>
      <c r="H116" s="143"/>
      <c r="I116" s="158"/>
      <c r="J116" s="158"/>
      <c r="K116" s="158"/>
      <c r="L116" s="143"/>
      <c r="M116" s="289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288"/>
      <c r="AC116" s="288"/>
      <c r="AD116" s="143"/>
      <c r="AE116" s="143"/>
      <c r="AF116" s="143"/>
      <c r="AG116" s="143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  <c r="AY116" s="144"/>
      <c r="AZ116" s="144"/>
      <c r="BA116" s="144"/>
      <c r="BB116" s="41"/>
    </row>
    <row r="117" ht="15.75" customHeight="1">
      <c r="A117" s="143"/>
      <c r="B117" s="143"/>
      <c r="C117" s="143"/>
      <c r="D117" s="143"/>
      <c r="E117" s="143"/>
      <c r="F117" s="288"/>
      <c r="G117" s="158"/>
      <c r="H117" s="143"/>
      <c r="I117" s="158"/>
      <c r="J117" s="158"/>
      <c r="K117" s="158"/>
      <c r="L117" s="143"/>
      <c r="M117" s="289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288"/>
      <c r="AC117" s="288"/>
      <c r="AD117" s="143"/>
      <c r="AE117" s="143"/>
      <c r="AF117" s="143"/>
      <c r="AG117" s="143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  <c r="AY117" s="144"/>
      <c r="AZ117" s="144"/>
      <c r="BA117" s="144"/>
      <c r="BB117" s="41"/>
    </row>
    <row r="118" ht="15.75" customHeight="1">
      <c r="A118" s="143"/>
      <c r="B118" s="143"/>
      <c r="C118" s="143"/>
      <c r="D118" s="143"/>
      <c r="E118" s="143"/>
      <c r="F118" s="288"/>
      <c r="G118" s="158"/>
      <c r="H118" s="143"/>
      <c r="I118" s="158"/>
      <c r="J118" s="158"/>
      <c r="K118" s="158"/>
      <c r="L118" s="143"/>
      <c r="M118" s="289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288"/>
      <c r="AC118" s="288"/>
      <c r="AD118" s="143"/>
      <c r="AE118" s="143"/>
      <c r="AF118" s="143"/>
      <c r="AG118" s="143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  <c r="AY118" s="144"/>
      <c r="AZ118" s="144"/>
      <c r="BA118" s="144"/>
      <c r="BB118" s="41"/>
    </row>
    <row r="119" ht="15.75" customHeight="1">
      <c r="A119" s="143"/>
      <c r="B119" s="143"/>
      <c r="C119" s="143"/>
      <c r="D119" s="143"/>
      <c r="E119" s="143"/>
      <c r="F119" s="288"/>
      <c r="G119" s="158"/>
      <c r="H119" s="143"/>
      <c r="I119" s="158"/>
      <c r="J119" s="158"/>
      <c r="K119" s="158"/>
      <c r="L119" s="143"/>
      <c r="M119" s="289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288"/>
      <c r="AC119" s="288"/>
      <c r="AD119" s="143"/>
      <c r="AE119" s="143"/>
      <c r="AF119" s="143"/>
      <c r="AG119" s="143"/>
      <c r="AH119" s="144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  <c r="AY119" s="144"/>
      <c r="AZ119" s="144"/>
      <c r="BA119" s="144"/>
      <c r="BB119" s="41"/>
    </row>
    <row r="120" ht="15.75" customHeight="1">
      <c r="A120" s="143"/>
      <c r="B120" s="143"/>
      <c r="C120" s="143"/>
      <c r="D120" s="143"/>
      <c r="E120" s="143"/>
      <c r="F120" s="288"/>
      <c r="G120" s="158"/>
      <c r="H120" s="143"/>
      <c r="I120" s="158"/>
      <c r="J120" s="158"/>
      <c r="K120" s="158"/>
      <c r="L120" s="143"/>
      <c r="M120" s="289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288"/>
      <c r="AC120" s="288"/>
      <c r="AD120" s="143"/>
      <c r="AE120" s="143"/>
      <c r="AF120" s="143"/>
      <c r="AG120" s="143"/>
      <c r="AH120" s="144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  <c r="AY120" s="144"/>
      <c r="AZ120" s="144"/>
      <c r="BA120" s="144"/>
      <c r="BB120" s="41"/>
    </row>
    <row r="121" ht="15.75" customHeight="1">
      <c r="A121" s="143"/>
      <c r="B121" s="143"/>
      <c r="C121" s="143"/>
      <c r="D121" s="143"/>
      <c r="E121" s="143"/>
      <c r="F121" s="288"/>
      <c r="G121" s="158"/>
      <c r="H121" s="143"/>
      <c r="I121" s="158"/>
      <c r="J121" s="158"/>
      <c r="K121" s="158"/>
      <c r="L121" s="143"/>
      <c r="M121" s="289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288"/>
      <c r="AC121" s="288"/>
      <c r="AD121" s="143"/>
      <c r="AE121" s="143"/>
      <c r="AF121" s="143"/>
      <c r="AG121" s="143"/>
      <c r="AH121" s="144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  <c r="AY121" s="144"/>
      <c r="AZ121" s="144"/>
      <c r="BA121" s="144"/>
      <c r="BB121" s="41"/>
    </row>
    <row r="122" ht="15.75" customHeight="1">
      <c r="A122" s="143"/>
      <c r="B122" s="143"/>
      <c r="C122" s="143"/>
      <c r="D122" s="143"/>
      <c r="E122" s="143"/>
      <c r="F122" s="288"/>
      <c r="G122" s="158"/>
      <c r="H122" s="143"/>
      <c r="I122" s="158"/>
      <c r="J122" s="158"/>
      <c r="K122" s="158"/>
      <c r="L122" s="143"/>
      <c r="M122" s="289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288"/>
      <c r="AC122" s="288"/>
      <c r="AD122" s="143"/>
      <c r="AE122" s="143"/>
      <c r="AF122" s="143"/>
      <c r="AG122" s="143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  <c r="AY122" s="144"/>
      <c r="AZ122" s="144"/>
      <c r="BA122" s="144"/>
      <c r="BB122" s="41"/>
    </row>
    <row r="123" ht="15.75" customHeight="1">
      <c r="A123" s="143"/>
      <c r="B123" s="143"/>
      <c r="C123" s="143"/>
      <c r="D123" s="143"/>
      <c r="E123" s="143"/>
      <c r="F123" s="288"/>
      <c r="G123" s="158"/>
      <c r="H123" s="143"/>
      <c r="I123" s="158"/>
      <c r="J123" s="158"/>
      <c r="K123" s="158"/>
      <c r="L123" s="143"/>
      <c r="M123" s="289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288"/>
      <c r="AC123" s="288"/>
      <c r="AD123" s="143"/>
      <c r="AE123" s="143"/>
      <c r="AF123" s="143"/>
      <c r="AG123" s="143"/>
      <c r="AH123" s="144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  <c r="AY123" s="144"/>
      <c r="AZ123" s="144"/>
      <c r="BA123" s="144"/>
      <c r="BB123" s="41"/>
    </row>
    <row r="124" ht="15.75" customHeight="1">
      <c r="A124" s="143"/>
      <c r="B124" s="143"/>
      <c r="C124" s="143"/>
      <c r="D124" s="143"/>
      <c r="E124" s="143"/>
      <c r="F124" s="288"/>
      <c r="G124" s="158"/>
      <c r="H124" s="143"/>
      <c r="I124" s="158"/>
      <c r="J124" s="158"/>
      <c r="K124" s="158"/>
      <c r="L124" s="143"/>
      <c r="M124" s="289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288"/>
      <c r="AC124" s="288"/>
      <c r="AD124" s="143"/>
      <c r="AE124" s="143"/>
      <c r="AF124" s="143"/>
      <c r="AG124" s="143"/>
      <c r="AH124" s="144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  <c r="AY124" s="144"/>
      <c r="AZ124" s="144"/>
      <c r="BA124" s="144"/>
      <c r="BB124" s="41"/>
    </row>
    <row r="125" ht="15.75" customHeight="1">
      <c r="A125" s="143"/>
      <c r="B125" s="143"/>
      <c r="C125" s="143"/>
      <c r="D125" s="143"/>
      <c r="E125" s="143"/>
      <c r="F125" s="288"/>
      <c r="G125" s="158"/>
      <c r="H125" s="143"/>
      <c r="I125" s="158"/>
      <c r="J125" s="158"/>
      <c r="K125" s="158"/>
      <c r="L125" s="143"/>
      <c r="M125" s="289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288"/>
      <c r="AC125" s="288"/>
      <c r="AD125" s="143"/>
      <c r="AE125" s="143"/>
      <c r="AF125" s="143"/>
      <c r="AG125" s="143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  <c r="AY125" s="144"/>
      <c r="AZ125" s="144"/>
      <c r="BA125" s="144"/>
      <c r="BB125" s="41"/>
    </row>
    <row r="126" ht="15.75" customHeight="1">
      <c r="A126" s="143"/>
      <c r="B126" s="143"/>
      <c r="C126" s="143"/>
      <c r="D126" s="143"/>
      <c r="E126" s="143"/>
      <c r="F126" s="288"/>
      <c r="G126" s="158"/>
      <c r="H126" s="143"/>
      <c r="I126" s="158"/>
      <c r="J126" s="158"/>
      <c r="K126" s="158"/>
      <c r="L126" s="143"/>
      <c r="M126" s="289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288"/>
      <c r="AC126" s="288"/>
      <c r="AD126" s="143"/>
      <c r="AE126" s="143"/>
      <c r="AF126" s="143"/>
      <c r="AG126" s="143"/>
      <c r="AH126" s="144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  <c r="AY126" s="144"/>
      <c r="AZ126" s="144"/>
      <c r="BA126" s="144"/>
      <c r="BB126" s="41"/>
    </row>
    <row r="127" ht="15.75" customHeight="1">
      <c r="A127" s="143"/>
      <c r="B127" s="143"/>
      <c r="C127" s="143"/>
      <c r="D127" s="143"/>
      <c r="E127" s="143"/>
      <c r="F127" s="288"/>
      <c r="G127" s="158"/>
      <c r="H127" s="143"/>
      <c r="I127" s="158"/>
      <c r="J127" s="158"/>
      <c r="K127" s="158"/>
      <c r="L127" s="143"/>
      <c r="M127" s="289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288"/>
      <c r="AC127" s="288"/>
      <c r="AD127" s="143"/>
      <c r="AE127" s="143"/>
      <c r="AF127" s="143"/>
      <c r="AG127" s="143"/>
      <c r="AH127" s="144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  <c r="AY127" s="144"/>
      <c r="AZ127" s="144"/>
      <c r="BA127" s="144"/>
      <c r="BB127" s="41"/>
    </row>
    <row r="128" ht="15.75" customHeight="1">
      <c r="A128" s="143"/>
      <c r="B128" s="143"/>
      <c r="C128" s="143"/>
      <c r="D128" s="143"/>
      <c r="E128" s="143"/>
      <c r="F128" s="288"/>
      <c r="G128" s="158"/>
      <c r="H128" s="143"/>
      <c r="I128" s="158"/>
      <c r="J128" s="158"/>
      <c r="K128" s="158"/>
      <c r="L128" s="143"/>
      <c r="M128" s="289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288"/>
      <c r="AC128" s="288"/>
      <c r="AD128" s="143"/>
      <c r="AE128" s="143"/>
      <c r="AF128" s="143"/>
      <c r="AG128" s="143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  <c r="AZ128" s="144"/>
      <c r="BA128" s="144"/>
      <c r="BB128" s="41"/>
    </row>
    <row r="129" ht="15.75" customHeight="1">
      <c r="A129" s="143"/>
      <c r="B129" s="143"/>
      <c r="C129" s="143"/>
      <c r="D129" s="143"/>
      <c r="E129" s="143"/>
      <c r="F129" s="288"/>
      <c r="G129" s="158"/>
      <c r="H129" s="143"/>
      <c r="I129" s="158"/>
      <c r="J129" s="158"/>
      <c r="K129" s="158"/>
      <c r="L129" s="143"/>
      <c r="M129" s="289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288"/>
      <c r="AC129" s="288"/>
      <c r="AD129" s="143"/>
      <c r="AE129" s="143"/>
      <c r="AF129" s="143"/>
      <c r="AG129" s="143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  <c r="AY129" s="144"/>
      <c r="AZ129" s="144"/>
      <c r="BA129" s="144"/>
      <c r="BB129" s="41"/>
    </row>
    <row r="130" ht="15.75" customHeight="1">
      <c r="A130" s="143"/>
      <c r="B130" s="143"/>
      <c r="C130" s="143"/>
      <c r="D130" s="143"/>
      <c r="E130" s="143"/>
      <c r="F130" s="288"/>
      <c r="G130" s="158"/>
      <c r="H130" s="143"/>
      <c r="I130" s="158"/>
      <c r="J130" s="158"/>
      <c r="K130" s="158"/>
      <c r="L130" s="143"/>
      <c r="M130" s="289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288"/>
      <c r="AC130" s="288"/>
      <c r="AD130" s="143"/>
      <c r="AE130" s="143"/>
      <c r="AF130" s="143"/>
      <c r="AG130" s="143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  <c r="AY130" s="144"/>
      <c r="AZ130" s="144"/>
      <c r="BA130" s="144"/>
      <c r="BB130" s="41"/>
    </row>
    <row r="131" ht="15.75" customHeight="1">
      <c r="A131" s="143"/>
      <c r="B131" s="143"/>
      <c r="C131" s="143"/>
      <c r="D131" s="143"/>
      <c r="E131" s="143"/>
      <c r="F131" s="288"/>
      <c r="G131" s="158"/>
      <c r="H131" s="143"/>
      <c r="I131" s="158"/>
      <c r="J131" s="158"/>
      <c r="K131" s="158"/>
      <c r="L131" s="143"/>
      <c r="M131" s="289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288"/>
      <c r="AC131" s="288"/>
      <c r="AD131" s="143"/>
      <c r="AE131" s="143"/>
      <c r="AF131" s="143"/>
      <c r="AG131" s="143"/>
      <c r="AH131" s="144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  <c r="AY131" s="144"/>
      <c r="AZ131" s="144"/>
      <c r="BA131" s="144"/>
      <c r="BB131" s="41"/>
    </row>
    <row r="132" ht="15.75" customHeight="1">
      <c r="A132" s="143"/>
      <c r="B132" s="143"/>
      <c r="C132" s="143"/>
      <c r="D132" s="143"/>
      <c r="E132" s="143"/>
      <c r="F132" s="288"/>
      <c r="G132" s="158"/>
      <c r="H132" s="143"/>
      <c r="I132" s="158"/>
      <c r="J132" s="158"/>
      <c r="K132" s="158"/>
      <c r="L132" s="143"/>
      <c r="M132" s="289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288"/>
      <c r="AC132" s="288"/>
      <c r="AD132" s="143"/>
      <c r="AE132" s="143"/>
      <c r="AF132" s="143"/>
      <c r="AG132" s="143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  <c r="AY132" s="144"/>
      <c r="AZ132" s="144"/>
      <c r="BA132" s="144"/>
      <c r="BB132" s="41"/>
    </row>
    <row r="133" ht="15.75" customHeight="1">
      <c r="A133" s="143"/>
      <c r="B133" s="143"/>
      <c r="C133" s="143"/>
      <c r="D133" s="143"/>
      <c r="E133" s="143"/>
      <c r="F133" s="288"/>
      <c r="G133" s="158"/>
      <c r="H133" s="143"/>
      <c r="I133" s="158"/>
      <c r="J133" s="158"/>
      <c r="K133" s="158"/>
      <c r="L133" s="143"/>
      <c r="M133" s="289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288"/>
      <c r="AC133" s="288"/>
      <c r="AD133" s="143"/>
      <c r="AE133" s="143"/>
      <c r="AF133" s="143"/>
      <c r="AG133" s="143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  <c r="AY133" s="144"/>
      <c r="AZ133" s="144"/>
      <c r="BA133" s="144"/>
      <c r="BB133" s="41"/>
    </row>
    <row r="134" ht="15.75" customHeight="1">
      <c r="A134" s="143"/>
      <c r="B134" s="143"/>
      <c r="C134" s="143"/>
      <c r="D134" s="143"/>
      <c r="E134" s="143"/>
      <c r="F134" s="288"/>
      <c r="G134" s="158"/>
      <c r="H134" s="143"/>
      <c r="I134" s="158"/>
      <c r="J134" s="158"/>
      <c r="K134" s="158"/>
      <c r="L134" s="143"/>
      <c r="M134" s="289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288"/>
      <c r="AC134" s="288"/>
      <c r="AD134" s="143"/>
      <c r="AE134" s="143"/>
      <c r="AF134" s="143"/>
      <c r="AG134" s="143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  <c r="AY134" s="144"/>
      <c r="AZ134" s="144"/>
      <c r="BA134" s="144"/>
      <c r="BB134" s="41"/>
    </row>
    <row r="135" ht="15.75" customHeight="1">
      <c r="A135" s="143"/>
      <c r="B135" s="143"/>
      <c r="C135" s="143"/>
      <c r="D135" s="143"/>
      <c r="E135" s="143"/>
      <c r="F135" s="288"/>
      <c r="G135" s="158"/>
      <c r="H135" s="143"/>
      <c r="I135" s="158"/>
      <c r="J135" s="158"/>
      <c r="K135" s="158"/>
      <c r="L135" s="143"/>
      <c r="M135" s="289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288"/>
      <c r="AC135" s="288"/>
      <c r="AD135" s="143"/>
      <c r="AE135" s="143"/>
      <c r="AF135" s="143"/>
      <c r="AG135" s="143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  <c r="AY135" s="144"/>
      <c r="AZ135" s="144"/>
      <c r="BA135" s="144"/>
      <c r="BB135" s="41"/>
    </row>
    <row r="136" ht="15.75" customHeight="1">
      <c r="A136" s="143"/>
      <c r="B136" s="143"/>
      <c r="C136" s="143"/>
      <c r="D136" s="143"/>
      <c r="E136" s="143"/>
      <c r="F136" s="288"/>
      <c r="G136" s="158"/>
      <c r="H136" s="143"/>
      <c r="I136" s="158"/>
      <c r="J136" s="158"/>
      <c r="K136" s="158"/>
      <c r="L136" s="143"/>
      <c r="M136" s="289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288"/>
      <c r="AC136" s="288"/>
      <c r="AD136" s="143"/>
      <c r="AE136" s="143"/>
      <c r="AF136" s="143"/>
      <c r="AG136" s="143"/>
      <c r="AH136" s="144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  <c r="AY136" s="144"/>
      <c r="AZ136" s="144"/>
      <c r="BA136" s="144"/>
      <c r="BB136" s="41"/>
    </row>
    <row r="137" ht="15.75" customHeight="1">
      <c r="A137" s="143"/>
      <c r="B137" s="143"/>
      <c r="C137" s="143"/>
      <c r="D137" s="143"/>
      <c r="E137" s="143"/>
      <c r="F137" s="288"/>
      <c r="G137" s="158"/>
      <c r="H137" s="143"/>
      <c r="I137" s="158"/>
      <c r="J137" s="158"/>
      <c r="K137" s="158"/>
      <c r="L137" s="143"/>
      <c r="M137" s="289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288"/>
      <c r="AC137" s="288"/>
      <c r="AD137" s="143"/>
      <c r="AE137" s="143"/>
      <c r="AF137" s="143"/>
      <c r="AG137" s="143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  <c r="AY137" s="144"/>
      <c r="AZ137" s="144"/>
      <c r="BA137" s="144"/>
      <c r="BB137" s="41"/>
    </row>
    <row r="138" ht="15.75" customHeight="1">
      <c r="A138" s="143"/>
      <c r="B138" s="143"/>
      <c r="C138" s="143"/>
      <c r="D138" s="143"/>
      <c r="E138" s="143"/>
      <c r="F138" s="288"/>
      <c r="G138" s="158"/>
      <c r="H138" s="143"/>
      <c r="I138" s="158"/>
      <c r="J138" s="158"/>
      <c r="K138" s="158"/>
      <c r="L138" s="143"/>
      <c r="M138" s="289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288"/>
      <c r="AC138" s="288"/>
      <c r="AD138" s="143"/>
      <c r="AE138" s="143"/>
      <c r="AF138" s="143"/>
      <c r="AG138" s="143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  <c r="AY138" s="144"/>
      <c r="AZ138" s="144"/>
      <c r="BA138" s="144"/>
      <c r="BB138" s="41"/>
    </row>
    <row r="139" ht="15.75" customHeight="1">
      <c r="A139" s="143"/>
      <c r="B139" s="143"/>
      <c r="C139" s="143"/>
      <c r="D139" s="143"/>
      <c r="E139" s="143"/>
      <c r="F139" s="288"/>
      <c r="G139" s="158"/>
      <c r="H139" s="143"/>
      <c r="I139" s="158"/>
      <c r="J139" s="158"/>
      <c r="K139" s="158"/>
      <c r="L139" s="143"/>
      <c r="M139" s="289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288"/>
      <c r="AC139" s="288"/>
      <c r="AD139" s="143"/>
      <c r="AE139" s="143"/>
      <c r="AF139" s="143"/>
      <c r="AG139" s="143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  <c r="AY139" s="144"/>
      <c r="AZ139" s="144"/>
      <c r="BA139" s="144"/>
      <c r="BB139" s="41"/>
    </row>
    <row r="140" ht="15.75" customHeight="1">
      <c r="A140" s="143"/>
      <c r="B140" s="143"/>
      <c r="C140" s="143"/>
      <c r="D140" s="143"/>
      <c r="E140" s="143"/>
      <c r="F140" s="288"/>
      <c r="G140" s="158"/>
      <c r="H140" s="143"/>
      <c r="I140" s="158"/>
      <c r="J140" s="158"/>
      <c r="K140" s="158"/>
      <c r="L140" s="143"/>
      <c r="M140" s="289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288"/>
      <c r="AC140" s="288"/>
      <c r="AD140" s="143"/>
      <c r="AE140" s="143"/>
      <c r="AF140" s="143"/>
      <c r="AG140" s="143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  <c r="AY140" s="144"/>
      <c r="AZ140" s="144"/>
      <c r="BA140" s="144"/>
      <c r="BB140" s="41"/>
    </row>
    <row r="141" ht="15.75" customHeight="1">
      <c r="A141" s="143"/>
      <c r="B141" s="143"/>
      <c r="C141" s="143"/>
      <c r="D141" s="143"/>
      <c r="E141" s="143"/>
      <c r="F141" s="288"/>
      <c r="G141" s="158"/>
      <c r="H141" s="143"/>
      <c r="I141" s="158"/>
      <c r="J141" s="158"/>
      <c r="K141" s="158"/>
      <c r="L141" s="143"/>
      <c r="M141" s="289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288"/>
      <c r="AC141" s="288"/>
      <c r="AD141" s="143"/>
      <c r="AE141" s="143"/>
      <c r="AF141" s="143"/>
      <c r="AG141" s="143"/>
      <c r="AH141" s="144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  <c r="AY141" s="144"/>
      <c r="AZ141" s="144"/>
      <c r="BA141" s="144"/>
      <c r="BB141" s="41"/>
    </row>
    <row r="142" ht="15.75" customHeight="1">
      <c r="A142" s="143"/>
      <c r="B142" s="143"/>
      <c r="C142" s="143"/>
      <c r="D142" s="143"/>
      <c r="E142" s="143"/>
      <c r="F142" s="288"/>
      <c r="G142" s="158"/>
      <c r="H142" s="143"/>
      <c r="I142" s="158"/>
      <c r="J142" s="158"/>
      <c r="K142" s="158"/>
      <c r="L142" s="143"/>
      <c r="M142" s="289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288"/>
      <c r="AC142" s="288"/>
      <c r="AD142" s="143"/>
      <c r="AE142" s="143"/>
      <c r="AF142" s="143"/>
      <c r="AG142" s="143"/>
      <c r="AH142" s="144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  <c r="AY142" s="144"/>
      <c r="AZ142" s="144"/>
      <c r="BA142" s="144"/>
      <c r="BB142" s="41"/>
    </row>
    <row r="143" ht="15.75" customHeight="1">
      <c r="A143" s="143"/>
      <c r="B143" s="143"/>
      <c r="C143" s="143"/>
      <c r="D143" s="143"/>
      <c r="E143" s="143"/>
      <c r="F143" s="288"/>
      <c r="G143" s="158"/>
      <c r="H143" s="143"/>
      <c r="I143" s="158"/>
      <c r="J143" s="158"/>
      <c r="K143" s="158"/>
      <c r="L143" s="143"/>
      <c r="M143" s="289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288"/>
      <c r="AC143" s="288"/>
      <c r="AD143" s="143"/>
      <c r="AE143" s="143"/>
      <c r="AF143" s="143"/>
      <c r="AG143" s="143"/>
      <c r="AH143" s="144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  <c r="AY143" s="144"/>
      <c r="AZ143" s="144"/>
      <c r="BA143" s="144"/>
      <c r="BB143" s="41"/>
    </row>
    <row r="144" ht="15.75" customHeight="1">
      <c r="A144" s="143"/>
      <c r="B144" s="143"/>
      <c r="C144" s="143"/>
      <c r="D144" s="143"/>
      <c r="E144" s="143"/>
      <c r="F144" s="288"/>
      <c r="G144" s="158"/>
      <c r="H144" s="143"/>
      <c r="I144" s="158"/>
      <c r="J144" s="158"/>
      <c r="K144" s="158"/>
      <c r="L144" s="143"/>
      <c r="M144" s="289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288"/>
      <c r="AC144" s="288"/>
      <c r="AD144" s="143"/>
      <c r="AE144" s="143"/>
      <c r="AF144" s="143"/>
      <c r="AG144" s="143"/>
      <c r="AH144" s="144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  <c r="AY144" s="144"/>
      <c r="AZ144" s="144"/>
      <c r="BA144" s="144"/>
      <c r="BB144" s="41"/>
    </row>
    <row r="145" ht="15.75" customHeight="1">
      <c r="A145" s="143"/>
      <c r="B145" s="143"/>
      <c r="C145" s="143"/>
      <c r="D145" s="143"/>
      <c r="E145" s="143"/>
      <c r="F145" s="288"/>
      <c r="G145" s="158"/>
      <c r="H145" s="143"/>
      <c r="I145" s="158"/>
      <c r="J145" s="158"/>
      <c r="K145" s="158"/>
      <c r="L145" s="143"/>
      <c r="M145" s="289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288"/>
      <c r="AC145" s="288"/>
      <c r="AD145" s="143"/>
      <c r="AE145" s="143"/>
      <c r="AF145" s="143"/>
      <c r="AG145" s="143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  <c r="AY145" s="144"/>
      <c r="AZ145" s="144"/>
      <c r="BA145" s="144"/>
      <c r="BB145" s="41"/>
    </row>
    <row r="146" ht="15.75" customHeight="1">
      <c r="A146" s="143"/>
      <c r="B146" s="143"/>
      <c r="C146" s="143"/>
      <c r="D146" s="143"/>
      <c r="E146" s="143"/>
      <c r="F146" s="288"/>
      <c r="G146" s="158"/>
      <c r="H146" s="143"/>
      <c r="I146" s="158"/>
      <c r="J146" s="158"/>
      <c r="K146" s="158"/>
      <c r="L146" s="143"/>
      <c r="M146" s="289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288"/>
      <c r="AC146" s="288"/>
      <c r="AD146" s="143"/>
      <c r="AE146" s="143"/>
      <c r="AF146" s="143"/>
      <c r="AG146" s="143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  <c r="AX146" s="144"/>
      <c r="AY146" s="144"/>
      <c r="AZ146" s="144"/>
      <c r="BA146" s="144"/>
      <c r="BB146" s="41"/>
    </row>
    <row r="147" ht="15.75" customHeight="1">
      <c r="A147" s="143"/>
      <c r="B147" s="143"/>
      <c r="C147" s="143"/>
      <c r="D147" s="143"/>
      <c r="E147" s="143"/>
      <c r="F147" s="288"/>
      <c r="G147" s="158"/>
      <c r="H147" s="143"/>
      <c r="I147" s="158"/>
      <c r="J147" s="158"/>
      <c r="K147" s="158"/>
      <c r="L147" s="143"/>
      <c r="M147" s="289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288"/>
      <c r="AC147" s="288"/>
      <c r="AD147" s="143"/>
      <c r="AE147" s="143"/>
      <c r="AF147" s="143"/>
      <c r="AG147" s="143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  <c r="AS147" s="144"/>
      <c r="AT147" s="144"/>
      <c r="AU147" s="144"/>
      <c r="AV147" s="144"/>
      <c r="AW147" s="144"/>
      <c r="AX147" s="144"/>
      <c r="AY147" s="144"/>
      <c r="AZ147" s="144"/>
      <c r="BA147" s="144"/>
      <c r="BB147" s="41"/>
    </row>
    <row r="148" ht="15.75" customHeight="1">
      <c r="A148" s="143"/>
      <c r="B148" s="143"/>
      <c r="C148" s="143"/>
      <c r="D148" s="143"/>
      <c r="E148" s="143"/>
      <c r="F148" s="288"/>
      <c r="G148" s="158"/>
      <c r="H148" s="143"/>
      <c r="I148" s="158"/>
      <c r="J148" s="158"/>
      <c r="K148" s="158"/>
      <c r="L148" s="143"/>
      <c r="M148" s="289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288"/>
      <c r="AC148" s="288"/>
      <c r="AD148" s="143"/>
      <c r="AE148" s="143"/>
      <c r="AF148" s="143"/>
      <c r="AG148" s="143"/>
      <c r="AH148" s="144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144"/>
      <c r="AS148" s="144"/>
      <c r="AT148" s="144"/>
      <c r="AU148" s="144"/>
      <c r="AV148" s="144"/>
      <c r="AW148" s="144"/>
      <c r="AX148" s="144"/>
      <c r="AY148" s="144"/>
      <c r="AZ148" s="144"/>
      <c r="BA148" s="144"/>
      <c r="BB148" s="41"/>
    </row>
    <row r="149" ht="15.75" customHeight="1">
      <c r="A149" s="143"/>
      <c r="B149" s="143"/>
      <c r="C149" s="143"/>
      <c r="D149" s="143"/>
      <c r="E149" s="143"/>
      <c r="F149" s="288"/>
      <c r="G149" s="158"/>
      <c r="H149" s="143"/>
      <c r="I149" s="158"/>
      <c r="J149" s="158"/>
      <c r="K149" s="158"/>
      <c r="L149" s="143"/>
      <c r="M149" s="289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288"/>
      <c r="AC149" s="288"/>
      <c r="AD149" s="143"/>
      <c r="AE149" s="143"/>
      <c r="AF149" s="143"/>
      <c r="AG149" s="143"/>
      <c r="AH149" s="144"/>
      <c r="AI149" s="144"/>
      <c r="AJ149" s="144"/>
      <c r="AK149" s="144"/>
      <c r="AL149" s="144"/>
      <c r="AM149" s="144"/>
      <c r="AN149" s="144"/>
      <c r="AO149" s="144"/>
      <c r="AP149" s="144"/>
      <c r="AQ149" s="144"/>
      <c r="AR149" s="144"/>
      <c r="AS149" s="144"/>
      <c r="AT149" s="144"/>
      <c r="AU149" s="144"/>
      <c r="AV149" s="144"/>
      <c r="AW149" s="144"/>
      <c r="AX149" s="144"/>
      <c r="AY149" s="144"/>
      <c r="AZ149" s="144"/>
      <c r="BA149" s="144"/>
      <c r="BB149" s="41"/>
    </row>
    <row r="150" ht="15.75" customHeight="1">
      <c r="A150" s="143"/>
      <c r="B150" s="143"/>
      <c r="C150" s="143"/>
      <c r="D150" s="143"/>
      <c r="E150" s="143"/>
      <c r="F150" s="288"/>
      <c r="G150" s="158"/>
      <c r="H150" s="143"/>
      <c r="I150" s="158"/>
      <c r="J150" s="158"/>
      <c r="K150" s="158"/>
      <c r="L150" s="143"/>
      <c r="M150" s="289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288"/>
      <c r="AD150" s="288"/>
      <c r="AE150" s="143"/>
      <c r="AF150" s="143"/>
      <c r="AG150" s="143"/>
      <c r="AH150" s="144"/>
      <c r="AI150" s="144"/>
      <c r="AJ150" s="144"/>
      <c r="AK150" s="144"/>
      <c r="AL150" s="144"/>
      <c r="AM150" s="144"/>
      <c r="AN150" s="144"/>
      <c r="AO150" s="144"/>
      <c r="AP150" s="144"/>
      <c r="AQ150" s="144"/>
      <c r="AR150" s="144"/>
      <c r="AS150" s="144"/>
      <c r="AT150" s="144"/>
      <c r="AU150" s="144"/>
      <c r="AV150" s="144"/>
      <c r="AW150" s="144"/>
      <c r="AX150" s="144"/>
      <c r="AY150" s="144"/>
      <c r="AZ150" s="144"/>
      <c r="BA150" s="144"/>
      <c r="BB150" s="41"/>
    </row>
    <row r="151" ht="15.75" customHeight="1">
      <c r="A151" s="143"/>
      <c r="B151" s="143"/>
      <c r="C151" s="143"/>
      <c r="D151" s="143"/>
      <c r="E151" s="143"/>
      <c r="F151" s="288"/>
      <c r="G151" s="158"/>
      <c r="H151" s="143"/>
      <c r="I151" s="158"/>
      <c r="J151" s="158"/>
      <c r="K151" s="158"/>
      <c r="L151" s="143"/>
      <c r="M151" s="289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288"/>
      <c r="AD151" s="288"/>
      <c r="AE151" s="143"/>
      <c r="AF151" s="143"/>
      <c r="AG151" s="143"/>
      <c r="AH151" s="144"/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144"/>
      <c r="AS151" s="144"/>
      <c r="AT151" s="144"/>
      <c r="AU151" s="144"/>
      <c r="AV151" s="144"/>
      <c r="AW151" s="144"/>
      <c r="AX151" s="144"/>
      <c r="AY151" s="144"/>
      <c r="AZ151" s="144"/>
      <c r="BA151" s="144"/>
      <c r="BB151" s="41"/>
    </row>
    <row r="152" ht="15.75" customHeight="1">
      <c r="A152" s="143"/>
      <c r="B152" s="143"/>
      <c r="C152" s="143"/>
      <c r="D152" s="143"/>
      <c r="E152" s="143"/>
      <c r="F152" s="288"/>
      <c r="G152" s="158"/>
      <c r="H152" s="143"/>
      <c r="I152" s="158"/>
      <c r="J152" s="158"/>
      <c r="K152" s="158"/>
      <c r="L152" s="143"/>
      <c r="M152" s="289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288"/>
      <c r="AD152" s="288"/>
      <c r="AE152" s="143"/>
      <c r="AF152" s="143"/>
      <c r="AG152" s="143"/>
      <c r="AH152" s="144"/>
      <c r="AI152" s="144"/>
      <c r="AJ152" s="144"/>
      <c r="AK152" s="144"/>
      <c r="AL152" s="144"/>
      <c r="AM152" s="144"/>
      <c r="AN152" s="144"/>
      <c r="AO152" s="144"/>
      <c r="AP152" s="144"/>
      <c r="AQ152" s="144"/>
      <c r="AR152" s="144"/>
      <c r="AS152" s="144"/>
      <c r="AT152" s="144"/>
      <c r="AU152" s="144"/>
      <c r="AV152" s="144"/>
      <c r="AW152" s="144"/>
      <c r="AX152" s="144"/>
      <c r="AY152" s="144"/>
      <c r="AZ152" s="144"/>
      <c r="BA152" s="144"/>
      <c r="BB152" s="41"/>
    </row>
    <row r="153" ht="15.75" customHeight="1">
      <c r="A153" s="143"/>
      <c r="B153" s="143"/>
      <c r="C153" s="143"/>
      <c r="D153" s="143"/>
      <c r="E153" s="143"/>
      <c r="F153" s="288"/>
      <c r="G153" s="158"/>
      <c r="H153" s="143"/>
      <c r="I153" s="158"/>
      <c r="J153" s="158"/>
      <c r="K153" s="158"/>
      <c r="L153" s="143"/>
      <c r="M153" s="289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288"/>
      <c r="AD153" s="288"/>
      <c r="AE153" s="143"/>
      <c r="AF153" s="143"/>
      <c r="AG153" s="143"/>
      <c r="AH153" s="144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144"/>
      <c r="AS153" s="144"/>
      <c r="AT153" s="144"/>
      <c r="AU153" s="144"/>
      <c r="AV153" s="144"/>
      <c r="AW153" s="144"/>
      <c r="AX153" s="144"/>
      <c r="AY153" s="144"/>
      <c r="AZ153" s="144"/>
      <c r="BA153" s="144"/>
      <c r="BB153" s="41"/>
    </row>
    <row r="154" ht="15.75" customHeight="1">
      <c r="A154" s="143"/>
      <c r="B154" s="143"/>
      <c r="C154" s="143"/>
      <c r="D154" s="143"/>
      <c r="E154" s="143"/>
      <c r="F154" s="288"/>
      <c r="G154" s="158"/>
      <c r="H154" s="143"/>
      <c r="I154" s="158"/>
      <c r="J154" s="158"/>
      <c r="K154" s="158"/>
      <c r="L154" s="143"/>
      <c r="M154" s="289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288"/>
      <c r="AD154" s="288"/>
      <c r="AE154" s="143"/>
      <c r="AF154" s="143"/>
      <c r="AG154" s="143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  <c r="AX154" s="144"/>
      <c r="AY154" s="144"/>
      <c r="AZ154" s="144"/>
      <c r="BA154" s="144"/>
      <c r="BB154" s="41"/>
    </row>
    <row r="155" ht="15.75" customHeight="1">
      <c r="A155" s="143"/>
      <c r="B155" s="143"/>
      <c r="C155" s="143"/>
      <c r="D155" s="143"/>
      <c r="E155" s="143"/>
      <c r="F155" s="288"/>
      <c r="G155" s="158"/>
      <c r="H155" s="143"/>
      <c r="I155" s="158"/>
      <c r="J155" s="158"/>
      <c r="K155" s="158"/>
      <c r="L155" s="143"/>
      <c r="M155" s="289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288"/>
      <c r="AD155" s="288"/>
      <c r="AE155" s="143"/>
      <c r="AF155" s="143"/>
      <c r="AG155" s="143"/>
      <c r="AH155" s="144"/>
      <c r="AI155" s="144"/>
      <c r="AJ155" s="144"/>
      <c r="AK155" s="144"/>
      <c r="AL155" s="144"/>
      <c r="AM155" s="144"/>
      <c r="AN155" s="144"/>
      <c r="AO155" s="144"/>
      <c r="AP155" s="144"/>
      <c r="AQ155" s="144"/>
      <c r="AR155" s="144"/>
      <c r="AS155" s="144"/>
      <c r="AT155" s="144"/>
      <c r="AU155" s="144"/>
      <c r="AV155" s="144"/>
      <c r="AW155" s="144"/>
      <c r="AX155" s="144"/>
      <c r="AY155" s="144"/>
      <c r="AZ155" s="144"/>
      <c r="BA155" s="144"/>
      <c r="BB155" s="41"/>
    </row>
    <row r="156" ht="15.75" customHeight="1">
      <c r="A156" s="143"/>
      <c r="B156" s="143"/>
      <c r="C156" s="143"/>
      <c r="D156" s="143"/>
      <c r="E156" s="143"/>
      <c r="F156" s="288"/>
      <c r="G156" s="158"/>
      <c r="H156" s="143"/>
      <c r="I156" s="158"/>
      <c r="J156" s="158"/>
      <c r="K156" s="158"/>
      <c r="L156" s="143"/>
      <c r="M156" s="289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288"/>
      <c r="AD156" s="288"/>
      <c r="AE156" s="143"/>
      <c r="AF156" s="143"/>
      <c r="AG156" s="143"/>
      <c r="AH156" s="144"/>
      <c r="AI156" s="144"/>
      <c r="AJ156" s="144"/>
      <c r="AK156" s="144"/>
      <c r="AL156" s="144"/>
      <c r="AM156" s="144"/>
      <c r="AN156" s="144"/>
      <c r="AO156" s="144"/>
      <c r="AP156" s="144"/>
      <c r="AQ156" s="144"/>
      <c r="AR156" s="144"/>
      <c r="AS156" s="144"/>
      <c r="AT156" s="144"/>
      <c r="AU156" s="144"/>
      <c r="AV156" s="144"/>
      <c r="AW156" s="144"/>
      <c r="AX156" s="144"/>
      <c r="AY156" s="144"/>
      <c r="AZ156" s="144"/>
      <c r="BA156" s="144"/>
      <c r="BB156" s="41"/>
    </row>
    <row r="157" ht="15.75" customHeight="1">
      <c r="A157" s="143"/>
      <c r="B157" s="143"/>
      <c r="C157" s="143"/>
      <c r="D157" s="143"/>
      <c r="E157" s="143"/>
      <c r="F157" s="288"/>
      <c r="G157" s="158"/>
      <c r="H157" s="143"/>
      <c r="I157" s="158"/>
      <c r="J157" s="158"/>
      <c r="K157" s="158"/>
      <c r="L157" s="143"/>
      <c r="M157" s="289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288"/>
      <c r="AD157" s="288"/>
      <c r="AE157" s="143"/>
      <c r="AF157" s="143"/>
      <c r="AG157" s="143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  <c r="AS157" s="144"/>
      <c r="AT157" s="144"/>
      <c r="AU157" s="144"/>
      <c r="AV157" s="144"/>
      <c r="AW157" s="144"/>
      <c r="AX157" s="144"/>
      <c r="AY157" s="144"/>
      <c r="AZ157" s="144"/>
      <c r="BA157" s="144"/>
      <c r="BB157" s="41"/>
    </row>
    <row r="158" ht="15.75" customHeight="1">
      <c r="A158" s="143"/>
      <c r="B158" s="143"/>
      <c r="C158" s="143"/>
      <c r="D158" s="143"/>
      <c r="E158" s="143"/>
      <c r="F158" s="288"/>
      <c r="G158" s="158"/>
      <c r="H158" s="143"/>
      <c r="I158" s="158"/>
      <c r="J158" s="158"/>
      <c r="K158" s="158"/>
      <c r="L158" s="143"/>
      <c r="M158" s="289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288"/>
      <c r="AD158" s="288"/>
      <c r="AE158" s="143"/>
      <c r="AF158" s="143"/>
      <c r="AG158" s="143"/>
      <c r="AH158" s="144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144"/>
      <c r="AS158" s="144"/>
      <c r="AT158" s="144"/>
      <c r="AU158" s="144"/>
      <c r="AV158" s="144"/>
      <c r="AW158" s="144"/>
      <c r="AX158" s="144"/>
      <c r="AY158" s="144"/>
      <c r="AZ158" s="144"/>
      <c r="BA158" s="144"/>
      <c r="BB158" s="41"/>
    </row>
    <row r="159" ht="15.75" customHeight="1">
      <c r="A159" s="143"/>
      <c r="B159" s="143"/>
      <c r="C159" s="143"/>
      <c r="D159" s="143"/>
      <c r="E159" s="143"/>
      <c r="F159" s="288"/>
      <c r="G159" s="158"/>
      <c r="H159" s="143"/>
      <c r="I159" s="158"/>
      <c r="J159" s="158"/>
      <c r="K159" s="158"/>
      <c r="L159" s="143"/>
      <c r="M159" s="289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288"/>
      <c r="AD159" s="288"/>
      <c r="AE159" s="143"/>
      <c r="AF159" s="143"/>
      <c r="AG159" s="143"/>
      <c r="AH159" s="144"/>
      <c r="AI159" s="144"/>
      <c r="AJ159" s="144"/>
      <c r="AK159" s="144"/>
      <c r="AL159" s="144"/>
      <c r="AM159" s="144"/>
      <c r="AN159" s="144"/>
      <c r="AO159" s="144"/>
      <c r="AP159" s="144"/>
      <c r="AQ159" s="144"/>
      <c r="AR159" s="144"/>
      <c r="AS159" s="144"/>
      <c r="AT159" s="144"/>
      <c r="AU159" s="144"/>
      <c r="AV159" s="144"/>
      <c r="AW159" s="144"/>
      <c r="AX159" s="144"/>
      <c r="AY159" s="144"/>
      <c r="AZ159" s="144"/>
      <c r="BA159" s="144"/>
      <c r="BB159" s="41"/>
    </row>
    <row r="160" ht="15.75" customHeight="1">
      <c r="A160" s="143"/>
      <c r="B160" s="143"/>
      <c r="C160" s="143"/>
      <c r="D160" s="143"/>
      <c r="E160" s="143"/>
      <c r="F160" s="288"/>
      <c r="G160" s="158"/>
      <c r="H160" s="143"/>
      <c r="I160" s="158"/>
      <c r="J160" s="158"/>
      <c r="K160" s="158"/>
      <c r="L160" s="143"/>
      <c r="M160" s="289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288"/>
      <c r="AD160" s="288"/>
      <c r="AE160" s="143"/>
      <c r="AF160" s="143"/>
      <c r="AG160" s="143"/>
      <c r="AH160" s="144"/>
      <c r="AI160" s="144"/>
      <c r="AJ160" s="144"/>
      <c r="AK160" s="144"/>
      <c r="AL160" s="144"/>
      <c r="AM160" s="144"/>
      <c r="AN160" s="144"/>
      <c r="AO160" s="144"/>
      <c r="AP160" s="144"/>
      <c r="AQ160" s="144"/>
      <c r="AR160" s="144"/>
      <c r="AS160" s="144"/>
      <c r="AT160" s="144"/>
      <c r="AU160" s="144"/>
      <c r="AV160" s="144"/>
      <c r="AW160" s="144"/>
      <c r="AX160" s="144"/>
      <c r="AY160" s="144"/>
      <c r="AZ160" s="144"/>
      <c r="BA160" s="144"/>
      <c r="BB160" s="41"/>
    </row>
    <row r="161" ht="15.75" customHeight="1">
      <c r="A161" s="143"/>
      <c r="B161" s="143"/>
      <c r="C161" s="143"/>
      <c r="D161" s="143"/>
      <c r="E161" s="143"/>
      <c r="F161" s="288"/>
      <c r="G161" s="158"/>
      <c r="H161" s="143"/>
      <c r="I161" s="158"/>
      <c r="J161" s="158"/>
      <c r="K161" s="158"/>
      <c r="L161" s="143"/>
      <c r="M161" s="289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288"/>
      <c r="AD161" s="288"/>
      <c r="AE161" s="143"/>
      <c r="AF161" s="143"/>
      <c r="AG161" s="143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144"/>
      <c r="AS161" s="144"/>
      <c r="AT161" s="144"/>
      <c r="AU161" s="144"/>
      <c r="AV161" s="144"/>
      <c r="AW161" s="144"/>
      <c r="AX161" s="144"/>
      <c r="AY161" s="144"/>
      <c r="AZ161" s="144"/>
      <c r="BA161" s="144"/>
      <c r="BB161" s="41"/>
    </row>
    <row r="162" ht="15.75" customHeight="1">
      <c r="A162" s="143"/>
      <c r="B162" s="143"/>
      <c r="C162" s="143"/>
      <c r="D162" s="143"/>
      <c r="E162" s="143"/>
      <c r="F162" s="288"/>
      <c r="G162" s="158"/>
      <c r="H162" s="143"/>
      <c r="I162" s="158"/>
      <c r="J162" s="158"/>
      <c r="K162" s="158"/>
      <c r="L162" s="143"/>
      <c r="M162" s="289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288"/>
      <c r="AD162" s="288"/>
      <c r="AE162" s="143"/>
      <c r="AF162" s="143"/>
      <c r="AG162" s="143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  <c r="AX162" s="144"/>
      <c r="AY162" s="144"/>
      <c r="AZ162" s="144"/>
      <c r="BA162" s="144"/>
      <c r="BB162" s="41"/>
    </row>
    <row r="163" ht="15.75" customHeight="1">
      <c r="A163" s="143"/>
      <c r="B163" s="143"/>
      <c r="C163" s="143"/>
      <c r="D163" s="143"/>
      <c r="E163" s="143"/>
      <c r="F163" s="288"/>
      <c r="G163" s="158"/>
      <c r="H163" s="143"/>
      <c r="I163" s="158"/>
      <c r="J163" s="158"/>
      <c r="K163" s="158"/>
      <c r="L163" s="143"/>
      <c r="M163" s="289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288"/>
      <c r="AD163" s="288"/>
      <c r="AE163" s="143"/>
      <c r="AF163" s="143"/>
      <c r="AG163" s="143"/>
      <c r="AH163" s="144"/>
      <c r="AI163" s="144"/>
      <c r="AJ163" s="144"/>
      <c r="AK163" s="144"/>
      <c r="AL163" s="144"/>
      <c r="AM163" s="144"/>
      <c r="AN163" s="144"/>
      <c r="AO163" s="144"/>
      <c r="AP163" s="144"/>
      <c r="AQ163" s="144"/>
      <c r="AR163" s="144"/>
      <c r="AS163" s="144"/>
      <c r="AT163" s="144"/>
      <c r="AU163" s="144"/>
      <c r="AV163" s="144"/>
      <c r="AW163" s="144"/>
      <c r="AX163" s="144"/>
      <c r="AY163" s="144"/>
      <c r="AZ163" s="144"/>
      <c r="BA163" s="144"/>
      <c r="BB163" s="41"/>
    </row>
    <row r="164" ht="15.75" customHeight="1">
      <c r="A164" s="143"/>
      <c r="B164" s="143"/>
      <c r="C164" s="143"/>
      <c r="D164" s="143"/>
      <c r="E164" s="143"/>
      <c r="F164" s="288"/>
      <c r="G164" s="143"/>
      <c r="H164" s="143"/>
      <c r="I164" s="158"/>
      <c r="J164" s="158"/>
      <c r="K164" s="158"/>
      <c r="L164" s="289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288"/>
      <c r="AC164" s="288"/>
      <c r="AD164" s="143"/>
      <c r="AE164" s="143"/>
      <c r="AF164" s="143"/>
      <c r="AG164" s="143"/>
      <c r="AH164" s="144"/>
      <c r="AI164" s="144"/>
      <c r="AJ164" s="144"/>
      <c r="AK164" s="144"/>
      <c r="AL164" s="144"/>
      <c r="AM164" s="144"/>
      <c r="AN164" s="144"/>
      <c r="AO164" s="144"/>
      <c r="AP164" s="144"/>
      <c r="AQ164" s="144"/>
      <c r="AR164" s="144"/>
      <c r="AS164" s="144"/>
      <c r="AT164" s="144"/>
      <c r="AU164" s="144"/>
      <c r="AV164" s="144"/>
      <c r="AW164" s="144"/>
      <c r="AX164" s="144"/>
      <c r="AY164" s="144"/>
      <c r="AZ164" s="144"/>
      <c r="BA164" s="144"/>
      <c r="BB164" s="41"/>
    </row>
    <row r="165" ht="15.75" customHeight="1">
      <c r="A165" s="143"/>
      <c r="B165" s="143"/>
      <c r="C165" s="143"/>
      <c r="D165" s="143"/>
      <c r="E165" s="143"/>
      <c r="F165" s="288"/>
      <c r="G165" s="143"/>
      <c r="H165" s="143"/>
      <c r="I165" s="158"/>
      <c r="J165" s="158"/>
      <c r="K165" s="158"/>
      <c r="L165" s="289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288"/>
      <c r="AC165" s="288"/>
      <c r="AD165" s="143"/>
      <c r="AE165" s="143"/>
      <c r="AF165" s="143"/>
      <c r="AG165" s="143"/>
      <c r="AH165" s="144"/>
      <c r="AI165" s="144"/>
      <c r="AJ165" s="144"/>
      <c r="AK165" s="144"/>
      <c r="AL165" s="144"/>
      <c r="AM165" s="144"/>
      <c r="AN165" s="144"/>
      <c r="AO165" s="144"/>
      <c r="AP165" s="144"/>
      <c r="AQ165" s="144"/>
      <c r="AR165" s="144"/>
      <c r="AS165" s="144"/>
      <c r="AT165" s="144"/>
      <c r="AU165" s="144"/>
      <c r="AV165" s="144"/>
      <c r="AW165" s="144"/>
      <c r="AX165" s="144"/>
      <c r="AY165" s="144"/>
      <c r="AZ165" s="144"/>
      <c r="BA165" s="144"/>
      <c r="BB165" s="41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158"/>
      <c r="J166" s="158"/>
      <c r="K166" s="158"/>
      <c r="L166" s="289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288"/>
      <c r="AC166" s="288"/>
      <c r="AD166" s="143"/>
      <c r="AE166" s="143"/>
      <c r="AF166" s="143"/>
      <c r="AG166" s="143"/>
      <c r="AH166" s="144"/>
      <c r="AI166" s="144"/>
      <c r="AJ166" s="144"/>
      <c r="AK166" s="144"/>
      <c r="AL166" s="144"/>
      <c r="AM166" s="144"/>
      <c r="AN166" s="144"/>
      <c r="AO166" s="144"/>
      <c r="AP166" s="144"/>
      <c r="AQ166" s="144"/>
      <c r="AR166" s="144"/>
      <c r="AS166" s="144"/>
      <c r="AT166" s="144"/>
      <c r="AU166" s="144"/>
      <c r="AV166" s="144"/>
      <c r="AW166" s="144"/>
      <c r="AX166" s="144"/>
      <c r="AY166" s="144"/>
      <c r="AZ166" s="144"/>
      <c r="BA166" s="144"/>
      <c r="BB166" s="41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158"/>
      <c r="J167" s="158"/>
      <c r="K167" s="158"/>
      <c r="L167" s="289"/>
      <c r="M167" s="143"/>
      <c r="N167" s="143"/>
      <c r="O167" s="143"/>
      <c r="P167" s="143"/>
      <c r="Q167" s="143"/>
      <c r="R167" s="12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288"/>
      <c r="AC167" s="288"/>
      <c r="AD167" s="143"/>
      <c r="AE167" s="143"/>
      <c r="AF167" s="143"/>
      <c r="AG167" s="143"/>
      <c r="AH167" s="144"/>
      <c r="AI167" s="144"/>
      <c r="AJ167" s="144"/>
      <c r="AK167" s="144"/>
      <c r="AL167" s="144"/>
      <c r="AM167" s="144"/>
      <c r="AN167" s="144"/>
      <c r="AO167" s="144"/>
      <c r="AP167" s="144"/>
      <c r="AQ167" s="144"/>
      <c r="AR167" s="144"/>
      <c r="AS167" s="144"/>
      <c r="AT167" s="144"/>
      <c r="AU167" s="144"/>
      <c r="AV167" s="144"/>
      <c r="AW167" s="144"/>
      <c r="AX167" s="144"/>
      <c r="AY167" s="144"/>
      <c r="AZ167" s="144"/>
      <c r="BA167" s="144"/>
      <c r="BB167" s="41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158"/>
      <c r="J168" s="158"/>
      <c r="K168" s="158"/>
      <c r="L168" s="289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288"/>
      <c r="AC168" s="288"/>
      <c r="AD168" s="143"/>
      <c r="AE168" s="143"/>
      <c r="AF168" s="143"/>
      <c r="AG168" s="143"/>
      <c r="AH168" s="144"/>
      <c r="AI168" s="144"/>
      <c r="AJ168" s="144"/>
      <c r="AK168" s="144"/>
      <c r="AL168" s="144"/>
      <c r="AM168" s="144"/>
      <c r="AN168" s="144"/>
      <c r="AO168" s="144"/>
      <c r="AP168" s="144"/>
      <c r="AQ168" s="144"/>
      <c r="AR168" s="144"/>
      <c r="AS168" s="144"/>
      <c r="AT168" s="144"/>
      <c r="AU168" s="144"/>
      <c r="AV168" s="144"/>
      <c r="AW168" s="144"/>
      <c r="AX168" s="144"/>
      <c r="AY168" s="144"/>
      <c r="AZ168" s="144"/>
      <c r="BA168" s="144"/>
      <c r="BB168" s="41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158"/>
      <c r="J169" s="158"/>
      <c r="K169" s="158"/>
      <c r="L169" s="289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288"/>
      <c r="AC169" s="288"/>
      <c r="AD169" s="143"/>
      <c r="AE169" s="143"/>
      <c r="AF169" s="143"/>
      <c r="AG169" s="143"/>
      <c r="AH169" s="144"/>
      <c r="AI169" s="144"/>
      <c r="AJ169" s="144"/>
      <c r="AK169" s="144"/>
      <c r="AL169" s="144"/>
      <c r="AM169" s="144"/>
      <c r="AN169" s="144"/>
      <c r="AO169" s="144"/>
      <c r="AP169" s="144"/>
      <c r="AQ169" s="144"/>
      <c r="AR169" s="144"/>
      <c r="AS169" s="144"/>
      <c r="AT169" s="144"/>
      <c r="AU169" s="144"/>
      <c r="AV169" s="144"/>
      <c r="AW169" s="144"/>
      <c r="AX169" s="144"/>
      <c r="AY169" s="144"/>
      <c r="AZ169" s="144"/>
      <c r="BA169" s="144"/>
      <c r="BB169" s="41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158"/>
      <c r="J170" s="158"/>
      <c r="K170" s="158"/>
      <c r="L170" s="289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288"/>
      <c r="AC170" s="288"/>
      <c r="AD170" s="143"/>
      <c r="AE170" s="143"/>
      <c r="AF170" s="143"/>
      <c r="AG170" s="143"/>
      <c r="AH170" s="144"/>
      <c r="AI170" s="144"/>
      <c r="AJ170" s="144"/>
      <c r="AK170" s="144"/>
      <c r="AL170" s="144"/>
      <c r="AM170" s="144"/>
      <c r="AN170" s="144"/>
      <c r="AO170" s="144"/>
      <c r="AP170" s="144"/>
      <c r="AQ170" s="144"/>
      <c r="AR170" s="144"/>
      <c r="AS170" s="144"/>
      <c r="AT170" s="144"/>
      <c r="AU170" s="144"/>
      <c r="AV170" s="144"/>
      <c r="AW170" s="144"/>
      <c r="AX170" s="144"/>
      <c r="AY170" s="144"/>
      <c r="AZ170" s="144"/>
      <c r="BA170" s="144"/>
      <c r="BB170" s="41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158"/>
      <c r="J171" s="158"/>
      <c r="K171" s="158"/>
      <c r="L171" s="289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288"/>
      <c r="AC171" s="288"/>
      <c r="AD171" s="143"/>
      <c r="AE171" s="143"/>
      <c r="AF171" s="143"/>
      <c r="AG171" s="143"/>
      <c r="AH171" s="144"/>
      <c r="AI171" s="144"/>
      <c r="AJ171" s="144"/>
      <c r="AK171" s="144"/>
      <c r="AL171" s="144"/>
      <c r="AM171" s="144"/>
      <c r="AN171" s="144"/>
      <c r="AO171" s="144"/>
      <c r="AP171" s="144"/>
      <c r="AQ171" s="144"/>
      <c r="AR171" s="144"/>
      <c r="AS171" s="144"/>
      <c r="AT171" s="144"/>
      <c r="AU171" s="144"/>
      <c r="AV171" s="144"/>
      <c r="AW171" s="144"/>
      <c r="AX171" s="144"/>
      <c r="AY171" s="144"/>
      <c r="AZ171" s="144"/>
      <c r="BA171" s="144"/>
      <c r="BB171" s="41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158"/>
      <c r="J172" s="158"/>
      <c r="K172" s="158"/>
      <c r="L172" s="289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288"/>
      <c r="AC172" s="288"/>
      <c r="AD172" s="143"/>
      <c r="AE172" s="143"/>
      <c r="AF172" s="143"/>
      <c r="AG172" s="143"/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  <c r="AR172" s="144"/>
      <c r="AS172" s="144"/>
      <c r="AT172" s="144"/>
      <c r="AU172" s="144"/>
      <c r="AV172" s="144"/>
      <c r="AW172" s="144"/>
      <c r="AX172" s="144"/>
      <c r="AY172" s="144"/>
      <c r="AZ172" s="144"/>
      <c r="BA172" s="144"/>
      <c r="BB172" s="41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158"/>
      <c r="J173" s="158"/>
      <c r="K173" s="158"/>
      <c r="L173" s="289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288"/>
      <c r="AC173" s="288"/>
      <c r="AD173" s="143"/>
      <c r="AE173" s="143"/>
      <c r="AF173" s="143"/>
      <c r="AG173" s="143"/>
      <c r="AH173" s="144"/>
      <c r="AI173" s="144"/>
      <c r="AJ173" s="144"/>
      <c r="AK173" s="144"/>
      <c r="AL173" s="144"/>
      <c r="AM173" s="144"/>
      <c r="AN173" s="144"/>
      <c r="AO173" s="144"/>
      <c r="AP173" s="144"/>
      <c r="AQ173" s="144"/>
      <c r="AR173" s="144"/>
      <c r="AS173" s="144"/>
      <c r="AT173" s="144"/>
      <c r="AU173" s="144"/>
      <c r="AV173" s="144"/>
      <c r="AW173" s="144"/>
      <c r="AX173" s="144"/>
      <c r="AY173" s="144"/>
      <c r="AZ173" s="144"/>
      <c r="BA173" s="144"/>
      <c r="BB173" s="41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158"/>
      <c r="J174" s="158"/>
      <c r="K174" s="158"/>
      <c r="L174" s="289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288"/>
      <c r="AC174" s="288"/>
      <c r="AD174" s="143"/>
      <c r="AE174" s="143"/>
      <c r="AF174" s="143"/>
      <c r="AG174" s="143"/>
      <c r="AH174" s="144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144"/>
      <c r="AS174" s="144"/>
      <c r="AT174" s="144"/>
      <c r="AU174" s="144"/>
      <c r="AV174" s="144"/>
      <c r="AW174" s="144"/>
      <c r="AX174" s="144"/>
      <c r="AY174" s="144"/>
      <c r="AZ174" s="144"/>
      <c r="BA174" s="144"/>
      <c r="BB174" s="41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158"/>
      <c r="J175" s="158"/>
      <c r="K175" s="158"/>
      <c r="L175" s="289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288"/>
      <c r="AC175" s="288"/>
      <c r="AD175" s="143"/>
      <c r="AE175" s="143"/>
      <c r="AF175" s="143"/>
      <c r="AG175" s="143"/>
      <c r="AH175" s="144"/>
      <c r="AI175" s="144"/>
      <c r="AJ175" s="144"/>
      <c r="AK175" s="144"/>
      <c r="AL175" s="144"/>
      <c r="AM175" s="144"/>
      <c r="AN175" s="144"/>
      <c r="AO175" s="144"/>
      <c r="AP175" s="144"/>
      <c r="AQ175" s="144"/>
      <c r="AR175" s="144"/>
      <c r="AS175" s="144"/>
      <c r="AT175" s="144"/>
      <c r="AU175" s="144"/>
      <c r="AV175" s="144"/>
      <c r="AW175" s="144"/>
      <c r="AX175" s="144"/>
      <c r="AY175" s="144"/>
      <c r="AZ175" s="144"/>
      <c r="BA175" s="144"/>
      <c r="BB175" s="41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158"/>
      <c r="J176" s="158"/>
      <c r="K176" s="158"/>
      <c r="L176" s="289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288"/>
      <c r="AC176" s="288"/>
      <c r="AD176" s="143"/>
      <c r="AE176" s="143"/>
      <c r="AF176" s="143"/>
      <c r="AG176" s="143"/>
      <c r="AH176" s="144"/>
      <c r="AI176" s="144"/>
      <c r="AJ176" s="144"/>
      <c r="AK176" s="144"/>
      <c r="AL176" s="144"/>
      <c r="AM176" s="144"/>
      <c r="AN176" s="144"/>
      <c r="AO176" s="144"/>
      <c r="AP176" s="144"/>
      <c r="AQ176" s="144"/>
      <c r="AR176" s="144"/>
      <c r="AS176" s="144"/>
      <c r="AT176" s="144"/>
      <c r="AU176" s="144"/>
      <c r="AV176" s="144"/>
      <c r="AW176" s="144"/>
      <c r="AX176" s="144"/>
      <c r="AY176" s="144"/>
      <c r="AZ176" s="144"/>
      <c r="BA176" s="144"/>
      <c r="BB176" s="41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158"/>
      <c r="J177" s="158"/>
      <c r="K177" s="158"/>
      <c r="L177" s="289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288"/>
      <c r="AC177" s="288"/>
      <c r="AD177" s="143"/>
      <c r="AE177" s="143"/>
      <c r="AF177" s="143"/>
      <c r="AG177" s="143"/>
      <c r="AH177" s="144"/>
      <c r="AI177" s="144"/>
      <c r="AJ177" s="144"/>
      <c r="AK177" s="144"/>
      <c r="AL177" s="144"/>
      <c r="AM177" s="144"/>
      <c r="AN177" s="144"/>
      <c r="AO177" s="144"/>
      <c r="AP177" s="144"/>
      <c r="AQ177" s="144"/>
      <c r="AR177" s="144"/>
      <c r="AS177" s="144"/>
      <c r="AT177" s="144"/>
      <c r="AU177" s="144"/>
      <c r="AV177" s="144"/>
      <c r="AW177" s="144"/>
      <c r="AX177" s="144"/>
      <c r="AY177" s="144"/>
      <c r="AZ177" s="144"/>
      <c r="BA177" s="144"/>
      <c r="BB177" s="41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158"/>
      <c r="J178" s="158"/>
      <c r="K178" s="158"/>
      <c r="L178" s="289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288"/>
      <c r="AC178" s="288"/>
      <c r="AD178" s="143"/>
      <c r="AE178" s="143"/>
      <c r="AF178" s="143"/>
      <c r="AG178" s="143"/>
      <c r="AH178" s="144"/>
      <c r="AI178" s="144"/>
      <c r="AJ178" s="144"/>
      <c r="AK178" s="144"/>
      <c r="AL178" s="144"/>
      <c r="AM178" s="144"/>
      <c r="AN178" s="144"/>
      <c r="AO178" s="144"/>
      <c r="AP178" s="144"/>
      <c r="AQ178" s="144"/>
      <c r="AR178" s="144"/>
      <c r="AS178" s="144"/>
      <c r="AT178" s="144"/>
      <c r="AU178" s="144"/>
      <c r="AV178" s="144"/>
      <c r="AW178" s="144"/>
      <c r="AX178" s="144"/>
      <c r="AY178" s="144"/>
      <c r="AZ178" s="144"/>
      <c r="BA178" s="144"/>
      <c r="BB178" s="41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158"/>
      <c r="J179" s="158"/>
      <c r="K179" s="158"/>
      <c r="L179" s="289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288"/>
      <c r="AC179" s="288"/>
      <c r="AD179" s="143"/>
      <c r="AE179" s="143"/>
      <c r="AF179" s="143"/>
      <c r="AG179" s="143"/>
      <c r="AH179" s="144"/>
      <c r="AI179" s="144"/>
      <c r="AJ179" s="144"/>
      <c r="AK179" s="144"/>
      <c r="AL179" s="144"/>
      <c r="AM179" s="144"/>
      <c r="AN179" s="144"/>
      <c r="AO179" s="144"/>
      <c r="AP179" s="144"/>
      <c r="AQ179" s="144"/>
      <c r="AR179" s="144"/>
      <c r="AS179" s="144"/>
      <c r="AT179" s="144"/>
      <c r="AU179" s="144"/>
      <c r="AV179" s="144"/>
      <c r="AW179" s="144"/>
      <c r="AX179" s="144"/>
      <c r="AY179" s="144"/>
      <c r="AZ179" s="144"/>
      <c r="BA179" s="144"/>
      <c r="BB179" s="41"/>
    </row>
    <row r="180" ht="15.75" customHeight="1">
      <c r="A180" s="143"/>
      <c r="B180" s="143"/>
      <c r="C180" s="143"/>
      <c r="D180" s="143"/>
      <c r="E180" s="143"/>
      <c r="F180" s="143"/>
      <c r="G180" s="143"/>
      <c r="H180" s="143"/>
      <c r="I180" s="158"/>
      <c r="J180" s="158"/>
      <c r="K180" s="158"/>
      <c r="L180" s="289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288"/>
      <c r="AC180" s="288"/>
      <c r="AD180" s="143"/>
      <c r="AE180" s="143"/>
      <c r="AF180" s="143"/>
      <c r="AG180" s="143"/>
      <c r="AH180" s="144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144"/>
      <c r="AS180" s="144"/>
      <c r="AT180" s="144"/>
      <c r="AU180" s="144"/>
      <c r="AV180" s="144"/>
      <c r="AW180" s="144"/>
      <c r="AX180" s="144"/>
      <c r="AY180" s="144"/>
      <c r="AZ180" s="144"/>
      <c r="BA180" s="144"/>
      <c r="BB180" s="41"/>
    </row>
    <row r="181" ht="15.75" customHeight="1">
      <c r="A181" s="143"/>
      <c r="B181" s="143"/>
      <c r="C181" s="143"/>
      <c r="D181" s="143"/>
      <c r="E181" s="143"/>
      <c r="F181" s="143"/>
      <c r="G181" s="143"/>
      <c r="H181" s="143"/>
      <c r="I181" s="158"/>
      <c r="J181" s="158"/>
      <c r="K181" s="158"/>
      <c r="L181" s="289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288"/>
      <c r="AC181" s="288"/>
      <c r="AD181" s="143"/>
      <c r="AE181" s="143"/>
      <c r="AF181" s="143"/>
      <c r="AG181" s="143"/>
      <c r="AH181" s="144"/>
      <c r="AI181" s="144"/>
      <c r="AJ181" s="144"/>
      <c r="AK181" s="144"/>
      <c r="AL181" s="144"/>
      <c r="AM181" s="144"/>
      <c r="AN181" s="144"/>
      <c r="AO181" s="144"/>
      <c r="AP181" s="144"/>
      <c r="AQ181" s="144"/>
      <c r="AR181" s="144"/>
      <c r="AS181" s="144"/>
      <c r="AT181" s="144"/>
      <c r="AU181" s="144"/>
      <c r="AV181" s="144"/>
      <c r="AW181" s="144"/>
      <c r="AX181" s="144"/>
      <c r="AY181" s="144"/>
      <c r="AZ181" s="144"/>
      <c r="BA181" s="144"/>
      <c r="BB181" s="41"/>
    </row>
    <row r="182" ht="15.75" customHeight="1">
      <c r="A182" s="143"/>
      <c r="B182" s="143"/>
      <c r="C182" s="143"/>
      <c r="D182" s="143"/>
      <c r="E182" s="143"/>
      <c r="F182" s="143"/>
      <c r="G182" s="143"/>
      <c r="H182" s="143"/>
      <c r="I182" s="158"/>
      <c r="J182" s="158"/>
      <c r="K182" s="158"/>
      <c r="L182" s="289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288"/>
      <c r="AC182" s="288"/>
      <c r="AD182" s="143"/>
      <c r="AE182" s="143"/>
      <c r="AF182" s="143"/>
      <c r="AG182" s="143"/>
      <c r="AH182" s="144"/>
      <c r="AI182" s="144"/>
      <c r="AJ182" s="144"/>
      <c r="AK182" s="144"/>
      <c r="AL182" s="144"/>
      <c r="AM182" s="144"/>
      <c r="AN182" s="144"/>
      <c r="AO182" s="144"/>
      <c r="AP182" s="144"/>
      <c r="AQ182" s="144"/>
      <c r="AR182" s="144"/>
      <c r="AS182" s="144"/>
      <c r="AT182" s="144"/>
      <c r="AU182" s="144"/>
      <c r="AV182" s="144"/>
      <c r="AW182" s="144"/>
      <c r="AX182" s="144"/>
      <c r="AY182" s="144"/>
      <c r="AZ182" s="144"/>
      <c r="BA182" s="144"/>
      <c r="BB182" s="41"/>
    </row>
    <row r="183" ht="15.75" customHeight="1">
      <c r="A183" s="143"/>
      <c r="B183" s="143"/>
      <c r="C183" s="143"/>
      <c r="D183" s="143"/>
      <c r="E183" s="143"/>
      <c r="F183" s="143"/>
      <c r="G183" s="143"/>
      <c r="H183" s="143"/>
      <c r="I183" s="158"/>
      <c r="J183" s="158"/>
      <c r="K183" s="158"/>
      <c r="L183" s="289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288"/>
      <c r="AC183" s="288"/>
      <c r="AD183" s="143"/>
      <c r="AE183" s="143"/>
      <c r="AF183" s="143"/>
      <c r="AG183" s="143"/>
      <c r="AH183" s="144"/>
      <c r="AI183" s="144"/>
      <c r="AJ183" s="144"/>
      <c r="AK183" s="144"/>
      <c r="AL183" s="144"/>
      <c r="AM183" s="144"/>
      <c r="AN183" s="144"/>
      <c r="AO183" s="144"/>
      <c r="AP183" s="144"/>
      <c r="AQ183" s="144"/>
      <c r="AR183" s="144"/>
      <c r="AS183" s="144"/>
      <c r="AT183" s="144"/>
      <c r="AU183" s="144"/>
      <c r="AV183" s="144"/>
      <c r="AW183" s="144"/>
      <c r="AX183" s="144"/>
      <c r="AY183" s="144"/>
      <c r="AZ183" s="144"/>
      <c r="BA183" s="144"/>
      <c r="BB183" s="41"/>
    </row>
    <row r="184" ht="15.75" customHeight="1">
      <c r="A184" s="143"/>
      <c r="B184" s="143"/>
      <c r="C184" s="143"/>
      <c r="D184" s="143"/>
      <c r="E184" s="143"/>
      <c r="F184" s="143"/>
      <c r="G184" s="143"/>
      <c r="H184" s="143"/>
      <c r="I184" s="158"/>
      <c r="J184" s="158"/>
      <c r="K184" s="158"/>
      <c r="L184" s="289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288"/>
      <c r="AC184" s="288"/>
      <c r="AD184" s="143"/>
      <c r="AE184" s="143"/>
      <c r="AF184" s="143"/>
      <c r="AG184" s="143"/>
      <c r="AH184" s="144"/>
      <c r="AI184" s="144"/>
      <c r="AJ184" s="144"/>
      <c r="AK184" s="144"/>
      <c r="AL184" s="144"/>
      <c r="AM184" s="144"/>
      <c r="AN184" s="144"/>
      <c r="AO184" s="144"/>
      <c r="AP184" s="144"/>
      <c r="AQ184" s="144"/>
      <c r="AR184" s="144"/>
      <c r="AS184" s="144"/>
      <c r="AT184" s="144"/>
      <c r="AU184" s="144"/>
      <c r="AV184" s="144"/>
      <c r="AW184" s="144"/>
      <c r="AX184" s="144"/>
      <c r="AY184" s="144"/>
      <c r="AZ184" s="144"/>
      <c r="BA184" s="144"/>
      <c r="BB184" s="41"/>
    </row>
    <row r="185" ht="15.75" customHeight="1">
      <c r="A185" s="143"/>
      <c r="B185" s="143"/>
      <c r="C185" s="143"/>
      <c r="D185" s="143"/>
      <c r="E185" s="143"/>
      <c r="F185" s="143"/>
      <c r="G185" s="143"/>
      <c r="H185" s="143"/>
      <c r="I185" s="158"/>
      <c r="J185" s="158"/>
      <c r="K185" s="158"/>
      <c r="L185" s="289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288"/>
      <c r="AC185" s="288"/>
      <c r="AD185" s="143"/>
      <c r="AE185" s="143"/>
      <c r="AF185" s="143"/>
      <c r="AG185" s="143"/>
      <c r="AH185" s="144"/>
      <c r="AI185" s="144"/>
      <c r="AJ185" s="144"/>
      <c r="AK185" s="144"/>
      <c r="AL185" s="144"/>
      <c r="AM185" s="144"/>
      <c r="AN185" s="144"/>
      <c r="AO185" s="144"/>
      <c r="AP185" s="144"/>
      <c r="AQ185" s="144"/>
      <c r="AR185" s="144"/>
      <c r="AS185" s="144"/>
      <c r="AT185" s="144"/>
      <c r="AU185" s="144"/>
      <c r="AV185" s="144"/>
      <c r="AW185" s="144"/>
      <c r="AX185" s="144"/>
      <c r="AY185" s="144"/>
      <c r="AZ185" s="144"/>
      <c r="BA185" s="144"/>
      <c r="BB185" s="41"/>
    </row>
    <row r="186" ht="15.75" customHeight="1">
      <c r="A186" s="143"/>
      <c r="B186" s="143"/>
      <c r="C186" s="143"/>
      <c r="D186" s="143"/>
      <c r="E186" s="143"/>
      <c r="F186" s="143"/>
      <c r="G186" s="143"/>
      <c r="H186" s="143"/>
      <c r="I186" s="158"/>
      <c r="J186" s="158"/>
      <c r="K186" s="158"/>
      <c r="L186" s="289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288"/>
      <c r="AC186" s="288"/>
      <c r="AD186" s="143"/>
      <c r="AE186" s="143"/>
      <c r="AF186" s="143"/>
      <c r="AG186" s="143"/>
      <c r="AH186" s="144"/>
      <c r="AI186" s="144"/>
      <c r="AJ186" s="144"/>
      <c r="AK186" s="144"/>
      <c r="AL186" s="144"/>
      <c r="AM186" s="144"/>
      <c r="AN186" s="144"/>
      <c r="AO186" s="144"/>
      <c r="AP186" s="144"/>
      <c r="AQ186" s="144"/>
      <c r="AR186" s="144"/>
      <c r="AS186" s="144"/>
      <c r="AT186" s="144"/>
      <c r="AU186" s="144"/>
      <c r="AV186" s="144"/>
      <c r="AW186" s="144"/>
      <c r="AX186" s="144"/>
      <c r="AY186" s="144"/>
      <c r="AZ186" s="144"/>
      <c r="BA186" s="144"/>
      <c r="BB186" s="41"/>
    </row>
    <row r="187" ht="15.75" customHeight="1">
      <c r="A187" s="143"/>
      <c r="B187" s="143"/>
      <c r="C187" s="143"/>
      <c r="D187" s="143"/>
      <c r="E187" s="143"/>
      <c r="F187" s="143"/>
      <c r="G187" s="143"/>
      <c r="H187" s="143"/>
      <c r="I187" s="158"/>
      <c r="J187" s="158"/>
      <c r="K187" s="158"/>
      <c r="L187" s="289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288"/>
      <c r="AC187" s="288"/>
      <c r="AD187" s="143"/>
      <c r="AE187" s="143"/>
      <c r="AF187" s="143"/>
      <c r="AG187" s="143"/>
      <c r="AH187" s="144"/>
      <c r="AI187" s="144"/>
      <c r="AJ187" s="144"/>
      <c r="AK187" s="144"/>
      <c r="AL187" s="144"/>
      <c r="AM187" s="144"/>
      <c r="AN187" s="144"/>
      <c r="AO187" s="144"/>
      <c r="AP187" s="144"/>
      <c r="AQ187" s="144"/>
      <c r="AR187" s="144"/>
      <c r="AS187" s="144"/>
      <c r="AT187" s="144"/>
      <c r="AU187" s="144"/>
      <c r="AV187" s="144"/>
      <c r="AW187" s="144"/>
      <c r="AX187" s="144"/>
      <c r="AY187" s="144"/>
      <c r="AZ187" s="144"/>
      <c r="BA187" s="144"/>
      <c r="BB187" s="41"/>
    </row>
    <row r="188" ht="15.75" customHeight="1">
      <c r="A188" s="143"/>
      <c r="B188" s="143"/>
      <c r="C188" s="143"/>
      <c r="D188" s="143"/>
      <c r="E188" s="143"/>
      <c r="F188" s="143"/>
      <c r="G188" s="143"/>
      <c r="H188" s="143"/>
      <c r="I188" s="158"/>
      <c r="J188" s="158"/>
      <c r="K188" s="158"/>
      <c r="L188" s="289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288"/>
      <c r="AC188" s="288"/>
      <c r="AD188" s="143"/>
      <c r="AE188" s="143"/>
      <c r="AF188" s="143"/>
      <c r="AG188" s="143"/>
      <c r="AH188" s="144"/>
      <c r="AI188" s="144"/>
      <c r="AJ188" s="144"/>
      <c r="AK188" s="144"/>
      <c r="AL188" s="144"/>
      <c r="AM188" s="144"/>
      <c r="AN188" s="144"/>
      <c r="AO188" s="144"/>
      <c r="AP188" s="144"/>
      <c r="AQ188" s="144"/>
      <c r="AR188" s="144"/>
      <c r="AS188" s="144"/>
      <c r="AT188" s="144"/>
      <c r="AU188" s="144"/>
      <c r="AV188" s="144"/>
      <c r="AW188" s="144"/>
      <c r="AX188" s="144"/>
      <c r="AY188" s="144"/>
      <c r="AZ188" s="144"/>
      <c r="BA188" s="144"/>
      <c r="BB188" s="41"/>
    </row>
    <row r="189" ht="15.75" customHeight="1">
      <c r="A189" s="143"/>
      <c r="B189" s="143"/>
      <c r="C189" s="143"/>
      <c r="D189" s="143"/>
      <c r="E189" s="143"/>
      <c r="F189" s="143"/>
      <c r="G189" s="143"/>
      <c r="H189" s="143"/>
      <c r="I189" s="158"/>
      <c r="J189" s="158"/>
      <c r="K189" s="158"/>
      <c r="L189" s="289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288"/>
      <c r="AC189" s="288"/>
      <c r="AD189" s="143"/>
      <c r="AE189" s="143"/>
      <c r="AF189" s="143"/>
      <c r="AG189" s="143"/>
      <c r="AH189" s="144"/>
      <c r="AI189" s="144"/>
      <c r="AJ189" s="144"/>
      <c r="AK189" s="144"/>
      <c r="AL189" s="144"/>
      <c r="AM189" s="144"/>
      <c r="AN189" s="144"/>
      <c r="AO189" s="144"/>
      <c r="AP189" s="144"/>
      <c r="AQ189" s="144"/>
      <c r="AR189" s="144"/>
      <c r="AS189" s="144"/>
      <c r="AT189" s="144"/>
      <c r="AU189" s="144"/>
      <c r="AV189" s="144"/>
      <c r="AW189" s="144"/>
      <c r="AX189" s="144"/>
      <c r="AY189" s="144"/>
      <c r="AZ189" s="144"/>
      <c r="BA189" s="144"/>
      <c r="BB189" s="41"/>
    </row>
    <row r="190" ht="15.75" customHeight="1">
      <c r="A190" s="143"/>
      <c r="B190" s="143"/>
      <c r="C190" s="143"/>
      <c r="D190" s="143"/>
      <c r="E190" s="143"/>
      <c r="F190" s="143"/>
      <c r="G190" s="143"/>
      <c r="H190" s="143"/>
      <c r="I190" s="158"/>
      <c r="J190" s="158"/>
      <c r="K190" s="158"/>
      <c r="L190" s="289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288"/>
      <c r="AC190" s="288"/>
      <c r="AD190" s="143"/>
      <c r="AE190" s="143"/>
      <c r="AF190" s="143"/>
      <c r="AG190" s="143"/>
      <c r="AH190" s="144"/>
      <c r="AI190" s="144"/>
      <c r="AJ190" s="144"/>
      <c r="AK190" s="144"/>
      <c r="AL190" s="144"/>
      <c r="AM190" s="144"/>
      <c r="AN190" s="144"/>
      <c r="AO190" s="144"/>
      <c r="AP190" s="144"/>
      <c r="AQ190" s="144"/>
      <c r="AR190" s="144"/>
      <c r="AS190" s="144"/>
      <c r="AT190" s="144"/>
      <c r="AU190" s="144"/>
      <c r="AV190" s="144"/>
      <c r="AW190" s="144"/>
      <c r="AX190" s="144"/>
      <c r="AY190" s="144"/>
      <c r="AZ190" s="144"/>
      <c r="BA190" s="144"/>
      <c r="BB190" s="41"/>
    </row>
    <row r="191" ht="15.75" customHeight="1">
      <c r="A191" s="143"/>
      <c r="B191" s="143"/>
      <c r="C191" s="143"/>
      <c r="D191" s="143"/>
      <c r="E191" s="143"/>
      <c r="F191" s="143"/>
      <c r="G191" s="143"/>
      <c r="H191" s="143"/>
      <c r="I191" s="158"/>
      <c r="J191" s="158"/>
      <c r="K191" s="158"/>
      <c r="L191" s="289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288"/>
      <c r="AC191" s="288"/>
      <c r="AD191" s="143"/>
      <c r="AE191" s="143"/>
      <c r="AF191" s="143"/>
      <c r="AG191" s="143"/>
      <c r="AH191" s="144"/>
      <c r="AI191" s="144"/>
      <c r="AJ191" s="144"/>
      <c r="AK191" s="144"/>
      <c r="AL191" s="144"/>
      <c r="AM191" s="144"/>
      <c r="AN191" s="144"/>
      <c r="AO191" s="144"/>
      <c r="AP191" s="144"/>
      <c r="AQ191" s="144"/>
      <c r="AR191" s="144"/>
      <c r="AS191" s="144"/>
      <c r="AT191" s="144"/>
      <c r="AU191" s="144"/>
      <c r="AV191" s="144"/>
      <c r="AW191" s="144"/>
      <c r="AX191" s="144"/>
      <c r="AY191" s="144"/>
      <c r="AZ191" s="144"/>
      <c r="BA191" s="144"/>
      <c r="BB191" s="41"/>
    </row>
    <row r="192" ht="15.75" customHeight="1">
      <c r="A192" s="143"/>
      <c r="B192" s="143"/>
      <c r="C192" s="143"/>
      <c r="D192" s="143"/>
      <c r="E192" s="143"/>
      <c r="F192" s="143"/>
      <c r="G192" s="143"/>
      <c r="H192" s="143"/>
      <c r="I192" s="158"/>
      <c r="J192" s="158"/>
      <c r="K192" s="158"/>
      <c r="L192" s="289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288"/>
      <c r="AC192" s="288"/>
      <c r="AD192" s="143"/>
      <c r="AE192" s="143"/>
      <c r="AF192" s="143"/>
      <c r="AG192" s="143"/>
      <c r="AH192" s="144"/>
      <c r="AI192" s="144"/>
      <c r="AJ192" s="144"/>
      <c r="AK192" s="144"/>
      <c r="AL192" s="144"/>
      <c r="AM192" s="144"/>
      <c r="AN192" s="144"/>
      <c r="AO192" s="144"/>
      <c r="AP192" s="144"/>
      <c r="AQ192" s="144"/>
      <c r="AR192" s="144"/>
      <c r="AS192" s="144"/>
      <c r="AT192" s="144"/>
      <c r="AU192" s="144"/>
      <c r="AV192" s="144"/>
      <c r="AW192" s="144"/>
      <c r="AX192" s="144"/>
      <c r="AY192" s="144"/>
      <c r="AZ192" s="144"/>
      <c r="BA192" s="144"/>
      <c r="BB192" s="41"/>
    </row>
    <row r="193" ht="15.75" customHeight="1">
      <c r="A193" s="143"/>
      <c r="B193" s="143"/>
      <c r="C193" s="143"/>
      <c r="D193" s="143"/>
      <c r="E193" s="143"/>
      <c r="F193" s="143"/>
      <c r="G193" s="143"/>
      <c r="H193" s="143"/>
      <c r="I193" s="158"/>
      <c r="J193" s="158"/>
      <c r="K193" s="158"/>
      <c r="L193" s="289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288"/>
      <c r="AC193" s="288"/>
      <c r="AD193" s="143"/>
      <c r="AE193" s="143"/>
      <c r="AF193" s="143"/>
      <c r="AG193" s="143"/>
      <c r="AH193" s="144"/>
      <c r="AI193" s="144"/>
      <c r="AJ193" s="144"/>
      <c r="AK193" s="144"/>
      <c r="AL193" s="144"/>
      <c r="AM193" s="144"/>
      <c r="AN193" s="144"/>
      <c r="AO193" s="144"/>
      <c r="AP193" s="144"/>
      <c r="AQ193" s="144"/>
      <c r="AR193" s="144"/>
      <c r="AS193" s="144"/>
      <c r="AT193" s="144"/>
      <c r="AU193" s="144"/>
      <c r="AV193" s="144"/>
      <c r="AW193" s="144"/>
      <c r="AX193" s="144"/>
      <c r="AY193" s="144"/>
      <c r="AZ193" s="144"/>
      <c r="BA193" s="144"/>
      <c r="BB193" s="41"/>
    </row>
    <row r="194" ht="15.75" customHeight="1">
      <c r="A194" s="143"/>
      <c r="B194" s="143"/>
      <c r="C194" s="143"/>
      <c r="D194" s="143"/>
      <c r="E194" s="143"/>
      <c r="F194" s="143"/>
      <c r="G194" s="143"/>
      <c r="H194" s="143"/>
      <c r="I194" s="158"/>
      <c r="J194" s="158"/>
      <c r="K194" s="158"/>
      <c r="L194" s="289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288"/>
      <c r="AC194" s="288"/>
      <c r="AD194" s="143"/>
      <c r="AE194" s="143"/>
      <c r="AF194" s="143"/>
      <c r="AG194" s="143"/>
      <c r="AH194" s="144"/>
      <c r="AI194" s="144"/>
      <c r="AJ194" s="144"/>
      <c r="AK194" s="144"/>
      <c r="AL194" s="144"/>
      <c r="AM194" s="144"/>
      <c r="AN194" s="144"/>
      <c r="AO194" s="144"/>
      <c r="AP194" s="144"/>
      <c r="AQ194" s="144"/>
      <c r="AR194" s="144"/>
      <c r="AS194" s="144"/>
      <c r="AT194" s="144"/>
      <c r="AU194" s="144"/>
      <c r="AV194" s="144"/>
      <c r="AW194" s="144"/>
      <c r="AX194" s="144"/>
      <c r="AY194" s="144"/>
      <c r="AZ194" s="144"/>
      <c r="BA194" s="144"/>
      <c r="BB194" s="41"/>
    </row>
    <row r="195" ht="15.75" customHeight="1">
      <c r="A195" s="143"/>
      <c r="B195" s="143"/>
      <c r="C195" s="143"/>
      <c r="D195" s="143"/>
      <c r="E195" s="143"/>
      <c r="F195" s="143"/>
      <c r="G195" s="143"/>
      <c r="H195" s="143"/>
      <c r="I195" s="158"/>
      <c r="J195" s="158"/>
      <c r="K195" s="158"/>
      <c r="L195" s="289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288"/>
      <c r="AC195" s="288"/>
      <c r="AD195" s="143"/>
      <c r="AE195" s="143"/>
      <c r="AF195" s="143"/>
      <c r="AG195" s="143"/>
      <c r="AH195" s="144"/>
      <c r="AI195" s="144"/>
      <c r="AJ195" s="144"/>
      <c r="AK195" s="144"/>
      <c r="AL195" s="144"/>
      <c r="AM195" s="144"/>
      <c r="AN195" s="144"/>
      <c r="AO195" s="144"/>
      <c r="AP195" s="144"/>
      <c r="AQ195" s="144"/>
      <c r="AR195" s="144"/>
      <c r="AS195" s="144"/>
      <c r="AT195" s="144"/>
      <c r="AU195" s="144"/>
      <c r="AV195" s="144"/>
      <c r="AW195" s="144"/>
      <c r="AX195" s="144"/>
      <c r="AY195" s="144"/>
      <c r="AZ195" s="144"/>
      <c r="BA195" s="144"/>
      <c r="BB195" s="41"/>
    </row>
    <row r="196" ht="15.75" customHeight="1">
      <c r="A196" s="143"/>
      <c r="B196" s="143"/>
      <c r="C196" s="143"/>
      <c r="D196" s="143"/>
      <c r="E196" s="143"/>
      <c r="F196" s="143"/>
      <c r="G196" s="143"/>
      <c r="H196" s="143"/>
      <c r="I196" s="158"/>
      <c r="J196" s="158"/>
      <c r="K196" s="289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288"/>
      <c r="AB196" s="288"/>
      <c r="AC196" s="143"/>
      <c r="AD196" s="143"/>
      <c r="AE196" s="143"/>
      <c r="AF196" s="143"/>
      <c r="AG196" s="143"/>
      <c r="AH196" s="144"/>
      <c r="AI196" s="144"/>
      <c r="AJ196" s="144"/>
      <c r="AK196" s="144"/>
      <c r="AL196" s="144"/>
      <c r="AM196" s="144"/>
      <c r="AN196" s="144"/>
      <c r="AO196" s="144"/>
      <c r="AP196" s="144"/>
      <c r="AQ196" s="144"/>
      <c r="AR196" s="144"/>
      <c r="AS196" s="144"/>
      <c r="AT196" s="144"/>
      <c r="AU196" s="144"/>
      <c r="AV196" s="144"/>
      <c r="AW196" s="144"/>
      <c r="AX196" s="144"/>
      <c r="AY196" s="144"/>
      <c r="AZ196" s="144"/>
      <c r="BA196" s="144"/>
      <c r="BB196" s="41"/>
    </row>
    <row r="197" ht="15.75" customHeight="1">
      <c r="A197" s="143"/>
      <c r="B197" s="143"/>
      <c r="C197" s="143"/>
      <c r="D197" s="143"/>
      <c r="E197" s="143"/>
      <c r="F197" s="143"/>
      <c r="G197" s="143"/>
      <c r="H197" s="143"/>
      <c r="I197" s="158"/>
      <c r="J197" s="158"/>
      <c r="K197" s="289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288"/>
      <c r="AB197" s="288"/>
      <c r="AC197" s="143"/>
      <c r="AD197" s="143"/>
      <c r="AE197" s="143"/>
      <c r="AF197" s="143"/>
      <c r="AG197" s="143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  <c r="AR197" s="144"/>
      <c r="AS197" s="144"/>
      <c r="AT197" s="144"/>
      <c r="AU197" s="144"/>
      <c r="AV197" s="144"/>
      <c r="AW197" s="144"/>
      <c r="AX197" s="144"/>
      <c r="AY197" s="144"/>
      <c r="AZ197" s="144"/>
      <c r="BA197" s="144"/>
      <c r="BB197" s="41"/>
    </row>
    <row r="198" ht="15.75" customHeight="1">
      <c r="A198" s="143"/>
      <c r="B198" s="143"/>
      <c r="C198" s="143"/>
      <c r="D198" s="143"/>
      <c r="E198" s="143"/>
      <c r="F198" s="143"/>
      <c r="G198" s="143"/>
      <c r="H198" s="143"/>
      <c r="I198" s="158"/>
      <c r="J198" s="158"/>
      <c r="K198" s="289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288"/>
      <c r="AB198" s="288"/>
      <c r="AC198" s="143"/>
      <c r="AD198" s="143"/>
      <c r="AE198" s="143"/>
      <c r="AF198" s="143"/>
      <c r="AG198" s="143"/>
      <c r="AH198" s="144"/>
      <c r="AI198" s="144"/>
      <c r="AJ198" s="144"/>
      <c r="AK198" s="144"/>
      <c r="AL198" s="144"/>
      <c r="AM198" s="144"/>
      <c r="AN198" s="144"/>
      <c r="AO198" s="144"/>
      <c r="AP198" s="144"/>
      <c r="AQ198" s="144"/>
      <c r="AR198" s="144"/>
      <c r="AS198" s="144"/>
      <c r="AT198" s="144"/>
      <c r="AU198" s="144"/>
      <c r="AV198" s="144"/>
      <c r="AW198" s="144"/>
      <c r="AX198" s="144"/>
      <c r="AY198" s="144"/>
      <c r="AZ198" s="144"/>
      <c r="BA198" s="144"/>
      <c r="BB198" s="41"/>
    </row>
    <row r="199" ht="15.75" customHeight="1">
      <c r="A199" s="143"/>
      <c r="B199" s="143"/>
      <c r="C199" s="143"/>
      <c r="D199" s="143"/>
      <c r="E199" s="143"/>
      <c r="F199" s="143"/>
      <c r="G199" s="143"/>
      <c r="H199" s="143"/>
      <c r="I199" s="158"/>
      <c r="J199" s="158"/>
      <c r="K199" s="289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288"/>
      <c r="AB199" s="288"/>
      <c r="AC199" s="143"/>
      <c r="AD199" s="143"/>
      <c r="AE199" s="143"/>
      <c r="AF199" s="143"/>
      <c r="AG199" s="143"/>
      <c r="AH199" s="144"/>
      <c r="AI199" s="144"/>
      <c r="AJ199" s="144"/>
      <c r="AK199" s="144"/>
      <c r="AL199" s="144"/>
      <c r="AM199" s="144"/>
      <c r="AN199" s="144"/>
      <c r="AO199" s="144"/>
      <c r="AP199" s="144"/>
      <c r="AQ199" s="144"/>
      <c r="AR199" s="144"/>
      <c r="AS199" s="144"/>
      <c r="AT199" s="144"/>
      <c r="AU199" s="144"/>
      <c r="AV199" s="144"/>
      <c r="AW199" s="144"/>
      <c r="AX199" s="144"/>
      <c r="AY199" s="144"/>
      <c r="AZ199" s="144"/>
      <c r="BA199" s="144"/>
      <c r="BB199" s="41"/>
    </row>
    <row r="200" ht="15.75" customHeight="1">
      <c r="A200" s="143"/>
      <c r="B200" s="143"/>
      <c r="C200" s="143"/>
      <c r="D200" s="143"/>
      <c r="E200" s="143"/>
      <c r="F200" s="143"/>
      <c r="G200" s="143"/>
      <c r="H200" s="143"/>
      <c r="I200" s="158"/>
      <c r="J200" s="158"/>
      <c r="K200" s="289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288"/>
      <c r="AB200" s="288"/>
      <c r="AC200" s="143"/>
      <c r="AD200" s="143"/>
      <c r="AE200" s="143"/>
      <c r="AF200" s="143"/>
      <c r="AG200" s="143"/>
      <c r="AH200" s="144"/>
      <c r="AI200" s="144"/>
      <c r="AJ200" s="144"/>
      <c r="AK200" s="144"/>
      <c r="AL200" s="144"/>
      <c r="AM200" s="144"/>
      <c r="AN200" s="144"/>
      <c r="AO200" s="144"/>
      <c r="AP200" s="144"/>
      <c r="AQ200" s="144"/>
      <c r="AR200" s="144"/>
      <c r="AS200" s="144"/>
      <c r="AT200" s="144"/>
      <c r="AU200" s="144"/>
      <c r="AV200" s="144"/>
      <c r="AW200" s="144"/>
      <c r="AX200" s="144"/>
      <c r="AY200" s="144"/>
      <c r="AZ200" s="144"/>
      <c r="BA200" s="144"/>
      <c r="BB200" s="41"/>
    </row>
    <row r="201" ht="15.75" customHeight="1">
      <c r="A201" s="143"/>
      <c r="B201" s="143"/>
      <c r="C201" s="143"/>
      <c r="D201" s="143"/>
      <c r="E201" s="143"/>
      <c r="F201" s="143"/>
      <c r="G201" s="143"/>
      <c r="H201" s="143"/>
      <c r="I201" s="158"/>
      <c r="J201" s="158"/>
      <c r="K201" s="289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288"/>
      <c r="AB201" s="288"/>
      <c r="AC201" s="143"/>
      <c r="AD201" s="143"/>
      <c r="AE201" s="143"/>
      <c r="AF201" s="143"/>
      <c r="AG201" s="143"/>
      <c r="AH201" s="144"/>
      <c r="AI201" s="144"/>
      <c r="AJ201" s="144"/>
      <c r="AK201" s="144"/>
      <c r="AL201" s="144"/>
      <c r="AM201" s="144"/>
      <c r="AN201" s="144"/>
      <c r="AO201" s="144"/>
      <c r="AP201" s="144"/>
      <c r="AQ201" s="144"/>
      <c r="AR201" s="144"/>
      <c r="AS201" s="144"/>
      <c r="AT201" s="144"/>
      <c r="AU201" s="144"/>
      <c r="AV201" s="144"/>
      <c r="AW201" s="144"/>
      <c r="AX201" s="144"/>
      <c r="AY201" s="144"/>
      <c r="AZ201" s="144"/>
      <c r="BA201" s="144"/>
      <c r="BB201" s="41"/>
    </row>
    <row r="202" ht="15.75" customHeight="1">
      <c r="A202" s="143"/>
      <c r="B202" s="143"/>
      <c r="C202" s="143"/>
      <c r="D202" s="143"/>
      <c r="E202" s="143"/>
      <c r="F202" s="143"/>
      <c r="G202" s="143"/>
      <c r="H202" s="143"/>
      <c r="I202" s="158"/>
      <c r="J202" s="158"/>
      <c r="K202" s="289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288"/>
      <c r="AB202" s="288"/>
      <c r="AC202" s="143"/>
      <c r="AD202" s="143"/>
      <c r="AE202" s="143"/>
      <c r="AF202" s="143"/>
      <c r="AG202" s="143"/>
      <c r="AH202" s="144"/>
      <c r="AI202" s="144"/>
      <c r="AJ202" s="144"/>
      <c r="AK202" s="144"/>
      <c r="AL202" s="144"/>
      <c r="AM202" s="144"/>
      <c r="AN202" s="144"/>
      <c r="AO202" s="144"/>
      <c r="AP202" s="144"/>
      <c r="AQ202" s="144"/>
      <c r="AR202" s="144"/>
      <c r="AS202" s="144"/>
      <c r="AT202" s="144"/>
      <c r="AU202" s="144"/>
      <c r="AV202" s="144"/>
      <c r="AW202" s="144"/>
      <c r="AX202" s="144"/>
      <c r="AY202" s="144"/>
      <c r="AZ202" s="144"/>
      <c r="BA202" s="144"/>
      <c r="BB202" s="41"/>
    </row>
    <row r="203" ht="15.75" customHeight="1">
      <c r="A203" s="143"/>
      <c r="B203" s="143"/>
      <c r="C203" s="143"/>
      <c r="D203" s="143"/>
      <c r="E203" s="143"/>
      <c r="F203" s="143"/>
      <c r="G203" s="143"/>
      <c r="H203" s="143"/>
      <c r="I203" s="158"/>
      <c r="J203" s="158"/>
      <c r="K203" s="289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288"/>
      <c r="AB203" s="288"/>
      <c r="AC203" s="143"/>
      <c r="AD203" s="143"/>
      <c r="AE203" s="143"/>
      <c r="AF203" s="143"/>
      <c r="AG203" s="143"/>
      <c r="AH203" s="144"/>
      <c r="AI203" s="144"/>
      <c r="AJ203" s="144"/>
      <c r="AK203" s="144"/>
      <c r="AL203" s="144"/>
      <c r="AM203" s="144"/>
      <c r="AN203" s="144"/>
      <c r="AO203" s="144"/>
      <c r="AP203" s="144"/>
      <c r="AQ203" s="144"/>
      <c r="AR203" s="144"/>
      <c r="AS203" s="144"/>
      <c r="AT203" s="144"/>
      <c r="AU203" s="144"/>
      <c r="AV203" s="144"/>
      <c r="AW203" s="144"/>
      <c r="AX203" s="144"/>
      <c r="AY203" s="144"/>
      <c r="AZ203" s="144"/>
      <c r="BA203" s="144"/>
      <c r="BB203" s="41"/>
    </row>
    <row r="204" ht="15.75" customHeight="1">
      <c r="A204" s="143"/>
      <c r="B204" s="143"/>
      <c r="C204" s="143"/>
      <c r="D204" s="143"/>
      <c r="E204" s="143"/>
      <c r="F204" s="143"/>
      <c r="G204" s="143"/>
      <c r="H204" s="143"/>
      <c r="I204" s="158"/>
      <c r="J204" s="158"/>
      <c r="K204" s="289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288"/>
      <c r="AB204" s="288"/>
      <c r="AC204" s="143"/>
      <c r="AD204" s="143"/>
      <c r="AE204" s="143"/>
      <c r="AF204" s="143"/>
      <c r="AG204" s="143"/>
      <c r="AH204" s="144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144"/>
      <c r="AS204" s="144"/>
      <c r="AT204" s="144"/>
      <c r="AU204" s="144"/>
      <c r="AV204" s="144"/>
      <c r="AW204" s="144"/>
      <c r="AX204" s="144"/>
      <c r="AY204" s="144"/>
      <c r="AZ204" s="144"/>
      <c r="BA204" s="144"/>
      <c r="BB204" s="41"/>
    </row>
    <row r="205" ht="15.75" customHeight="1">
      <c r="A205" s="143"/>
      <c r="B205" s="143"/>
      <c r="C205" s="143"/>
      <c r="D205" s="143"/>
      <c r="E205" s="143"/>
      <c r="F205" s="143"/>
      <c r="G205" s="143"/>
      <c r="H205" s="143"/>
      <c r="I205" s="158"/>
      <c r="J205" s="158"/>
      <c r="K205" s="289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288"/>
      <c r="AB205" s="288"/>
      <c r="AC205" s="143"/>
      <c r="AD205" s="143"/>
      <c r="AE205" s="143"/>
      <c r="AF205" s="143"/>
      <c r="AG205" s="143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  <c r="AS205" s="144"/>
      <c r="AT205" s="144"/>
      <c r="AU205" s="144"/>
      <c r="AV205" s="144"/>
      <c r="AW205" s="144"/>
      <c r="AX205" s="144"/>
      <c r="AY205" s="144"/>
      <c r="AZ205" s="144"/>
      <c r="BA205" s="144"/>
      <c r="BB205" s="41"/>
    </row>
    <row r="206" ht="15.75" customHeight="1">
      <c r="A206" s="143"/>
      <c r="B206" s="143"/>
      <c r="C206" s="143"/>
      <c r="D206" s="143"/>
      <c r="E206" s="143"/>
      <c r="F206" s="143"/>
      <c r="G206" s="143"/>
      <c r="H206" s="143"/>
      <c r="I206" s="158"/>
      <c r="J206" s="158"/>
      <c r="K206" s="289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288"/>
      <c r="AB206" s="288"/>
      <c r="AC206" s="143"/>
      <c r="AD206" s="143"/>
      <c r="AE206" s="143"/>
      <c r="AF206" s="143"/>
      <c r="AG206" s="143"/>
      <c r="AH206" s="144"/>
      <c r="AI206" s="144"/>
      <c r="AJ206" s="144"/>
      <c r="AK206" s="144"/>
      <c r="AL206" s="144"/>
      <c r="AM206" s="144"/>
      <c r="AN206" s="144"/>
      <c r="AO206" s="144"/>
      <c r="AP206" s="144"/>
      <c r="AQ206" s="144"/>
      <c r="AR206" s="144"/>
      <c r="AS206" s="144"/>
      <c r="AT206" s="144"/>
      <c r="AU206" s="144"/>
      <c r="AV206" s="144"/>
      <c r="AW206" s="144"/>
      <c r="AX206" s="144"/>
      <c r="AY206" s="144"/>
      <c r="AZ206" s="144"/>
      <c r="BA206" s="144"/>
      <c r="BB206" s="41"/>
    </row>
    <row r="207" ht="15.75" customHeight="1">
      <c r="A207" s="143"/>
      <c r="B207" s="143"/>
      <c r="C207" s="143"/>
      <c r="D207" s="143"/>
      <c r="E207" s="143"/>
      <c r="F207" s="143"/>
      <c r="G207" s="143"/>
      <c r="H207" s="143"/>
      <c r="I207" s="158"/>
      <c r="J207" s="158"/>
      <c r="K207" s="289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288"/>
      <c r="AB207" s="288"/>
      <c r="AC207" s="143"/>
      <c r="AD207" s="143"/>
      <c r="AE207" s="143"/>
      <c r="AF207" s="143"/>
      <c r="AG207" s="143"/>
      <c r="AH207" s="144"/>
      <c r="AI207" s="144"/>
      <c r="AJ207" s="144"/>
      <c r="AK207" s="144"/>
      <c r="AL207" s="144"/>
      <c r="AM207" s="144"/>
      <c r="AN207" s="144"/>
      <c r="AO207" s="144"/>
      <c r="AP207" s="144"/>
      <c r="AQ207" s="144"/>
      <c r="AR207" s="144"/>
      <c r="AS207" s="144"/>
      <c r="AT207" s="144"/>
      <c r="AU207" s="144"/>
      <c r="AV207" s="144"/>
      <c r="AW207" s="144"/>
      <c r="AX207" s="144"/>
      <c r="AY207" s="144"/>
      <c r="AZ207" s="144"/>
      <c r="BA207" s="144"/>
      <c r="BB207" s="41"/>
    </row>
    <row r="208" ht="15.75" customHeight="1">
      <c r="A208" s="143"/>
      <c r="B208" s="143"/>
      <c r="C208" s="143"/>
      <c r="D208" s="143"/>
      <c r="E208" s="143"/>
      <c r="F208" s="143"/>
      <c r="G208" s="143"/>
      <c r="H208" s="158"/>
      <c r="I208" s="158"/>
      <c r="J208" s="143"/>
      <c r="K208" s="289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288"/>
      <c r="AB208" s="288"/>
      <c r="AC208" s="143"/>
      <c r="AD208" s="143"/>
      <c r="AE208" s="143"/>
      <c r="AF208" s="143"/>
      <c r="AG208" s="143"/>
      <c r="AH208" s="144"/>
      <c r="AI208" s="144"/>
      <c r="AJ208" s="144"/>
      <c r="AK208" s="144"/>
      <c r="AL208" s="144"/>
      <c r="AM208" s="144"/>
      <c r="AN208" s="144"/>
      <c r="AO208" s="144"/>
      <c r="AP208" s="144"/>
      <c r="AQ208" s="144"/>
      <c r="AR208" s="144"/>
      <c r="AS208" s="144"/>
      <c r="AT208" s="144"/>
      <c r="AU208" s="144"/>
      <c r="AV208" s="144"/>
      <c r="AW208" s="144"/>
      <c r="AX208" s="144"/>
      <c r="AY208" s="144"/>
      <c r="AZ208" s="144"/>
      <c r="BA208" s="144"/>
      <c r="BB208" s="41"/>
    </row>
    <row r="209" ht="15.75" customHeight="1">
      <c r="A209" s="143"/>
      <c r="B209" s="143"/>
      <c r="C209" s="143"/>
      <c r="D209" s="143"/>
      <c r="E209" s="143"/>
      <c r="F209" s="143"/>
      <c r="G209" s="143"/>
      <c r="H209" s="158"/>
      <c r="I209" s="158"/>
      <c r="J209" s="143"/>
      <c r="K209" s="289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288"/>
      <c r="AB209" s="288"/>
      <c r="AC209" s="143"/>
      <c r="AD209" s="143"/>
      <c r="AE209" s="143"/>
      <c r="AF209" s="143"/>
      <c r="AG209" s="143"/>
      <c r="AH209" s="144"/>
      <c r="AI209" s="144"/>
      <c r="AJ209" s="144"/>
      <c r="AK209" s="144"/>
      <c r="AL209" s="144"/>
      <c r="AM209" s="144"/>
      <c r="AN209" s="144"/>
      <c r="AO209" s="144"/>
      <c r="AP209" s="144"/>
      <c r="AQ209" s="144"/>
      <c r="AR209" s="144"/>
      <c r="AS209" s="144"/>
      <c r="AT209" s="144"/>
      <c r="AU209" s="144"/>
      <c r="AV209" s="144"/>
      <c r="AW209" s="144"/>
      <c r="AX209" s="144"/>
      <c r="AY209" s="144"/>
      <c r="AZ209" s="144"/>
      <c r="BA209" s="144"/>
      <c r="BB209" s="41"/>
    </row>
    <row r="210" ht="15.75" customHeight="1">
      <c r="A210" s="143"/>
      <c r="B210" s="143"/>
      <c r="C210" s="143"/>
      <c r="D210" s="143"/>
      <c r="E210" s="143"/>
      <c r="F210" s="143"/>
      <c r="G210" s="143"/>
      <c r="H210" s="158"/>
      <c r="I210" s="158"/>
      <c r="J210" s="143"/>
      <c r="K210" s="289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288"/>
      <c r="AB210" s="288"/>
      <c r="AC210" s="143"/>
      <c r="AD210" s="143"/>
      <c r="AE210" s="143"/>
      <c r="AF210" s="143"/>
      <c r="AG210" s="143"/>
      <c r="AH210" s="144"/>
      <c r="AI210" s="144"/>
      <c r="AJ210" s="144"/>
      <c r="AK210" s="144"/>
      <c r="AL210" s="144"/>
      <c r="AM210" s="144"/>
      <c r="AN210" s="144"/>
      <c r="AO210" s="144"/>
      <c r="AP210" s="144"/>
      <c r="AQ210" s="144"/>
      <c r="AR210" s="144"/>
      <c r="AS210" s="144"/>
      <c r="AT210" s="144"/>
      <c r="AU210" s="144"/>
      <c r="AV210" s="144"/>
      <c r="AW210" s="144"/>
      <c r="AX210" s="144"/>
      <c r="AY210" s="144"/>
      <c r="AZ210" s="144"/>
      <c r="BA210" s="144"/>
      <c r="BB210" s="41"/>
    </row>
    <row r="211" ht="15.75" customHeight="1">
      <c r="A211" s="143"/>
      <c r="B211" s="143"/>
      <c r="C211" s="143"/>
      <c r="D211" s="143"/>
      <c r="E211" s="143"/>
      <c r="F211" s="143"/>
      <c r="G211" s="143"/>
      <c r="H211" s="158"/>
      <c r="I211" s="158"/>
      <c r="J211" s="143"/>
      <c r="K211" s="289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288"/>
      <c r="AB211" s="288"/>
      <c r="AC211" s="143"/>
      <c r="AD211" s="143"/>
      <c r="AE211" s="143"/>
      <c r="AF211" s="143"/>
      <c r="AG211" s="143"/>
      <c r="AH211" s="144"/>
      <c r="AI211" s="144"/>
      <c r="AJ211" s="144"/>
      <c r="AK211" s="144"/>
      <c r="AL211" s="144"/>
      <c r="AM211" s="144"/>
      <c r="AN211" s="144"/>
      <c r="AO211" s="144"/>
      <c r="AP211" s="144"/>
      <c r="AQ211" s="144"/>
      <c r="AR211" s="144"/>
      <c r="AS211" s="144"/>
      <c r="AT211" s="144"/>
      <c r="AU211" s="144"/>
      <c r="AV211" s="144"/>
      <c r="AW211" s="144"/>
      <c r="AX211" s="144"/>
      <c r="AY211" s="144"/>
      <c r="AZ211" s="144"/>
      <c r="BA211" s="144"/>
      <c r="BB211" s="41"/>
    </row>
    <row r="212" ht="15.75" customHeight="1">
      <c r="A212" s="143"/>
      <c r="B212" s="143"/>
      <c r="C212" s="143"/>
      <c r="D212" s="143"/>
      <c r="E212" s="143"/>
      <c r="F212" s="143"/>
      <c r="G212" s="143"/>
      <c r="H212" s="158"/>
      <c r="I212" s="158"/>
      <c r="J212" s="143"/>
      <c r="K212" s="289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288"/>
      <c r="AB212" s="288"/>
      <c r="AC212" s="143"/>
      <c r="AD212" s="143"/>
      <c r="AE212" s="143"/>
      <c r="AF212" s="143"/>
      <c r="AG212" s="143"/>
      <c r="AH212" s="144"/>
      <c r="AI212" s="144"/>
      <c r="AJ212" s="144"/>
      <c r="AK212" s="144"/>
      <c r="AL212" s="144"/>
      <c r="AM212" s="144"/>
      <c r="AN212" s="144"/>
      <c r="AO212" s="144"/>
      <c r="AP212" s="144"/>
      <c r="AQ212" s="144"/>
      <c r="AR212" s="144"/>
      <c r="AS212" s="144"/>
      <c r="AT212" s="144"/>
      <c r="AU212" s="144"/>
      <c r="AV212" s="144"/>
      <c r="AW212" s="144"/>
      <c r="AX212" s="144"/>
      <c r="AY212" s="144"/>
      <c r="AZ212" s="144"/>
      <c r="BA212" s="144"/>
      <c r="BB212" s="41"/>
    </row>
    <row r="213" ht="15.75" customHeight="1">
      <c r="A213" s="143"/>
      <c r="B213" s="143"/>
      <c r="C213" s="143"/>
      <c r="D213" s="143"/>
      <c r="E213" s="143"/>
      <c r="F213" s="143"/>
      <c r="G213" s="143"/>
      <c r="H213" s="158"/>
      <c r="I213" s="158"/>
      <c r="J213" s="143"/>
      <c r="K213" s="289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288"/>
      <c r="AB213" s="288"/>
      <c r="AC213" s="143"/>
      <c r="AD213" s="143"/>
      <c r="AE213" s="143"/>
      <c r="AF213" s="143"/>
      <c r="AG213" s="143"/>
      <c r="AH213" s="144"/>
      <c r="AI213" s="144"/>
      <c r="AJ213" s="144"/>
      <c r="AK213" s="144"/>
      <c r="AL213" s="144"/>
      <c r="AM213" s="144"/>
      <c r="AN213" s="144"/>
      <c r="AO213" s="144"/>
      <c r="AP213" s="144"/>
      <c r="AQ213" s="144"/>
      <c r="AR213" s="144"/>
      <c r="AS213" s="144"/>
      <c r="AT213" s="144"/>
      <c r="AU213" s="144"/>
      <c r="AV213" s="144"/>
      <c r="AW213" s="144"/>
      <c r="AX213" s="144"/>
      <c r="AY213" s="144"/>
      <c r="AZ213" s="144"/>
      <c r="BA213" s="144"/>
      <c r="BB213" s="41"/>
    </row>
    <row r="214" ht="15.75" customHeight="1">
      <c r="A214" s="143"/>
      <c r="B214" s="143"/>
      <c r="C214" s="143"/>
      <c r="D214" s="143"/>
      <c r="E214" s="143"/>
      <c r="F214" s="143"/>
      <c r="G214" s="143"/>
      <c r="H214" s="158"/>
      <c r="I214" s="158"/>
      <c r="J214" s="143"/>
      <c r="K214" s="289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288"/>
      <c r="AB214" s="288"/>
      <c r="AC214" s="143"/>
      <c r="AD214" s="143"/>
      <c r="AE214" s="143"/>
      <c r="AF214" s="143"/>
      <c r="AG214" s="143"/>
      <c r="AH214" s="144"/>
      <c r="AI214" s="144"/>
      <c r="AJ214" s="144"/>
      <c r="AK214" s="144"/>
      <c r="AL214" s="144"/>
      <c r="AM214" s="144"/>
      <c r="AN214" s="144"/>
      <c r="AO214" s="144"/>
      <c r="AP214" s="144"/>
      <c r="AQ214" s="144"/>
      <c r="AR214" s="144"/>
      <c r="AS214" s="144"/>
      <c r="AT214" s="144"/>
      <c r="AU214" s="144"/>
      <c r="AV214" s="144"/>
      <c r="AW214" s="144"/>
      <c r="AX214" s="144"/>
      <c r="AY214" s="144"/>
      <c r="AZ214" s="144"/>
      <c r="BA214" s="144"/>
      <c r="BB214" s="41"/>
    </row>
    <row r="215" ht="15.75" customHeight="1">
      <c r="A215" s="143"/>
      <c r="B215" s="143"/>
      <c r="C215" s="143"/>
      <c r="D215" s="143"/>
      <c r="E215" s="143"/>
      <c r="F215" s="143"/>
      <c r="G215" s="143"/>
      <c r="H215" s="158"/>
      <c r="I215" s="158"/>
      <c r="J215" s="143"/>
      <c r="K215" s="289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288"/>
      <c r="AB215" s="288"/>
      <c r="AC215" s="143"/>
      <c r="AD215" s="143"/>
      <c r="AE215" s="143"/>
      <c r="AF215" s="143"/>
      <c r="AG215" s="143"/>
      <c r="AH215" s="144"/>
      <c r="AI215" s="144"/>
      <c r="AJ215" s="144"/>
      <c r="AK215" s="144"/>
      <c r="AL215" s="144"/>
      <c r="AM215" s="144"/>
      <c r="AN215" s="144"/>
      <c r="AO215" s="144"/>
      <c r="AP215" s="144"/>
      <c r="AQ215" s="144"/>
      <c r="AR215" s="144"/>
      <c r="AS215" s="144"/>
      <c r="AT215" s="144"/>
      <c r="AU215" s="144"/>
      <c r="AV215" s="144"/>
      <c r="AW215" s="144"/>
      <c r="AX215" s="144"/>
      <c r="AY215" s="144"/>
      <c r="AZ215" s="144"/>
      <c r="BA215" s="144"/>
      <c r="BB215" s="41"/>
    </row>
    <row r="216" ht="15.75" customHeight="1">
      <c r="A216" s="143"/>
      <c r="B216" s="143"/>
      <c r="C216" s="143"/>
      <c r="D216" s="143"/>
      <c r="E216" s="143"/>
      <c r="F216" s="143"/>
      <c r="G216" s="143"/>
      <c r="H216" s="158"/>
      <c r="I216" s="158"/>
      <c r="J216" s="143"/>
      <c r="K216" s="289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288"/>
      <c r="AB216" s="288"/>
      <c r="AC216" s="143"/>
      <c r="AD216" s="143"/>
      <c r="AE216" s="143"/>
      <c r="AF216" s="143"/>
      <c r="AG216" s="143"/>
      <c r="AH216" s="144"/>
      <c r="AI216" s="144"/>
      <c r="AJ216" s="144"/>
      <c r="AK216" s="144"/>
      <c r="AL216" s="144"/>
      <c r="AM216" s="144"/>
      <c r="AN216" s="144"/>
      <c r="AO216" s="144"/>
      <c r="AP216" s="144"/>
      <c r="AQ216" s="144"/>
      <c r="AR216" s="144"/>
      <c r="AS216" s="144"/>
      <c r="AT216" s="144"/>
      <c r="AU216" s="144"/>
      <c r="AV216" s="144"/>
      <c r="AW216" s="144"/>
      <c r="AX216" s="144"/>
      <c r="AY216" s="144"/>
      <c r="AZ216" s="144"/>
      <c r="BA216" s="144"/>
      <c r="BB216" s="41"/>
    </row>
    <row r="217" ht="15.75" customHeight="1">
      <c r="A217" s="143"/>
      <c r="B217" s="143"/>
      <c r="C217" s="143"/>
      <c r="D217" s="143"/>
      <c r="E217" s="143"/>
      <c r="F217" s="143"/>
      <c r="G217" s="143"/>
      <c r="H217" s="158"/>
      <c r="I217" s="158"/>
      <c r="J217" s="143"/>
      <c r="K217" s="289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288"/>
      <c r="AB217" s="288"/>
      <c r="AC217" s="143"/>
      <c r="AD217" s="143"/>
      <c r="AE217" s="143"/>
      <c r="AF217" s="143"/>
      <c r="AG217" s="143"/>
      <c r="AH217" s="144"/>
      <c r="AI217" s="144"/>
      <c r="AJ217" s="144"/>
      <c r="AK217" s="144"/>
      <c r="AL217" s="144"/>
      <c r="AM217" s="144"/>
      <c r="AN217" s="144"/>
      <c r="AO217" s="144"/>
      <c r="AP217" s="144"/>
      <c r="AQ217" s="144"/>
      <c r="AR217" s="144"/>
      <c r="AS217" s="144"/>
      <c r="AT217" s="144"/>
      <c r="AU217" s="144"/>
      <c r="AV217" s="144"/>
      <c r="AW217" s="144"/>
      <c r="AX217" s="144"/>
      <c r="AY217" s="144"/>
      <c r="AZ217" s="144"/>
      <c r="BA217" s="144"/>
      <c r="BB217" s="41"/>
    </row>
    <row r="218" ht="15.75" customHeight="1">
      <c r="A218" s="143"/>
      <c r="B218" s="143"/>
      <c r="C218" s="143"/>
      <c r="D218" s="143"/>
      <c r="E218" s="143"/>
      <c r="F218" s="143"/>
      <c r="G218" s="143"/>
      <c r="H218" s="158"/>
      <c r="I218" s="158"/>
      <c r="J218" s="143"/>
      <c r="K218" s="289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288"/>
      <c r="AB218" s="288"/>
      <c r="AC218" s="143"/>
      <c r="AD218" s="143"/>
      <c r="AE218" s="143"/>
      <c r="AF218" s="143"/>
      <c r="AG218" s="143"/>
      <c r="AH218" s="144"/>
      <c r="AI218" s="144"/>
      <c r="AJ218" s="144"/>
      <c r="AK218" s="144"/>
      <c r="AL218" s="144"/>
      <c r="AM218" s="144"/>
      <c r="AN218" s="144"/>
      <c r="AO218" s="144"/>
      <c r="AP218" s="144"/>
      <c r="AQ218" s="144"/>
      <c r="AR218" s="144"/>
      <c r="AS218" s="144"/>
      <c r="AT218" s="144"/>
      <c r="AU218" s="144"/>
      <c r="AV218" s="144"/>
      <c r="AW218" s="144"/>
      <c r="AX218" s="144"/>
      <c r="AY218" s="144"/>
      <c r="AZ218" s="144"/>
      <c r="BA218" s="144"/>
      <c r="BB218" s="41"/>
    </row>
    <row r="219" ht="15.75" customHeight="1">
      <c r="A219" s="143"/>
      <c r="B219" s="143"/>
      <c r="C219" s="143"/>
      <c r="D219" s="143"/>
      <c r="E219" s="143"/>
      <c r="F219" s="143"/>
      <c r="G219" s="143"/>
      <c r="H219" s="158"/>
      <c r="I219" s="158"/>
      <c r="J219" s="143"/>
      <c r="K219" s="289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288"/>
      <c r="AB219" s="288"/>
      <c r="AC219" s="143"/>
      <c r="AD219" s="143"/>
      <c r="AE219" s="143"/>
      <c r="AF219" s="143"/>
      <c r="AG219" s="143"/>
      <c r="AH219" s="144"/>
      <c r="AI219" s="144"/>
      <c r="AJ219" s="144"/>
      <c r="AK219" s="144"/>
      <c r="AL219" s="144"/>
      <c r="AM219" s="144"/>
      <c r="AN219" s="144"/>
      <c r="AO219" s="144"/>
      <c r="AP219" s="144"/>
      <c r="AQ219" s="144"/>
      <c r="AR219" s="144"/>
      <c r="AS219" s="144"/>
      <c r="AT219" s="144"/>
      <c r="AU219" s="144"/>
      <c r="AV219" s="144"/>
      <c r="AW219" s="144"/>
      <c r="AX219" s="144"/>
      <c r="AY219" s="144"/>
      <c r="AZ219" s="144"/>
      <c r="BA219" s="144"/>
      <c r="BB219" s="41"/>
    </row>
    <row r="220" ht="15.75" customHeight="1">
      <c r="A220" s="143"/>
      <c r="B220" s="143"/>
      <c r="C220" s="143"/>
      <c r="D220" s="143"/>
      <c r="E220" s="143"/>
      <c r="F220" s="143"/>
      <c r="G220" s="143"/>
      <c r="H220" s="158"/>
      <c r="I220" s="158"/>
      <c r="J220" s="143"/>
      <c r="K220" s="289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288"/>
      <c r="AB220" s="288"/>
      <c r="AC220" s="143"/>
      <c r="AD220" s="143"/>
      <c r="AE220" s="143"/>
      <c r="AF220" s="143"/>
      <c r="AG220" s="143"/>
      <c r="AH220" s="144"/>
      <c r="AI220" s="144"/>
      <c r="AJ220" s="144"/>
      <c r="AK220" s="144"/>
      <c r="AL220" s="144"/>
      <c r="AM220" s="144"/>
      <c r="AN220" s="144"/>
      <c r="AO220" s="144"/>
      <c r="AP220" s="144"/>
      <c r="AQ220" s="144"/>
      <c r="AR220" s="144"/>
      <c r="AS220" s="144"/>
      <c r="AT220" s="144"/>
      <c r="AU220" s="144"/>
      <c r="AV220" s="144"/>
      <c r="AW220" s="144"/>
      <c r="AX220" s="144"/>
      <c r="AY220" s="144"/>
      <c r="AZ220" s="144"/>
      <c r="BA220" s="144"/>
      <c r="BB220" s="41"/>
    </row>
    <row r="221" ht="15.75" customHeight="1">
      <c r="A221" s="143"/>
      <c r="B221" s="143"/>
      <c r="C221" s="143"/>
      <c r="D221" s="143"/>
      <c r="E221" s="143"/>
      <c r="F221" s="143"/>
      <c r="G221" s="143"/>
      <c r="H221" s="158"/>
      <c r="I221" s="158"/>
      <c r="J221" s="143"/>
      <c r="K221" s="289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288"/>
      <c r="AB221" s="288"/>
      <c r="AC221" s="143"/>
      <c r="AD221" s="143"/>
      <c r="AE221" s="143"/>
      <c r="AF221" s="143"/>
      <c r="AG221" s="143"/>
      <c r="AH221" s="144"/>
      <c r="AI221" s="144"/>
      <c r="AJ221" s="144"/>
      <c r="AK221" s="144"/>
      <c r="AL221" s="144"/>
      <c r="AM221" s="144"/>
      <c r="AN221" s="144"/>
      <c r="AO221" s="144"/>
      <c r="AP221" s="144"/>
      <c r="AQ221" s="144"/>
      <c r="AR221" s="144"/>
      <c r="AS221" s="144"/>
      <c r="AT221" s="144"/>
      <c r="AU221" s="144"/>
      <c r="AV221" s="144"/>
      <c r="AW221" s="144"/>
      <c r="AX221" s="144"/>
      <c r="AY221" s="144"/>
      <c r="AZ221" s="144"/>
      <c r="BA221" s="144"/>
      <c r="BB221" s="41"/>
    </row>
    <row r="222" ht="15.75" customHeight="1">
      <c r="A222" s="143"/>
      <c r="B222" s="143"/>
      <c r="C222" s="143"/>
      <c r="D222" s="143"/>
      <c r="E222" s="143"/>
      <c r="F222" s="143"/>
      <c r="G222" s="143"/>
      <c r="H222" s="158"/>
      <c r="I222" s="158"/>
      <c r="J222" s="143"/>
      <c r="K222" s="289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288"/>
      <c r="AB222" s="288"/>
      <c r="AC222" s="143"/>
      <c r="AD222" s="143"/>
      <c r="AE222" s="143"/>
      <c r="AF222" s="143"/>
      <c r="AG222" s="143"/>
      <c r="AH222" s="144"/>
      <c r="AI222" s="144"/>
      <c r="AJ222" s="144"/>
      <c r="AK222" s="144"/>
      <c r="AL222" s="144"/>
      <c r="AM222" s="144"/>
      <c r="AN222" s="144"/>
      <c r="AO222" s="144"/>
      <c r="AP222" s="144"/>
      <c r="AQ222" s="144"/>
      <c r="AR222" s="144"/>
      <c r="AS222" s="144"/>
      <c r="AT222" s="144"/>
      <c r="AU222" s="144"/>
      <c r="AV222" s="144"/>
      <c r="AW222" s="144"/>
      <c r="AX222" s="144"/>
      <c r="AY222" s="144"/>
      <c r="AZ222" s="144"/>
      <c r="BA222" s="144"/>
      <c r="BB222" s="41"/>
    </row>
    <row r="223" ht="15.75" customHeight="1">
      <c r="A223" s="143"/>
      <c r="B223" s="143"/>
      <c r="C223" s="143"/>
      <c r="D223" s="143"/>
      <c r="E223" s="143"/>
      <c r="F223" s="143"/>
      <c r="G223" s="143"/>
      <c r="H223" s="158"/>
      <c r="I223" s="158"/>
      <c r="J223" s="143"/>
      <c r="K223" s="289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288"/>
      <c r="AB223" s="288"/>
      <c r="AC223" s="143"/>
      <c r="AD223" s="143"/>
      <c r="AE223" s="143"/>
      <c r="AF223" s="143"/>
      <c r="AG223" s="143"/>
      <c r="AH223" s="144"/>
      <c r="AI223" s="144"/>
      <c r="AJ223" s="144"/>
      <c r="AK223" s="144"/>
      <c r="AL223" s="144"/>
      <c r="AM223" s="144"/>
      <c r="AN223" s="144"/>
      <c r="AO223" s="144"/>
      <c r="AP223" s="144"/>
      <c r="AQ223" s="144"/>
      <c r="AR223" s="144"/>
      <c r="AS223" s="144"/>
      <c r="AT223" s="144"/>
      <c r="AU223" s="144"/>
      <c r="AV223" s="144"/>
      <c r="AW223" s="144"/>
      <c r="AX223" s="144"/>
      <c r="AY223" s="144"/>
      <c r="AZ223" s="144"/>
      <c r="BA223" s="144"/>
      <c r="BB223" s="41"/>
    </row>
    <row r="224" ht="15.75" customHeight="1">
      <c r="A224" s="143"/>
      <c r="B224" s="143"/>
      <c r="C224" s="143"/>
      <c r="D224" s="143"/>
      <c r="E224" s="143"/>
      <c r="F224" s="143"/>
      <c r="G224" s="143"/>
      <c r="H224" s="158"/>
      <c r="I224" s="158"/>
      <c r="J224" s="143"/>
      <c r="K224" s="289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288"/>
      <c r="AB224" s="288"/>
      <c r="AC224" s="143"/>
      <c r="AD224" s="143"/>
      <c r="AE224" s="143"/>
      <c r="AF224" s="143"/>
      <c r="AG224" s="143"/>
      <c r="AH224" s="144"/>
      <c r="AI224" s="144"/>
      <c r="AJ224" s="144"/>
      <c r="AK224" s="144"/>
      <c r="AL224" s="144"/>
      <c r="AM224" s="144"/>
      <c r="AN224" s="144"/>
      <c r="AO224" s="144"/>
      <c r="AP224" s="144"/>
      <c r="AQ224" s="144"/>
      <c r="AR224" s="144"/>
      <c r="AS224" s="144"/>
      <c r="AT224" s="144"/>
      <c r="AU224" s="144"/>
      <c r="AV224" s="144"/>
      <c r="AW224" s="144"/>
      <c r="AX224" s="144"/>
      <c r="AY224" s="144"/>
      <c r="AZ224" s="144"/>
      <c r="BA224" s="144"/>
      <c r="BB224" s="41"/>
    </row>
    <row r="225" ht="15.75" customHeight="1">
      <c r="A225" s="143"/>
      <c r="B225" s="143"/>
      <c r="C225" s="143"/>
      <c r="D225" s="143"/>
      <c r="E225" s="143"/>
      <c r="F225" s="143"/>
      <c r="G225" s="143"/>
      <c r="H225" s="158"/>
      <c r="I225" s="158"/>
      <c r="J225" s="143"/>
      <c r="K225" s="289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288"/>
      <c r="AB225" s="288"/>
      <c r="AC225" s="143"/>
      <c r="AD225" s="143"/>
      <c r="AE225" s="143"/>
      <c r="AF225" s="143"/>
      <c r="AG225" s="143"/>
      <c r="AH225" s="144"/>
      <c r="AI225" s="144"/>
      <c r="AJ225" s="144"/>
      <c r="AK225" s="144"/>
      <c r="AL225" s="144"/>
      <c r="AM225" s="144"/>
      <c r="AN225" s="144"/>
      <c r="AO225" s="144"/>
      <c r="AP225" s="144"/>
      <c r="AQ225" s="144"/>
      <c r="AR225" s="144"/>
      <c r="AS225" s="144"/>
      <c r="AT225" s="144"/>
      <c r="AU225" s="144"/>
      <c r="AV225" s="144"/>
      <c r="AW225" s="144"/>
      <c r="AX225" s="144"/>
      <c r="AY225" s="144"/>
      <c r="AZ225" s="144"/>
      <c r="BA225" s="144"/>
      <c r="BB225" s="41"/>
    </row>
    <row r="226" ht="15.75" customHeight="1">
      <c r="A226" s="143"/>
      <c r="B226" s="143"/>
      <c r="C226" s="143"/>
      <c r="D226" s="143"/>
      <c r="E226" s="143"/>
      <c r="F226" s="143"/>
      <c r="G226" s="143"/>
      <c r="H226" s="158"/>
      <c r="I226" s="158"/>
      <c r="J226" s="143"/>
      <c r="K226" s="289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288"/>
      <c r="AB226" s="288"/>
      <c r="AC226" s="143"/>
      <c r="AD226" s="143"/>
      <c r="AE226" s="143"/>
      <c r="AF226" s="143"/>
      <c r="AG226" s="143"/>
      <c r="AH226" s="144"/>
      <c r="AI226" s="144"/>
      <c r="AJ226" s="144"/>
      <c r="AK226" s="144"/>
      <c r="AL226" s="144"/>
      <c r="AM226" s="144"/>
      <c r="AN226" s="144"/>
      <c r="AO226" s="144"/>
      <c r="AP226" s="144"/>
      <c r="AQ226" s="144"/>
      <c r="AR226" s="144"/>
      <c r="AS226" s="144"/>
      <c r="AT226" s="144"/>
      <c r="AU226" s="144"/>
      <c r="AV226" s="144"/>
      <c r="AW226" s="144"/>
      <c r="AX226" s="144"/>
      <c r="AY226" s="144"/>
      <c r="AZ226" s="144"/>
      <c r="BA226" s="144"/>
      <c r="BB226" s="41"/>
    </row>
    <row r="227" ht="15.75" customHeight="1">
      <c r="A227" s="143"/>
      <c r="B227" s="143"/>
      <c r="C227" s="143"/>
      <c r="D227" s="143"/>
      <c r="E227" s="143"/>
      <c r="F227" s="143"/>
      <c r="G227" s="143"/>
      <c r="H227" s="158"/>
      <c r="I227" s="158"/>
      <c r="J227" s="143"/>
      <c r="K227" s="289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288"/>
      <c r="AB227" s="288"/>
      <c r="AC227" s="143"/>
      <c r="AD227" s="143"/>
      <c r="AE227" s="143"/>
      <c r="AF227" s="143"/>
      <c r="AG227" s="143"/>
      <c r="AH227" s="144"/>
      <c r="AI227" s="144"/>
      <c r="AJ227" s="144"/>
      <c r="AK227" s="144"/>
      <c r="AL227" s="144"/>
      <c r="AM227" s="144"/>
      <c r="AN227" s="144"/>
      <c r="AO227" s="144"/>
      <c r="AP227" s="144"/>
      <c r="AQ227" s="144"/>
      <c r="AR227" s="144"/>
      <c r="AS227" s="144"/>
      <c r="AT227" s="144"/>
      <c r="AU227" s="144"/>
      <c r="AV227" s="144"/>
      <c r="AW227" s="144"/>
      <c r="AX227" s="144"/>
      <c r="AY227" s="144"/>
      <c r="AZ227" s="144"/>
      <c r="BA227" s="144"/>
      <c r="BB227" s="41"/>
    </row>
    <row r="228" ht="15.75" customHeight="1">
      <c r="A228" s="143"/>
      <c r="B228" s="143"/>
      <c r="C228" s="143"/>
      <c r="D228" s="143"/>
      <c r="E228" s="143"/>
      <c r="F228" s="143"/>
      <c r="G228" s="143"/>
      <c r="H228" s="158"/>
      <c r="I228" s="158"/>
      <c r="J228" s="143"/>
      <c r="K228" s="289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288"/>
      <c r="AB228" s="288"/>
      <c r="AC228" s="143"/>
      <c r="AD228" s="143"/>
      <c r="AE228" s="143"/>
      <c r="AF228" s="143"/>
      <c r="AG228" s="143"/>
      <c r="AH228" s="144"/>
      <c r="AI228" s="144"/>
      <c r="AJ228" s="144"/>
      <c r="AK228" s="144"/>
      <c r="AL228" s="144"/>
      <c r="AM228" s="144"/>
      <c r="AN228" s="144"/>
      <c r="AO228" s="144"/>
      <c r="AP228" s="144"/>
      <c r="AQ228" s="144"/>
      <c r="AR228" s="144"/>
      <c r="AS228" s="144"/>
      <c r="AT228" s="144"/>
      <c r="AU228" s="144"/>
      <c r="AV228" s="144"/>
      <c r="AW228" s="144"/>
      <c r="AX228" s="144"/>
      <c r="AY228" s="144"/>
      <c r="AZ228" s="144"/>
      <c r="BA228" s="144"/>
      <c r="BB228" s="41"/>
    </row>
    <row r="229" ht="15.75" customHeight="1">
      <c r="A229" s="143"/>
      <c r="B229" s="143"/>
      <c r="C229" s="143"/>
      <c r="D229" s="143"/>
      <c r="E229" s="143"/>
      <c r="F229" s="143"/>
      <c r="G229" s="143"/>
      <c r="H229" s="158"/>
      <c r="I229" s="158"/>
      <c r="J229" s="143"/>
      <c r="K229" s="289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288"/>
      <c r="AB229" s="288"/>
      <c r="AC229" s="143"/>
      <c r="AD229" s="143"/>
      <c r="AE229" s="143"/>
      <c r="AF229" s="143"/>
      <c r="AG229" s="143"/>
      <c r="AH229" s="144"/>
      <c r="AI229" s="144"/>
      <c r="AJ229" s="144"/>
      <c r="AK229" s="144"/>
      <c r="AL229" s="144"/>
      <c r="AM229" s="144"/>
      <c r="AN229" s="144"/>
      <c r="AO229" s="144"/>
      <c r="AP229" s="144"/>
      <c r="AQ229" s="144"/>
      <c r="AR229" s="144"/>
      <c r="AS229" s="144"/>
      <c r="AT229" s="144"/>
      <c r="AU229" s="144"/>
      <c r="AV229" s="144"/>
      <c r="AW229" s="144"/>
      <c r="AX229" s="144"/>
      <c r="AY229" s="144"/>
      <c r="AZ229" s="144"/>
      <c r="BA229" s="144"/>
      <c r="BB229" s="41"/>
    </row>
    <row r="230" ht="15.75" customHeight="1">
      <c r="A230" s="143"/>
      <c r="B230" s="143"/>
      <c r="C230" s="143"/>
      <c r="D230" s="143"/>
      <c r="E230" s="143"/>
      <c r="F230" s="143"/>
      <c r="G230" s="143"/>
      <c r="H230" s="158"/>
      <c r="I230" s="158"/>
      <c r="J230" s="143"/>
      <c r="K230" s="289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288"/>
      <c r="AB230" s="288"/>
      <c r="AC230" s="143"/>
      <c r="AD230" s="143"/>
      <c r="AE230" s="143"/>
      <c r="AF230" s="143"/>
      <c r="AG230" s="143"/>
      <c r="AH230" s="144"/>
      <c r="AI230" s="144"/>
      <c r="AJ230" s="144"/>
      <c r="AK230" s="144"/>
      <c r="AL230" s="144"/>
      <c r="AM230" s="144"/>
      <c r="AN230" s="144"/>
      <c r="AO230" s="144"/>
      <c r="AP230" s="144"/>
      <c r="AQ230" s="144"/>
      <c r="AR230" s="144"/>
      <c r="AS230" s="144"/>
      <c r="AT230" s="144"/>
      <c r="AU230" s="144"/>
      <c r="AV230" s="144"/>
      <c r="AW230" s="144"/>
      <c r="AX230" s="144"/>
      <c r="AY230" s="144"/>
      <c r="AZ230" s="144"/>
      <c r="BA230" s="144"/>
      <c r="BB230" s="41"/>
    </row>
    <row r="231" ht="15.75" customHeight="1">
      <c r="A231" s="143"/>
      <c r="B231" s="143"/>
      <c r="C231" s="143"/>
      <c r="D231" s="143"/>
      <c r="E231" s="143"/>
      <c r="F231" s="143"/>
      <c r="G231" s="143"/>
      <c r="H231" s="158"/>
      <c r="I231" s="158"/>
      <c r="J231" s="143"/>
      <c r="K231" s="289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288"/>
      <c r="AB231" s="288"/>
      <c r="AC231" s="143"/>
      <c r="AD231" s="143"/>
      <c r="AE231" s="143"/>
      <c r="AF231" s="143"/>
      <c r="AG231" s="143"/>
      <c r="AH231" s="144"/>
      <c r="AI231" s="144"/>
      <c r="AJ231" s="144"/>
      <c r="AK231" s="144"/>
      <c r="AL231" s="144"/>
      <c r="AM231" s="144"/>
      <c r="AN231" s="144"/>
      <c r="AO231" s="144"/>
      <c r="AP231" s="144"/>
      <c r="AQ231" s="144"/>
      <c r="AR231" s="144"/>
      <c r="AS231" s="144"/>
      <c r="AT231" s="144"/>
      <c r="AU231" s="144"/>
      <c r="AV231" s="144"/>
      <c r="AW231" s="144"/>
      <c r="AX231" s="144"/>
      <c r="AY231" s="144"/>
      <c r="AZ231" s="144"/>
      <c r="BA231" s="144"/>
      <c r="BB231" s="41"/>
    </row>
    <row r="232" ht="15.75" customHeight="1">
      <c r="A232" s="143"/>
      <c r="B232" s="143"/>
      <c r="C232" s="143"/>
      <c r="D232" s="143"/>
      <c r="E232" s="143"/>
      <c r="F232" s="143"/>
      <c r="G232" s="143"/>
      <c r="H232" s="158"/>
      <c r="I232" s="158"/>
      <c r="J232" s="143"/>
      <c r="K232" s="289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288"/>
      <c r="AB232" s="288"/>
      <c r="AC232" s="143"/>
      <c r="AD232" s="143"/>
      <c r="AE232" s="143"/>
      <c r="AF232" s="143"/>
      <c r="AG232" s="143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144"/>
      <c r="AS232" s="144"/>
      <c r="AT232" s="144"/>
      <c r="AU232" s="144"/>
      <c r="AV232" s="144"/>
      <c r="AW232" s="144"/>
      <c r="AX232" s="144"/>
      <c r="AY232" s="144"/>
      <c r="AZ232" s="144"/>
      <c r="BA232" s="144"/>
      <c r="BB232" s="41"/>
    </row>
    <row r="233" ht="15.75" customHeight="1">
      <c r="A233" s="143"/>
      <c r="B233" s="143"/>
      <c r="C233" s="143"/>
      <c r="D233" s="143"/>
      <c r="E233" s="143"/>
      <c r="F233" s="143"/>
      <c r="G233" s="143"/>
      <c r="H233" s="158"/>
      <c r="I233" s="158"/>
      <c r="J233" s="143"/>
      <c r="K233" s="289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288"/>
      <c r="AB233" s="288"/>
      <c r="AC233" s="143"/>
      <c r="AD233" s="143"/>
      <c r="AE233" s="143"/>
      <c r="AF233" s="143"/>
      <c r="AG233" s="143"/>
      <c r="AH233" s="144"/>
      <c r="AI233" s="144"/>
      <c r="AJ233" s="144"/>
      <c r="AK233" s="144"/>
      <c r="AL233" s="144"/>
      <c r="AM233" s="144"/>
      <c r="AN233" s="144"/>
      <c r="AO233" s="144"/>
      <c r="AP233" s="144"/>
      <c r="AQ233" s="144"/>
      <c r="AR233" s="144"/>
      <c r="AS233" s="144"/>
      <c r="AT233" s="144"/>
      <c r="AU233" s="144"/>
      <c r="AV233" s="144"/>
      <c r="AW233" s="144"/>
      <c r="AX233" s="144"/>
      <c r="AY233" s="144"/>
      <c r="AZ233" s="144"/>
      <c r="BA233" s="144"/>
      <c r="BB233" s="41"/>
    </row>
    <row r="234" ht="15.75" customHeight="1">
      <c r="A234" s="143"/>
      <c r="B234" s="143"/>
      <c r="C234" s="143"/>
      <c r="D234" s="143"/>
      <c r="E234" s="143"/>
      <c r="F234" s="143"/>
      <c r="G234" s="143"/>
      <c r="H234" s="158"/>
      <c r="I234" s="158"/>
      <c r="J234" s="143"/>
      <c r="K234" s="289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288"/>
      <c r="AB234" s="288"/>
      <c r="AC234" s="143"/>
      <c r="AD234" s="143"/>
      <c r="AE234" s="143"/>
      <c r="AF234" s="143"/>
      <c r="AG234" s="143"/>
      <c r="AH234" s="144"/>
      <c r="AI234" s="144"/>
      <c r="AJ234" s="144"/>
      <c r="AK234" s="144"/>
      <c r="AL234" s="144"/>
      <c r="AM234" s="144"/>
      <c r="AN234" s="144"/>
      <c r="AO234" s="144"/>
      <c r="AP234" s="144"/>
      <c r="AQ234" s="144"/>
      <c r="AR234" s="144"/>
      <c r="AS234" s="144"/>
      <c r="AT234" s="144"/>
      <c r="AU234" s="144"/>
      <c r="AV234" s="144"/>
      <c r="AW234" s="144"/>
      <c r="AX234" s="144"/>
      <c r="AY234" s="144"/>
      <c r="AZ234" s="144"/>
      <c r="BA234" s="144"/>
      <c r="BB234" s="41"/>
    </row>
    <row r="235" ht="15.75" customHeight="1">
      <c r="A235" s="143"/>
      <c r="B235" s="143"/>
      <c r="C235" s="143"/>
      <c r="D235" s="143"/>
      <c r="E235" s="143"/>
      <c r="F235" s="143"/>
      <c r="G235" s="143"/>
      <c r="H235" s="158"/>
      <c r="I235" s="158"/>
      <c r="J235" s="143"/>
      <c r="K235" s="289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288"/>
      <c r="AB235" s="288"/>
      <c r="AC235" s="143"/>
      <c r="AD235" s="143"/>
      <c r="AE235" s="143"/>
      <c r="AF235" s="143"/>
      <c r="AG235" s="143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41"/>
    </row>
    <row r="236" ht="15.75" customHeight="1">
      <c r="A236" s="143"/>
      <c r="B236" s="143"/>
      <c r="C236" s="143"/>
      <c r="D236" s="143"/>
      <c r="E236" s="143"/>
      <c r="F236" s="143"/>
      <c r="G236" s="143"/>
      <c r="H236" s="158"/>
      <c r="I236" s="158"/>
      <c r="J236" s="143"/>
      <c r="K236" s="289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288"/>
      <c r="AB236" s="288"/>
      <c r="AC236" s="143"/>
      <c r="AD236" s="143"/>
      <c r="AE236" s="143"/>
      <c r="AF236" s="143"/>
      <c r="AG236" s="143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41"/>
    </row>
    <row r="237" ht="15.75" customHeight="1">
      <c r="A237" s="143"/>
      <c r="B237" s="143"/>
      <c r="C237" s="143"/>
      <c r="D237" s="143"/>
      <c r="E237" s="143"/>
      <c r="F237" s="143"/>
      <c r="G237" s="143"/>
      <c r="H237" s="158"/>
      <c r="I237" s="158"/>
      <c r="J237" s="143"/>
      <c r="K237" s="289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288"/>
      <c r="AB237" s="288"/>
      <c r="AC237" s="143"/>
      <c r="AD237" s="143"/>
      <c r="AE237" s="143"/>
      <c r="AF237" s="143"/>
      <c r="AG237" s="143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41"/>
    </row>
    <row r="238" ht="15.75" customHeight="1">
      <c r="A238" s="143"/>
      <c r="B238" s="143"/>
      <c r="C238" s="143"/>
      <c r="D238" s="143"/>
      <c r="E238" s="143"/>
      <c r="F238" s="143"/>
      <c r="G238" s="143"/>
      <c r="H238" s="158"/>
      <c r="I238" s="158"/>
      <c r="J238" s="143"/>
      <c r="K238" s="289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288"/>
      <c r="AB238" s="288"/>
      <c r="AC238" s="143"/>
      <c r="AD238" s="143"/>
      <c r="AE238" s="143"/>
      <c r="AF238" s="143"/>
      <c r="AG238" s="143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41"/>
    </row>
    <row r="239" ht="15.75" customHeight="1">
      <c r="A239" s="143"/>
      <c r="B239" s="143"/>
      <c r="C239" s="143"/>
      <c r="D239" s="143"/>
      <c r="E239" s="143"/>
      <c r="F239" s="143"/>
      <c r="G239" s="143"/>
      <c r="H239" s="158"/>
      <c r="I239" s="158"/>
      <c r="J239" s="143"/>
      <c r="K239" s="289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288"/>
      <c r="AB239" s="288"/>
      <c r="AC239" s="143"/>
      <c r="AD239" s="143"/>
      <c r="AE239" s="143"/>
      <c r="AF239" s="143"/>
      <c r="AG239" s="143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41"/>
    </row>
    <row r="240" ht="15.75" customHeight="1">
      <c r="A240" s="143"/>
      <c r="B240" s="143"/>
      <c r="C240" s="143"/>
      <c r="D240" s="143"/>
      <c r="E240" s="143"/>
      <c r="F240" s="143"/>
      <c r="G240" s="143"/>
      <c r="H240" s="158"/>
      <c r="I240" s="158"/>
      <c r="J240" s="143"/>
      <c r="K240" s="289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288"/>
      <c r="AB240" s="288"/>
      <c r="AC240" s="143"/>
      <c r="AD240" s="143"/>
      <c r="AE240" s="143"/>
      <c r="AF240" s="143"/>
      <c r="AG240" s="143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41"/>
    </row>
    <row r="241" ht="15.75" customHeight="1">
      <c r="A241" s="143"/>
      <c r="B241" s="143"/>
      <c r="C241" s="143"/>
      <c r="D241" s="143"/>
      <c r="E241" s="143"/>
      <c r="F241" s="143"/>
      <c r="G241" s="143"/>
      <c r="H241" s="158"/>
      <c r="I241" s="158"/>
      <c r="J241" s="143"/>
      <c r="K241" s="289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288"/>
      <c r="AB241" s="288"/>
      <c r="AC241" s="143"/>
      <c r="AD241" s="143"/>
      <c r="AE241" s="143"/>
      <c r="AF241" s="143"/>
      <c r="AG241" s="143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41"/>
    </row>
    <row r="242" ht="15.75" customHeight="1">
      <c r="A242" s="143"/>
      <c r="B242" s="143"/>
      <c r="C242" s="143"/>
      <c r="D242" s="143"/>
      <c r="E242" s="143"/>
      <c r="F242" s="143"/>
      <c r="G242" s="143"/>
      <c r="H242" s="158"/>
      <c r="I242" s="158"/>
      <c r="J242" s="143"/>
      <c r="K242" s="289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288"/>
      <c r="AB242" s="288"/>
      <c r="AC242" s="143"/>
      <c r="AD242" s="143"/>
      <c r="AE242" s="143"/>
      <c r="AF242" s="143"/>
      <c r="AG242" s="143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41"/>
    </row>
    <row r="243" ht="15.75" customHeight="1">
      <c r="A243" s="143"/>
      <c r="B243" s="143"/>
      <c r="C243" s="143"/>
      <c r="D243" s="143"/>
      <c r="E243" s="143"/>
      <c r="F243" s="143"/>
      <c r="G243" s="143"/>
      <c r="H243" s="158"/>
      <c r="I243" s="158"/>
      <c r="J243" s="143"/>
      <c r="K243" s="289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288"/>
      <c r="AB243" s="288"/>
      <c r="AC243" s="143"/>
      <c r="AD243" s="143"/>
      <c r="AE243" s="143"/>
      <c r="AF243" s="143"/>
      <c r="AG243" s="143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41"/>
    </row>
    <row r="244" ht="15.75" customHeight="1">
      <c r="A244" s="143"/>
      <c r="B244" s="143"/>
      <c r="C244" s="143"/>
      <c r="D244" s="143"/>
      <c r="E244" s="143"/>
      <c r="F244" s="143"/>
      <c r="G244" s="143"/>
      <c r="H244" s="158"/>
      <c r="I244" s="158"/>
      <c r="J244" s="143"/>
      <c r="K244" s="289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288"/>
      <c r="AB244" s="288"/>
      <c r="AC244" s="143"/>
      <c r="AD244" s="143"/>
      <c r="AE244" s="143"/>
      <c r="AF244" s="143"/>
      <c r="AG244" s="143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41"/>
    </row>
    <row r="245" ht="15.75" customHeight="1">
      <c r="A245" s="143"/>
      <c r="B245" s="143"/>
      <c r="C245" s="143"/>
      <c r="D245" s="143"/>
      <c r="E245" s="143"/>
      <c r="F245" s="143"/>
      <c r="G245" s="143"/>
      <c r="H245" s="143"/>
      <c r="I245" s="289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426"/>
      <c r="AE245" s="143"/>
      <c r="AF245" s="143"/>
      <c r="AG245" s="143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41"/>
    </row>
    <row r="246" ht="15.75" customHeight="1">
      <c r="A246" s="143"/>
      <c r="B246" s="143"/>
      <c r="C246" s="143"/>
      <c r="D246" s="143"/>
      <c r="E246" s="143"/>
      <c r="F246" s="143"/>
      <c r="G246" s="143"/>
      <c r="H246" s="143"/>
      <c r="I246" s="289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426"/>
      <c r="AE246" s="143"/>
      <c r="AF246" s="143"/>
      <c r="AG246" s="143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41"/>
    </row>
    <row r="247" ht="15.75" customHeight="1">
      <c r="A247" s="143"/>
      <c r="B247" s="143"/>
      <c r="C247" s="143"/>
      <c r="D247" s="143"/>
      <c r="E247" s="143"/>
      <c r="F247" s="143"/>
      <c r="G247" s="143"/>
      <c r="H247" s="143"/>
      <c r="I247" s="289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426"/>
      <c r="AE247" s="143"/>
      <c r="AF247" s="143"/>
      <c r="AG247" s="143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41"/>
    </row>
    <row r="248" ht="15.75" customHeight="1">
      <c r="A248" s="143"/>
      <c r="B248" s="143"/>
      <c r="C248" s="143"/>
      <c r="D248" s="143"/>
      <c r="E248" s="143"/>
      <c r="F248" s="143"/>
      <c r="G248" s="143"/>
      <c r="H248" s="143"/>
      <c r="I248" s="289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426"/>
      <c r="AE248" s="143"/>
      <c r="AF248" s="143"/>
      <c r="AG248" s="143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41"/>
    </row>
    <row r="249" ht="15.75" customHeight="1">
      <c r="A249" s="143"/>
      <c r="B249" s="143"/>
      <c r="C249" s="143"/>
      <c r="D249" s="143"/>
      <c r="E249" s="143"/>
      <c r="F249" s="143"/>
      <c r="G249" s="143"/>
      <c r="H249" s="143"/>
      <c r="I249" s="289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426"/>
      <c r="AE249" s="143"/>
      <c r="AF249" s="143"/>
      <c r="AG249" s="143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41"/>
    </row>
    <row r="250" ht="15.75" customHeight="1">
      <c r="A250" s="143"/>
      <c r="B250" s="143"/>
      <c r="C250" s="143"/>
      <c r="D250" s="143"/>
      <c r="E250" s="143"/>
      <c r="F250" s="143"/>
      <c r="G250" s="143"/>
      <c r="H250" s="143"/>
      <c r="I250" s="289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426"/>
      <c r="AE250" s="143"/>
      <c r="AF250" s="143"/>
      <c r="AG250" s="143"/>
      <c r="AH250" s="144"/>
      <c r="AI250" s="144"/>
      <c r="AJ250" s="144"/>
      <c r="AK250" s="144"/>
      <c r="AL250" s="144"/>
      <c r="AM250" s="144"/>
      <c r="AN250" s="144"/>
      <c r="AO250" s="144"/>
      <c r="AP250" s="144"/>
      <c r="AQ250" s="144"/>
      <c r="AR250" s="144"/>
      <c r="AS250" s="144"/>
      <c r="AT250" s="144"/>
      <c r="AU250" s="144"/>
      <c r="AV250" s="144"/>
      <c r="AW250" s="144"/>
      <c r="AX250" s="144"/>
      <c r="AY250" s="144"/>
      <c r="AZ250" s="144"/>
      <c r="BA250" s="144"/>
      <c r="BB250" s="41"/>
    </row>
    <row r="251" ht="15.75" customHeight="1">
      <c r="A251" s="143"/>
      <c r="B251" s="143"/>
      <c r="C251" s="143"/>
      <c r="D251" s="143"/>
      <c r="E251" s="143"/>
      <c r="F251" s="143"/>
      <c r="G251" s="143"/>
      <c r="H251" s="143"/>
      <c r="I251" s="289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426"/>
      <c r="AE251" s="143"/>
      <c r="AF251" s="143"/>
      <c r="AG251" s="143"/>
      <c r="AH251" s="144"/>
      <c r="AI251" s="144"/>
      <c r="AJ251" s="144"/>
      <c r="AK251" s="144"/>
      <c r="AL251" s="144"/>
      <c r="AM251" s="144"/>
      <c r="AN251" s="144"/>
      <c r="AO251" s="144"/>
      <c r="AP251" s="144"/>
      <c r="AQ251" s="144"/>
      <c r="AR251" s="144"/>
      <c r="AS251" s="144"/>
      <c r="AT251" s="144"/>
      <c r="AU251" s="144"/>
      <c r="AV251" s="144"/>
      <c r="AW251" s="144"/>
      <c r="AX251" s="144"/>
      <c r="AY251" s="144"/>
      <c r="AZ251" s="144"/>
      <c r="BA251" s="144"/>
      <c r="BB251" s="41"/>
    </row>
    <row r="252" ht="15.75" customHeight="1">
      <c r="A252" s="143"/>
      <c r="B252" s="143"/>
      <c r="C252" s="143"/>
      <c r="D252" s="143"/>
      <c r="E252" s="143"/>
      <c r="F252" s="143"/>
      <c r="G252" s="143"/>
      <c r="H252" s="143"/>
      <c r="I252" s="289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426"/>
      <c r="AE252" s="143"/>
      <c r="AF252" s="143"/>
      <c r="AG252" s="143"/>
      <c r="AH252" s="144"/>
      <c r="AI252" s="144"/>
      <c r="AJ252" s="144"/>
      <c r="AK252" s="144"/>
      <c r="AL252" s="144"/>
      <c r="AM252" s="144"/>
      <c r="AN252" s="144"/>
      <c r="AO252" s="144"/>
      <c r="AP252" s="144"/>
      <c r="AQ252" s="144"/>
      <c r="AR252" s="144"/>
      <c r="AS252" s="144"/>
      <c r="AT252" s="144"/>
      <c r="AU252" s="144"/>
      <c r="AV252" s="144"/>
      <c r="AW252" s="144"/>
      <c r="AX252" s="144"/>
      <c r="AY252" s="144"/>
      <c r="AZ252" s="144"/>
      <c r="BA252" s="144"/>
      <c r="BB252" s="41"/>
    </row>
    <row r="253" ht="15.75" customHeight="1">
      <c r="A253" s="143"/>
      <c r="B253" s="143"/>
      <c r="C253" s="143"/>
      <c r="D253" s="143"/>
      <c r="E253" s="143"/>
      <c r="F253" s="143"/>
      <c r="G253" s="143"/>
      <c r="H253" s="143"/>
      <c r="I253" s="289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426"/>
      <c r="AE253" s="143"/>
      <c r="AF253" s="143"/>
      <c r="AG253" s="143"/>
      <c r="AH253" s="144"/>
      <c r="AI253" s="144"/>
      <c r="AJ253" s="144"/>
      <c r="AK253" s="144"/>
      <c r="AL253" s="144"/>
      <c r="AM253" s="144"/>
      <c r="AN253" s="144"/>
      <c r="AO253" s="144"/>
      <c r="AP253" s="144"/>
      <c r="AQ253" s="144"/>
      <c r="AR253" s="144"/>
      <c r="AS253" s="144"/>
      <c r="AT253" s="144"/>
      <c r="AU253" s="144"/>
      <c r="AV253" s="144"/>
      <c r="AW253" s="144"/>
      <c r="AX253" s="144"/>
      <c r="AY253" s="144"/>
      <c r="AZ253" s="144"/>
      <c r="BA253" s="144"/>
      <c r="BB253" s="41"/>
    </row>
    <row r="254" ht="15.75" customHeight="1">
      <c r="A254" s="143"/>
      <c r="B254" s="143"/>
      <c r="C254" s="143"/>
      <c r="D254" s="143"/>
      <c r="E254" s="143"/>
      <c r="F254" s="143"/>
      <c r="G254" s="143"/>
      <c r="H254" s="143"/>
      <c r="I254" s="289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426"/>
      <c r="AE254" s="143"/>
      <c r="AF254" s="143"/>
      <c r="AG254" s="143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  <c r="AR254" s="144"/>
      <c r="AS254" s="144"/>
      <c r="AT254" s="144"/>
      <c r="AU254" s="144"/>
      <c r="AV254" s="144"/>
      <c r="AW254" s="144"/>
      <c r="AX254" s="144"/>
      <c r="AY254" s="144"/>
      <c r="AZ254" s="144"/>
      <c r="BA254" s="144"/>
      <c r="BB254" s="41"/>
    </row>
    <row r="255" ht="15.75" customHeight="1">
      <c r="A255" s="143"/>
      <c r="B255" s="143"/>
      <c r="C255" s="143"/>
      <c r="D255" s="143"/>
      <c r="E255" s="143"/>
      <c r="F255" s="143"/>
      <c r="G255" s="143"/>
      <c r="H255" s="143"/>
      <c r="I255" s="289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426"/>
      <c r="AE255" s="143"/>
      <c r="AF255" s="143"/>
      <c r="AG255" s="143"/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  <c r="AR255" s="144"/>
      <c r="AS255" s="144"/>
      <c r="AT255" s="144"/>
      <c r="AU255" s="144"/>
      <c r="AV255" s="144"/>
      <c r="AW255" s="144"/>
      <c r="AX255" s="144"/>
      <c r="AY255" s="144"/>
      <c r="AZ255" s="144"/>
      <c r="BA255" s="144"/>
      <c r="BB255" s="41"/>
    </row>
    <row r="256" ht="15.75" customHeight="1">
      <c r="A256" s="143"/>
      <c r="B256" s="143"/>
      <c r="C256" s="143"/>
      <c r="D256" s="143"/>
      <c r="E256" s="143"/>
      <c r="F256" s="143"/>
      <c r="G256" s="143"/>
      <c r="H256" s="143"/>
      <c r="I256" s="289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426"/>
      <c r="AE256" s="143"/>
      <c r="AF256" s="143"/>
      <c r="AG256" s="143"/>
      <c r="AH256" s="144"/>
      <c r="AI256" s="144"/>
      <c r="AJ256" s="144"/>
      <c r="AK256" s="144"/>
      <c r="AL256" s="144"/>
      <c r="AM256" s="144"/>
      <c r="AN256" s="144"/>
      <c r="AO256" s="144"/>
      <c r="AP256" s="144"/>
      <c r="AQ256" s="144"/>
      <c r="AR256" s="144"/>
      <c r="AS256" s="144"/>
      <c r="AT256" s="144"/>
      <c r="AU256" s="144"/>
      <c r="AV256" s="144"/>
      <c r="AW256" s="144"/>
      <c r="AX256" s="144"/>
      <c r="AY256" s="144"/>
      <c r="AZ256" s="144"/>
      <c r="BA256" s="144"/>
      <c r="BB256" s="41"/>
    </row>
    <row r="257" ht="15.75" customHeight="1">
      <c r="A257" s="143"/>
      <c r="B257" s="143"/>
      <c r="C257" s="143"/>
      <c r="D257" s="143"/>
      <c r="E257" s="143"/>
      <c r="F257" s="143"/>
      <c r="G257" s="143"/>
      <c r="H257" s="143"/>
      <c r="I257" s="289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426"/>
      <c r="AE257" s="143"/>
      <c r="AF257" s="143"/>
      <c r="AG257" s="143"/>
      <c r="AH257" s="144"/>
      <c r="AI257" s="144"/>
      <c r="AJ257" s="144"/>
      <c r="AK257" s="144"/>
      <c r="AL257" s="144"/>
      <c r="AM257" s="144"/>
      <c r="AN257" s="144"/>
      <c r="AO257" s="144"/>
      <c r="AP257" s="144"/>
      <c r="AQ257" s="144"/>
      <c r="AR257" s="144"/>
      <c r="AS257" s="144"/>
      <c r="AT257" s="144"/>
      <c r="AU257" s="144"/>
      <c r="AV257" s="144"/>
      <c r="AW257" s="144"/>
      <c r="AX257" s="144"/>
      <c r="AY257" s="144"/>
      <c r="AZ257" s="144"/>
      <c r="BA257" s="144"/>
      <c r="BB257" s="41"/>
    </row>
    <row r="258" ht="15.75" customHeight="1">
      <c r="A258" s="143"/>
      <c r="B258" s="143"/>
      <c r="C258" s="143"/>
      <c r="D258" s="143"/>
      <c r="E258" s="143"/>
      <c r="F258" s="143"/>
      <c r="G258" s="143"/>
      <c r="H258" s="143"/>
      <c r="I258" s="289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426"/>
      <c r="AE258" s="143"/>
      <c r="AF258" s="143"/>
      <c r="AG258" s="143"/>
      <c r="AH258" s="144"/>
      <c r="AI258" s="144"/>
      <c r="AJ258" s="144"/>
      <c r="AK258" s="144"/>
      <c r="AL258" s="144"/>
      <c r="AM258" s="144"/>
      <c r="AN258" s="144"/>
      <c r="AO258" s="144"/>
      <c r="AP258" s="144"/>
      <c r="AQ258" s="144"/>
      <c r="AR258" s="144"/>
      <c r="AS258" s="144"/>
      <c r="AT258" s="144"/>
      <c r="AU258" s="144"/>
      <c r="AV258" s="144"/>
      <c r="AW258" s="144"/>
      <c r="AX258" s="144"/>
      <c r="AY258" s="144"/>
      <c r="AZ258" s="144"/>
      <c r="BA258" s="144"/>
      <c r="BB258" s="41"/>
    </row>
    <row r="259" ht="15.75" customHeight="1">
      <c r="A259" s="143"/>
      <c r="B259" s="143"/>
      <c r="C259" s="143"/>
      <c r="D259" s="143"/>
      <c r="E259" s="143"/>
      <c r="F259" s="143"/>
      <c r="G259" s="143"/>
      <c r="H259" s="143"/>
      <c r="I259" s="289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426"/>
      <c r="AE259" s="143"/>
      <c r="AF259" s="143"/>
      <c r="AG259" s="143"/>
      <c r="AH259" s="144"/>
      <c r="AI259" s="144"/>
      <c r="AJ259" s="144"/>
      <c r="AK259" s="144"/>
      <c r="AL259" s="144"/>
      <c r="AM259" s="144"/>
      <c r="AN259" s="144"/>
      <c r="AO259" s="144"/>
      <c r="AP259" s="144"/>
      <c r="AQ259" s="144"/>
      <c r="AR259" s="144"/>
      <c r="AS259" s="144"/>
      <c r="AT259" s="144"/>
      <c r="AU259" s="144"/>
      <c r="AV259" s="144"/>
      <c r="AW259" s="144"/>
      <c r="AX259" s="144"/>
      <c r="AY259" s="144"/>
      <c r="AZ259" s="144"/>
      <c r="BA259" s="144"/>
      <c r="BB259" s="41"/>
    </row>
    <row r="260" ht="15.75" customHeight="1">
      <c r="A260" s="143"/>
      <c r="B260" s="143"/>
      <c r="C260" s="143"/>
      <c r="D260" s="143"/>
      <c r="E260" s="143"/>
      <c r="F260" s="143"/>
      <c r="G260" s="143"/>
      <c r="H260" s="143"/>
      <c r="I260" s="289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426"/>
      <c r="AE260" s="143"/>
      <c r="AF260" s="143"/>
      <c r="AG260" s="143"/>
      <c r="AH260" s="144"/>
      <c r="AI260" s="144"/>
      <c r="AJ260" s="144"/>
      <c r="AK260" s="144"/>
      <c r="AL260" s="144"/>
      <c r="AM260" s="144"/>
      <c r="AN260" s="144"/>
      <c r="AO260" s="144"/>
      <c r="AP260" s="144"/>
      <c r="AQ260" s="144"/>
      <c r="AR260" s="144"/>
      <c r="AS260" s="144"/>
      <c r="AT260" s="144"/>
      <c r="AU260" s="144"/>
      <c r="AV260" s="144"/>
      <c r="AW260" s="144"/>
      <c r="AX260" s="144"/>
      <c r="AY260" s="144"/>
      <c r="AZ260" s="144"/>
      <c r="BA260" s="144"/>
      <c r="BB260" s="41"/>
    </row>
    <row r="261" ht="15.75" customHeight="1">
      <c r="A261" s="143"/>
      <c r="B261" s="143"/>
      <c r="C261" s="143"/>
      <c r="D261" s="143"/>
      <c r="E261" s="143"/>
      <c r="F261" s="143"/>
      <c r="G261" s="143"/>
      <c r="H261" s="143"/>
      <c r="I261" s="289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426"/>
      <c r="AE261" s="143"/>
      <c r="AF261" s="143"/>
      <c r="AG261" s="143"/>
      <c r="AH261" s="144"/>
      <c r="AI261" s="144"/>
      <c r="AJ261" s="144"/>
      <c r="AK261" s="144"/>
      <c r="AL261" s="144"/>
      <c r="AM261" s="144"/>
      <c r="AN261" s="144"/>
      <c r="AO261" s="144"/>
      <c r="AP261" s="144"/>
      <c r="AQ261" s="144"/>
      <c r="AR261" s="144"/>
      <c r="AS261" s="144"/>
      <c r="AT261" s="144"/>
      <c r="AU261" s="144"/>
      <c r="AV261" s="144"/>
      <c r="AW261" s="144"/>
      <c r="AX261" s="144"/>
      <c r="AY261" s="144"/>
      <c r="AZ261" s="144"/>
      <c r="BA261" s="144"/>
      <c r="BB261" s="41"/>
    </row>
    <row r="262" ht="15.75" customHeight="1">
      <c r="A262" s="143"/>
      <c r="B262" s="143"/>
      <c r="C262" s="143"/>
      <c r="D262" s="143"/>
      <c r="E262" s="143"/>
      <c r="F262" s="143"/>
      <c r="G262" s="143"/>
      <c r="H262" s="143"/>
      <c r="I262" s="289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426"/>
      <c r="AE262" s="143"/>
      <c r="AF262" s="143"/>
      <c r="AG262" s="143"/>
      <c r="AH262" s="144"/>
      <c r="AI262" s="144"/>
      <c r="AJ262" s="144"/>
      <c r="AK262" s="144"/>
      <c r="AL262" s="144"/>
      <c r="AM262" s="144"/>
      <c r="AN262" s="144"/>
      <c r="AO262" s="144"/>
      <c r="AP262" s="144"/>
      <c r="AQ262" s="144"/>
      <c r="AR262" s="144"/>
      <c r="AS262" s="144"/>
      <c r="AT262" s="144"/>
      <c r="AU262" s="144"/>
      <c r="AV262" s="144"/>
      <c r="AW262" s="144"/>
      <c r="AX262" s="144"/>
      <c r="AY262" s="144"/>
      <c r="AZ262" s="144"/>
      <c r="BA262" s="144"/>
      <c r="BB262" s="41"/>
    </row>
    <row r="263" ht="15.75" customHeight="1">
      <c r="A263" s="143"/>
      <c r="B263" s="143"/>
      <c r="C263" s="143"/>
      <c r="D263" s="143"/>
      <c r="E263" s="143"/>
      <c r="F263" s="143"/>
      <c r="G263" s="143"/>
      <c r="H263" s="143"/>
      <c r="I263" s="289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426"/>
      <c r="AE263" s="143"/>
      <c r="AF263" s="143"/>
      <c r="AG263" s="143"/>
      <c r="AH263" s="144"/>
      <c r="AI263" s="144"/>
      <c r="AJ263" s="144"/>
      <c r="AK263" s="144"/>
      <c r="AL263" s="144"/>
      <c r="AM263" s="144"/>
      <c r="AN263" s="144"/>
      <c r="AO263" s="144"/>
      <c r="AP263" s="144"/>
      <c r="AQ263" s="144"/>
      <c r="AR263" s="144"/>
      <c r="AS263" s="144"/>
      <c r="AT263" s="144"/>
      <c r="AU263" s="144"/>
      <c r="AV263" s="144"/>
      <c r="AW263" s="144"/>
      <c r="AX263" s="144"/>
      <c r="AY263" s="144"/>
      <c r="AZ263" s="144"/>
      <c r="BA263" s="144"/>
      <c r="BB263" s="41"/>
    </row>
    <row r="264" ht="15.75" customHeight="1">
      <c r="A264" s="143"/>
      <c r="B264" s="143"/>
      <c r="C264" s="143"/>
      <c r="D264" s="143"/>
      <c r="E264" s="143"/>
      <c r="F264" s="143"/>
      <c r="G264" s="143"/>
      <c r="H264" s="143"/>
      <c r="I264" s="289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426"/>
      <c r="AE264" s="143"/>
      <c r="AF264" s="143"/>
      <c r="AG264" s="143"/>
      <c r="AH264" s="144"/>
      <c r="AI264" s="144"/>
      <c r="AJ264" s="144"/>
      <c r="AK264" s="144"/>
      <c r="AL264" s="144"/>
      <c r="AM264" s="144"/>
      <c r="AN264" s="144"/>
      <c r="AO264" s="144"/>
      <c r="AP264" s="144"/>
      <c r="AQ264" s="144"/>
      <c r="AR264" s="144"/>
      <c r="AS264" s="144"/>
      <c r="AT264" s="144"/>
      <c r="AU264" s="144"/>
      <c r="AV264" s="144"/>
      <c r="AW264" s="144"/>
      <c r="AX264" s="144"/>
      <c r="AY264" s="144"/>
      <c r="AZ264" s="144"/>
      <c r="BA264" s="144"/>
      <c r="BB264" s="41"/>
    </row>
    <row r="265" ht="15.75" customHeight="1">
      <c r="A265" s="143"/>
      <c r="B265" s="143"/>
      <c r="C265" s="143"/>
      <c r="D265" s="143"/>
      <c r="E265" s="143"/>
      <c r="F265" s="143"/>
      <c r="G265" s="143"/>
      <c r="H265" s="143"/>
      <c r="I265" s="289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426"/>
      <c r="AE265" s="143"/>
      <c r="AF265" s="143"/>
      <c r="AG265" s="143"/>
      <c r="AH265" s="144"/>
      <c r="AI265" s="144"/>
      <c r="AJ265" s="144"/>
      <c r="AK265" s="144"/>
      <c r="AL265" s="144"/>
      <c r="AM265" s="144"/>
      <c r="AN265" s="144"/>
      <c r="AO265" s="144"/>
      <c r="AP265" s="144"/>
      <c r="AQ265" s="144"/>
      <c r="AR265" s="144"/>
      <c r="AS265" s="144"/>
      <c r="AT265" s="144"/>
      <c r="AU265" s="144"/>
      <c r="AV265" s="144"/>
      <c r="AW265" s="144"/>
      <c r="AX265" s="144"/>
      <c r="AY265" s="144"/>
      <c r="AZ265" s="144"/>
      <c r="BA265" s="144"/>
      <c r="BB265" s="41"/>
    </row>
    <row r="266" ht="15.75" customHeight="1">
      <c r="A266" s="143"/>
      <c r="B266" s="143"/>
      <c r="C266" s="143"/>
      <c r="D266" s="143"/>
      <c r="E266" s="143"/>
      <c r="F266" s="143"/>
      <c r="G266" s="143"/>
      <c r="H266" s="143"/>
      <c r="I266" s="289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426"/>
      <c r="AE266" s="143"/>
      <c r="AF266" s="143"/>
      <c r="AG266" s="143"/>
      <c r="AH266" s="144"/>
      <c r="AI266" s="144"/>
      <c r="AJ266" s="144"/>
      <c r="AK266" s="144"/>
      <c r="AL266" s="144"/>
      <c r="AM266" s="144"/>
      <c r="AN266" s="144"/>
      <c r="AO266" s="144"/>
      <c r="AP266" s="144"/>
      <c r="AQ266" s="144"/>
      <c r="AR266" s="144"/>
      <c r="AS266" s="144"/>
      <c r="AT266" s="144"/>
      <c r="AU266" s="144"/>
      <c r="AV266" s="144"/>
      <c r="AW266" s="144"/>
      <c r="AX266" s="144"/>
      <c r="AY266" s="144"/>
      <c r="AZ266" s="144"/>
      <c r="BA266" s="144"/>
      <c r="BB266" s="41"/>
    </row>
    <row r="267" ht="15.75" customHeight="1">
      <c r="A267" s="143"/>
      <c r="B267" s="143"/>
      <c r="C267" s="143"/>
      <c r="D267" s="143"/>
      <c r="E267" s="143"/>
      <c r="F267" s="143"/>
      <c r="G267" s="143"/>
      <c r="H267" s="143"/>
      <c r="I267" s="289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426"/>
      <c r="AE267" s="143"/>
      <c r="AF267" s="143"/>
      <c r="AG267" s="143"/>
      <c r="AH267" s="144"/>
      <c r="AI267" s="144"/>
      <c r="AJ267" s="144"/>
      <c r="AK267" s="144"/>
      <c r="AL267" s="144"/>
      <c r="AM267" s="144"/>
      <c r="AN267" s="144"/>
      <c r="AO267" s="144"/>
      <c r="AP267" s="144"/>
      <c r="AQ267" s="144"/>
      <c r="AR267" s="144"/>
      <c r="AS267" s="144"/>
      <c r="AT267" s="144"/>
      <c r="AU267" s="144"/>
      <c r="AV267" s="144"/>
      <c r="AW267" s="144"/>
      <c r="AX267" s="144"/>
      <c r="AY267" s="144"/>
      <c r="AZ267" s="144"/>
      <c r="BA267" s="144"/>
      <c r="BB267" s="41"/>
    </row>
    <row r="268" ht="15.75" customHeight="1">
      <c r="A268" s="143"/>
      <c r="B268" s="143"/>
      <c r="C268" s="143"/>
      <c r="D268" s="143"/>
      <c r="E268" s="143"/>
      <c r="F268" s="143"/>
      <c r="G268" s="143"/>
      <c r="H268" s="143"/>
      <c r="I268" s="289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426"/>
      <c r="AE268" s="143"/>
      <c r="AF268" s="143"/>
      <c r="AG268" s="143"/>
      <c r="AH268" s="144"/>
      <c r="AI268" s="144"/>
      <c r="AJ268" s="144"/>
      <c r="AK268" s="144"/>
      <c r="AL268" s="144"/>
      <c r="AM268" s="144"/>
      <c r="AN268" s="144"/>
      <c r="AO268" s="144"/>
      <c r="AP268" s="144"/>
      <c r="AQ268" s="144"/>
      <c r="AR268" s="144"/>
      <c r="AS268" s="144"/>
      <c r="AT268" s="144"/>
      <c r="AU268" s="144"/>
      <c r="AV268" s="144"/>
      <c r="AW268" s="144"/>
      <c r="AX268" s="144"/>
      <c r="AY268" s="144"/>
      <c r="AZ268" s="144"/>
      <c r="BA268" s="144"/>
      <c r="BB268" s="41"/>
    </row>
    <row r="269" ht="15.75" customHeight="1">
      <c r="A269" s="143"/>
      <c r="B269" s="143"/>
      <c r="C269" s="143"/>
      <c r="D269" s="143"/>
      <c r="E269" s="143"/>
      <c r="F269" s="143"/>
      <c r="G269" s="143"/>
      <c r="H269" s="143"/>
      <c r="I269" s="289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426"/>
      <c r="AE269" s="143"/>
      <c r="AF269" s="143"/>
      <c r="AG269" s="143"/>
      <c r="AH269" s="144"/>
      <c r="AI269" s="144"/>
      <c r="AJ269" s="144"/>
      <c r="AK269" s="144"/>
      <c r="AL269" s="144"/>
      <c r="AM269" s="144"/>
      <c r="AN269" s="144"/>
      <c r="AO269" s="144"/>
      <c r="AP269" s="144"/>
      <c r="AQ269" s="144"/>
      <c r="AR269" s="144"/>
      <c r="AS269" s="144"/>
      <c r="AT269" s="144"/>
      <c r="AU269" s="144"/>
      <c r="AV269" s="144"/>
      <c r="AW269" s="144"/>
      <c r="AX269" s="144"/>
      <c r="AY269" s="144"/>
      <c r="AZ269" s="144"/>
      <c r="BA269" s="144"/>
      <c r="BB269" s="41"/>
    </row>
    <row r="270" ht="15.75" customHeight="1">
      <c r="A270" s="143"/>
      <c r="B270" s="143"/>
      <c r="C270" s="143"/>
      <c r="D270" s="143"/>
      <c r="E270" s="143"/>
      <c r="F270" s="143"/>
      <c r="G270" s="143"/>
      <c r="H270" s="143"/>
      <c r="I270" s="289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426"/>
      <c r="AE270" s="143"/>
      <c r="AF270" s="143"/>
      <c r="AG270" s="143"/>
      <c r="AH270" s="144"/>
      <c r="AI270" s="144"/>
      <c r="AJ270" s="144"/>
      <c r="AK270" s="144"/>
      <c r="AL270" s="144"/>
      <c r="AM270" s="144"/>
      <c r="AN270" s="144"/>
      <c r="AO270" s="144"/>
      <c r="AP270" s="144"/>
      <c r="AQ270" s="144"/>
      <c r="AR270" s="144"/>
      <c r="AS270" s="144"/>
      <c r="AT270" s="144"/>
      <c r="AU270" s="144"/>
      <c r="AV270" s="144"/>
      <c r="AW270" s="144"/>
      <c r="AX270" s="144"/>
      <c r="AY270" s="144"/>
      <c r="AZ270" s="144"/>
      <c r="BA270" s="144"/>
      <c r="BB270" s="41"/>
    </row>
    <row r="271" ht="15.75" customHeight="1">
      <c r="A271" s="143"/>
      <c r="B271" s="143"/>
      <c r="C271" s="143"/>
      <c r="D271" s="143"/>
      <c r="E271" s="143"/>
      <c r="F271" s="143"/>
      <c r="G271" s="143"/>
      <c r="H271" s="143"/>
      <c r="I271" s="289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426"/>
      <c r="AE271" s="143"/>
      <c r="AF271" s="143"/>
      <c r="AG271" s="143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41"/>
    </row>
    <row r="272" ht="15.75" customHeight="1">
      <c r="A272" s="143"/>
      <c r="B272" s="143"/>
      <c r="C272" s="143"/>
      <c r="D272" s="143"/>
      <c r="E272" s="143"/>
      <c r="F272" s="143"/>
      <c r="G272" s="143"/>
      <c r="H272" s="143"/>
      <c r="I272" s="289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426"/>
      <c r="AE272" s="143"/>
      <c r="AF272" s="143"/>
      <c r="AG272" s="143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41"/>
    </row>
    <row r="273" ht="15.75" customHeight="1">
      <c r="A273" s="143"/>
      <c r="B273" s="143"/>
      <c r="C273" s="143"/>
      <c r="D273" s="143"/>
      <c r="E273" s="143"/>
      <c r="F273" s="143"/>
      <c r="G273" s="143"/>
      <c r="H273" s="143"/>
      <c r="I273" s="289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426"/>
      <c r="AE273" s="143"/>
      <c r="AF273" s="143"/>
      <c r="AG273" s="143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41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48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392"/>
      <c r="AE274" s="20"/>
      <c r="AF274" s="20"/>
      <c r="AG274" s="20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48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392"/>
      <c r="AE275" s="20"/>
      <c r="AF275" s="20"/>
      <c r="AG275" s="20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48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392"/>
      <c r="AE276" s="20"/>
      <c r="AF276" s="20"/>
      <c r="AG276" s="20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48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392"/>
      <c r="AE277" s="20"/>
      <c r="AF277" s="20"/>
      <c r="AG277" s="20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48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392"/>
      <c r="AE278" s="20"/>
      <c r="AF278" s="20"/>
      <c r="AG278" s="20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48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392"/>
      <c r="AE279" s="20"/>
      <c r="AF279" s="20"/>
      <c r="AG279" s="20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48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392"/>
      <c r="AE280" s="20"/>
      <c r="AF280" s="20"/>
      <c r="AG280" s="20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48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392"/>
      <c r="AE281" s="20"/>
      <c r="AF281" s="20"/>
      <c r="AG281" s="20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48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392"/>
      <c r="AE282" s="20"/>
      <c r="AF282" s="20"/>
      <c r="AG282" s="20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48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392"/>
      <c r="AE283" s="20"/>
      <c r="AF283" s="20"/>
      <c r="AG283" s="20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48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392"/>
      <c r="AE284" s="20"/>
      <c r="AF284" s="20"/>
      <c r="AG284" s="20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48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392"/>
      <c r="AE285" s="20"/>
      <c r="AF285" s="20"/>
      <c r="AG285" s="20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48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392"/>
      <c r="AE286" s="20"/>
      <c r="AF286" s="20"/>
      <c r="AG286" s="20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48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392"/>
      <c r="AE287" s="20"/>
      <c r="AF287" s="20"/>
      <c r="AG287" s="20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48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392"/>
      <c r="AE288" s="20"/>
      <c r="AF288" s="20"/>
      <c r="AG288" s="20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48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392"/>
      <c r="AE289" s="20"/>
      <c r="AF289" s="20"/>
      <c r="AG289" s="20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48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392"/>
      <c r="AE290" s="20"/>
      <c r="AF290" s="20"/>
      <c r="AG290" s="20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48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392"/>
      <c r="AE291" s="20"/>
      <c r="AF291" s="20"/>
      <c r="AG291" s="20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48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392"/>
      <c r="AE292" s="20"/>
      <c r="AF292" s="20"/>
      <c r="AG292" s="20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48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392"/>
      <c r="AE293" s="20"/>
      <c r="AF293" s="20"/>
      <c r="AG293" s="20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48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392"/>
      <c r="AE294" s="20"/>
      <c r="AF294" s="20"/>
      <c r="AG294" s="20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48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392"/>
      <c r="AE295" s="20"/>
      <c r="AF295" s="20"/>
      <c r="AG295" s="20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48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392"/>
      <c r="AE296" s="20"/>
      <c r="AF296" s="20"/>
      <c r="AG296" s="20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48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392"/>
      <c r="AE297" s="20"/>
      <c r="AF297" s="20"/>
      <c r="AG297" s="20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48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392"/>
      <c r="AE298" s="20"/>
      <c r="AF298" s="20"/>
      <c r="AG298" s="20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48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392"/>
      <c r="AE299" s="20"/>
      <c r="AF299" s="20"/>
      <c r="AG299" s="20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48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392"/>
      <c r="AE300" s="20"/>
      <c r="AF300" s="20"/>
      <c r="AG300" s="20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48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392"/>
      <c r="AE301" s="20"/>
      <c r="AF301" s="20"/>
      <c r="AG301" s="20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48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392"/>
      <c r="AE302" s="20"/>
      <c r="AF302" s="20"/>
      <c r="AG302" s="20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48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392"/>
      <c r="AE303" s="20"/>
      <c r="AF303" s="20"/>
      <c r="AG303" s="20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48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392"/>
      <c r="AE304" s="20"/>
      <c r="AF304" s="20"/>
      <c r="AG304" s="20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48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392"/>
      <c r="AE305" s="20"/>
      <c r="AF305" s="20"/>
      <c r="AG305" s="20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48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392"/>
      <c r="AE306" s="20"/>
      <c r="AF306" s="20"/>
      <c r="AG306" s="20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48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392"/>
      <c r="AE307" s="20"/>
      <c r="AF307" s="20"/>
      <c r="AG307" s="20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48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392"/>
      <c r="AE308" s="20"/>
      <c r="AF308" s="20"/>
      <c r="AG308" s="20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48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392"/>
      <c r="AE309" s="20"/>
      <c r="AF309" s="20"/>
      <c r="AG309" s="20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48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392"/>
      <c r="AE310" s="20"/>
      <c r="AF310" s="20"/>
      <c r="AG310" s="20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48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392"/>
      <c r="AE311" s="20"/>
      <c r="AF311" s="20"/>
      <c r="AG311" s="20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48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392"/>
      <c r="AE312" s="20"/>
      <c r="AF312" s="20"/>
      <c r="AG312" s="20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48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392"/>
      <c r="AE313" s="20"/>
      <c r="AF313" s="20"/>
      <c r="AG313" s="20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48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392"/>
      <c r="AE314" s="20"/>
      <c r="AF314" s="20"/>
      <c r="AG314" s="20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48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392"/>
      <c r="AE315" s="20"/>
      <c r="AF315" s="20"/>
      <c r="AG315" s="20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48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392"/>
      <c r="AE316" s="20"/>
      <c r="AF316" s="20"/>
      <c r="AG316" s="20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48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392"/>
      <c r="AE317" s="20"/>
      <c r="AF317" s="20"/>
      <c r="AG317" s="20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48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392"/>
      <c r="AE318" s="20"/>
      <c r="AF318" s="20"/>
      <c r="AG318" s="20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48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392"/>
      <c r="AE319" s="20"/>
      <c r="AF319" s="20"/>
      <c r="AG319" s="20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48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392"/>
      <c r="AE320" s="20"/>
      <c r="AF320" s="20"/>
      <c r="AG320" s="20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48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392"/>
      <c r="AE321" s="20"/>
      <c r="AF321" s="20"/>
      <c r="AG321" s="20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48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392"/>
      <c r="AE322" s="20"/>
      <c r="AF322" s="20"/>
      <c r="AG322" s="20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48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392"/>
      <c r="AE323" s="20"/>
      <c r="AF323" s="20"/>
      <c r="AG323" s="20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48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392"/>
      <c r="AE324" s="20"/>
      <c r="AF324" s="20"/>
      <c r="AG324" s="20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48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392"/>
      <c r="AE325" s="20"/>
      <c r="AF325" s="20"/>
      <c r="AG325" s="20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48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392"/>
      <c r="AE326" s="20"/>
      <c r="AF326" s="20"/>
      <c r="AG326" s="20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48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392"/>
      <c r="AE327" s="20"/>
      <c r="AF327" s="20"/>
      <c r="AG327" s="20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48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392"/>
      <c r="AE328" s="20"/>
      <c r="AF328" s="20"/>
      <c r="AG328" s="20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48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392"/>
      <c r="AE329" s="20"/>
      <c r="AF329" s="20"/>
      <c r="AG329" s="20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48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392"/>
      <c r="AE330" s="20"/>
      <c r="AF330" s="20"/>
      <c r="AG330" s="20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48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392"/>
      <c r="AE331" s="20"/>
      <c r="AF331" s="20"/>
      <c r="AG331" s="20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48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392"/>
      <c r="AE332" s="20"/>
      <c r="AF332" s="20"/>
      <c r="AG332" s="20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48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392"/>
      <c r="AE333" s="20"/>
      <c r="AF333" s="20"/>
      <c r="AG333" s="20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48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392"/>
      <c r="AE334" s="20"/>
      <c r="AF334" s="20"/>
      <c r="AG334" s="20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48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392"/>
      <c r="AE335" s="20"/>
      <c r="AF335" s="20"/>
      <c r="AG335" s="20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48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392"/>
      <c r="AE336" s="20"/>
      <c r="AF336" s="20"/>
      <c r="AG336" s="20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48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392"/>
      <c r="AE337" s="20"/>
      <c r="AF337" s="20"/>
      <c r="AG337" s="20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48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392"/>
      <c r="AE338" s="20"/>
      <c r="AF338" s="20"/>
      <c r="AG338" s="20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48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392"/>
      <c r="AE339" s="20"/>
      <c r="AF339" s="20"/>
      <c r="AG339" s="20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48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392"/>
      <c r="AE340" s="20"/>
      <c r="AF340" s="20"/>
      <c r="AG340" s="20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48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392"/>
      <c r="AE341" s="20"/>
      <c r="AF341" s="20"/>
      <c r="AG341" s="20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48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392"/>
      <c r="AE342" s="20"/>
      <c r="AF342" s="20"/>
      <c r="AG342" s="20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48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392"/>
      <c r="AE343" s="20"/>
      <c r="AF343" s="20"/>
      <c r="AG343" s="20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48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392"/>
      <c r="AE344" s="20"/>
      <c r="AF344" s="20"/>
      <c r="AG344" s="20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48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392"/>
      <c r="AE345" s="20"/>
      <c r="AF345" s="20"/>
      <c r="AG345" s="20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48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392"/>
      <c r="AE346" s="20"/>
      <c r="AF346" s="20"/>
      <c r="AG346" s="20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48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392"/>
      <c r="AE347" s="20"/>
      <c r="AF347" s="20"/>
      <c r="AG347" s="20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48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392"/>
      <c r="AE348" s="20"/>
      <c r="AF348" s="20"/>
      <c r="AG348" s="20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48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392"/>
      <c r="AE349" s="20"/>
      <c r="AF349" s="20"/>
      <c r="AG349" s="20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48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392"/>
      <c r="AE350" s="20"/>
      <c r="AF350" s="20"/>
      <c r="AG350" s="20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48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392"/>
      <c r="AE351" s="20"/>
      <c r="AF351" s="20"/>
      <c r="AG351" s="20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48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392"/>
      <c r="AE352" s="20"/>
      <c r="AF352" s="20"/>
      <c r="AG352" s="20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48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392"/>
      <c r="AE353" s="20"/>
      <c r="AF353" s="20"/>
      <c r="AG353" s="20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48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392"/>
      <c r="AE354" s="20"/>
      <c r="AF354" s="20"/>
      <c r="AG354" s="20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48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392"/>
      <c r="AE355" s="20"/>
      <c r="AF355" s="20"/>
      <c r="AG355" s="20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48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392"/>
      <c r="AE356" s="20"/>
      <c r="AF356" s="20"/>
      <c r="AG356" s="20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48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392"/>
      <c r="AE357" s="20"/>
      <c r="AF357" s="20"/>
      <c r="AG357" s="20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48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392"/>
      <c r="AE358" s="20"/>
      <c r="AF358" s="20"/>
      <c r="AG358" s="20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48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392"/>
      <c r="AE359" s="20"/>
      <c r="AF359" s="20"/>
      <c r="AG359" s="20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48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392"/>
      <c r="AE360" s="20"/>
      <c r="AF360" s="20"/>
      <c r="AG360" s="20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48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392"/>
      <c r="AE361" s="20"/>
      <c r="AF361" s="20"/>
      <c r="AG361" s="20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48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392"/>
      <c r="AE362" s="20"/>
      <c r="AF362" s="20"/>
      <c r="AG362" s="20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48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392"/>
      <c r="AE363" s="20"/>
      <c r="AF363" s="20"/>
      <c r="AG363" s="20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48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392"/>
      <c r="AE364" s="20"/>
      <c r="AF364" s="20"/>
      <c r="AG364" s="20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48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392"/>
      <c r="AE365" s="20"/>
      <c r="AF365" s="20"/>
      <c r="AG365" s="20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48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392"/>
      <c r="AE366" s="20"/>
      <c r="AF366" s="20"/>
      <c r="AG366" s="20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48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392"/>
      <c r="AE367" s="20"/>
      <c r="AF367" s="20"/>
      <c r="AG367" s="20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48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392"/>
      <c r="AE368" s="20"/>
      <c r="AF368" s="20"/>
      <c r="AG368" s="20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48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392"/>
      <c r="AE369" s="20"/>
      <c r="AF369" s="20"/>
      <c r="AG369" s="20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48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392"/>
      <c r="AE370" s="20"/>
      <c r="AF370" s="20"/>
      <c r="AG370" s="20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48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392"/>
      <c r="AE371" s="20"/>
      <c r="AF371" s="20"/>
      <c r="AG371" s="20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48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392"/>
      <c r="AE372" s="20"/>
      <c r="AF372" s="20"/>
      <c r="AG372" s="20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48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392"/>
      <c r="AE373" s="20"/>
      <c r="AF373" s="20"/>
      <c r="AG373" s="20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48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392"/>
      <c r="AE374" s="20"/>
      <c r="AF374" s="20"/>
      <c r="AG374" s="20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48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392"/>
      <c r="AE375" s="20"/>
      <c r="AF375" s="20"/>
      <c r="AG375" s="20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48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392"/>
      <c r="AE376" s="20"/>
      <c r="AF376" s="20"/>
      <c r="AG376" s="20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48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392"/>
      <c r="AE377" s="20"/>
      <c r="AF377" s="20"/>
      <c r="AG377" s="20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48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392"/>
      <c r="AE378" s="20"/>
      <c r="AF378" s="20"/>
      <c r="AG378" s="20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48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392"/>
      <c r="AE379" s="20"/>
      <c r="AF379" s="20"/>
      <c r="AG379" s="20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48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392"/>
      <c r="AE380" s="20"/>
      <c r="AF380" s="20"/>
      <c r="AG380" s="20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48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392"/>
      <c r="AE381" s="20"/>
      <c r="AF381" s="20"/>
      <c r="AG381" s="20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48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392"/>
      <c r="AE382" s="20"/>
      <c r="AF382" s="20"/>
      <c r="AG382" s="20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48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392"/>
      <c r="AE383" s="20"/>
      <c r="AF383" s="20"/>
      <c r="AG383" s="20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48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392"/>
      <c r="AE384" s="20"/>
      <c r="AF384" s="20"/>
      <c r="AG384" s="20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48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392"/>
      <c r="AE385" s="20"/>
      <c r="AF385" s="20"/>
      <c r="AG385" s="20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48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392"/>
      <c r="AE386" s="20"/>
      <c r="AF386" s="20"/>
      <c r="AG386" s="20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48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392"/>
      <c r="AE387" s="20"/>
      <c r="AF387" s="20"/>
      <c r="AG387" s="20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48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392"/>
      <c r="AE388" s="20"/>
      <c r="AF388" s="20"/>
      <c r="AG388" s="20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48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392"/>
      <c r="AE389" s="20"/>
      <c r="AF389" s="20"/>
      <c r="AG389" s="20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48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392"/>
      <c r="AE390" s="20"/>
      <c r="AF390" s="20"/>
      <c r="AG390" s="20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48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392"/>
      <c r="AE391" s="20"/>
      <c r="AF391" s="20"/>
      <c r="AG391" s="20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48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392"/>
      <c r="AE392" s="20"/>
      <c r="AF392" s="20"/>
      <c r="AG392" s="20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48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392"/>
      <c r="AE393" s="20"/>
      <c r="AF393" s="20"/>
      <c r="AG393" s="20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48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392"/>
      <c r="AE394" s="20"/>
      <c r="AF394" s="20"/>
      <c r="AG394" s="20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48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392"/>
      <c r="AE395" s="20"/>
      <c r="AF395" s="20"/>
      <c r="AG395" s="20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48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392"/>
      <c r="AE396" s="20"/>
      <c r="AF396" s="20"/>
      <c r="AG396" s="20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48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392"/>
      <c r="AE397" s="20"/>
      <c r="AF397" s="20"/>
      <c r="AG397" s="20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48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392"/>
      <c r="AE398" s="20"/>
      <c r="AF398" s="20"/>
      <c r="AG398" s="20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48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392"/>
      <c r="AE399" s="20"/>
      <c r="AF399" s="20"/>
      <c r="AG399" s="20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48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392"/>
      <c r="AE400" s="20"/>
      <c r="AF400" s="20"/>
      <c r="AG400" s="20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48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392"/>
      <c r="AE401" s="20"/>
      <c r="AF401" s="20"/>
      <c r="AG401" s="20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48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392"/>
      <c r="AE402" s="20"/>
      <c r="AF402" s="20"/>
      <c r="AG402" s="20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48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392"/>
      <c r="AE403" s="20"/>
      <c r="AF403" s="20"/>
      <c r="AG403" s="20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48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392"/>
      <c r="AE404" s="20"/>
      <c r="AF404" s="20"/>
      <c r="AG404" s="20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48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392"/>
      <c r="AE405" s="20"/>
      <c r="AF405" s="20"/>
      <c r="AG405" s="20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48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392"/>
      <c r="AE406" s="20"/>
      <c r="AF406" s="20"/>
      <c r="AG406" s="20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48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392"/>
      <c r="AE407" s="20"/>
      <c r="AF407" s="20"/>
      <c r="AG407" s="20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48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392"/>
      <c r="AE408" s="20"/>
      <c r="AF408" s="20"/>
      <c r="AG408" s="20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48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392"/>
      <c r="AE409" s="20"/>
      <c r="AF409" s="20"/>
      <c r="AG409" s="20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48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392"/>
      <c r="AE410" s="20"/>
      <c r="AF410" s="20"/>
      <c r="AG410" s="20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48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392"/>
      <c r="AE411" s="20"/>
      <c r="AF411" s="20"/>
      <c r="AG411" s="20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48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392"/>
      <c r="AE412" s="20"/>
      <c r="AF412" s="20"/>
      <c r="AG412" s="20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48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392"/>
      <c r="AE413" s="20"/>
      <c r="AF413" s="20"/>
      <c r="AG413" s="20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48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392"/>
      <c r="AE414" s="20"/>
      <c r="AF414" s="20"/>
      <c r="AG414" s="20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48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392"/>
      <c r="AE415" s="20"/>
      <c r="AF415" s="20"/>
      <c r="AG415" s="20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48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392"/>
      <c r="AE416" s="20"/>
      <c r="AF416" s="20"/>
      <c r="AG416" s="20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48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392"/>
      <c r="AE417" s="20"/>
      <c r="AF417" s="20"/>
      <c r="AG417" s="20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48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392"/>
      <c r="AE418" s="20"/>
      <c r="AF418" s="20"/>
      <c r="AG418" s="20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48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392"/>
      <c r="AE419" s="20"/>
      <c r="AF419" s="20"/>
      <c r="AG419" s="20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48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392"/>
      <c r="AE420" s="20"/>
      <c r="AF420" s="20"/>
      <c r="AG420" s="20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48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392"/>
      <c r="AE421" s="20"/>
      <c r="AF421" s="20"/>
      <c r="AG421" s="20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48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392"/>
      <c r="AE422" s="20"/>
      <c r="AF422" s="20"/>
      <c r="AG422" s="20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48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392"/>
      <c r="AE423" s="20"/>
      <c r="AF423" s="20"/>
      <c r="AG423" s="20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48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392"/>
      <c r="AE424" s="20"/>
      <c r="AF424" s="20"/>
      <c r="AG424" s="20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48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392"/>
      <c r="AE425" s="20"/>
      <c r="AF425" s="20"/>
      <c r="AG425" s="20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48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392"/>
      <c r="AE426" s="20"/>
      <c r="AF426" s="20"/>
      <c r="AG426" s="20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48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392"/>
      <c r="AE427" s="20"/>
      <c r="AF427" s="20"/>
      <c r="AG427" s="20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48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392"/>
      <c r="AE428" s="20"/>
      <c r="AF428" s="20"/>
      <c r="AG428" s="20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48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392"/>
      <c r="AE429" s="20"/>
      <c r="AF429" s="20"/>
      <c r="AG429" s="20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48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392"/>
      <c r="AE430" s="20"/>
      <c r="AF430" s="20"/>
      <c r="AG430" s="20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48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392"/>
      <c r="AE431" s="20"/>
      <c r="AF431" s="20"/>
      <c r="AG431" s="20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48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392"/>
      <c r="AE432" s="20"/>
      <c r="AF432" s="20"/>
      <c r="AG432" s="20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48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392"/>
      <c r="AE433" s="20"/>
      <c r="AF433" s="20"/>
      <c r="AG433" s="20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48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392"/>
      <c r="AE434" s="20"/>
      <c r="AF434" s="20"/>
      <c r="AG434" s="20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48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392"/>
      <c r="AE435" s="20"/>
      <c r="AF435" s="20"/>
      <c r="AG435" s="20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48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392"/>
      <c r="AE436" s="20"/>
      <c r="AF436" s="20"/>
      <c r="AG436" s="20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48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392"/>
      <c r="AE437" s="20"/>
      <c r="AF437" s="20"/>
      <c r="AG437" s="20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48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392"/>
      <c r="AE438" s="20"/>
      <c r="AF438" s="20"/>
      <c r="AG438" s="20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48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392"/>
      <c r="AE439" s="20"/>
      <c r="AF439" s="20"/>
      <c r="AG439" s="20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48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392"/>
      <c r="AE440" s="20"/>
      <c r="AF440" s="20"/>
      <c r="AG440" s="20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48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392"/>
      <c r="AE441" s="20"/>
      <c r="AF441" s="20"/>
      <c r="AG441" s="20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48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392"/>
      <c r="AE442" s="20"/>
      <c r="AF442" s="20"/>
      <c r="AG442" s="20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48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392"/>
      <c r="AE443" s="20"/>
      <c r="AF443" s="20"/>
      <c r="AG443" s="20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48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392"/>
      <c r="AE444" s="20"/>
      <c r="AF444" s="20"/>
      <c r="AG444" s="20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48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392"/>
      <c r="AE445" s="20"/>
      <c r="AF445" s="20"/>
      <c r="AG445" s="20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48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392"/>
      <c r="AE446" s="20"/>
      <c r="AF446" s="20"/>
      <c r="AG446" s="20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48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392"/>
      <c r="AE447" s="20"/>
      <c r="AF447" s="20"/>
      <c r="AG447" s="20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48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392"/>
      <c r="AE448" s="20"/>
      <c r="AF448" s="20"/>
      <c r="AG448" s="20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48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392"/>
      <c r="AE449" s="20"/>
      <c r="AF449" s="20"/>
      <c r="AG449" s="20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48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392"/>
      <c r="AE450" s="20"/>
      <c r="AF450" s="20"/>
      <c r="AG450" s="20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48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392"/>
      <c r="AE451" s="20"/>
      <c r="AF451" s="20"/>
      <c r="AG451" s="20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48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392"/>
      <c r="AE452" s="20"/>
      <c r="AF452" s="20"/>
      <c r="AG452" s="20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48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392"/>
      <c r="AE453" s="20"/>
      <c r="AF453" s="20"/>
      <c r="AG453" s="20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48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392"/>
      <c r="AE454" s="20"/>
      <c r="AF454" s="20"/>
      <c r="AG454" s="20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48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392"/>
      <c r="AE455" s="20"/>
      <c r="AF455" s="20"/>
      <c r="AG455" s="20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48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392"/>
      <c r="AE456" s="20"/>
      <c r="AF456" s="20"/>
      <c r="AG456" s="20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48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392"/>
      <c r="AE457" s="20"/>
      <c r="AF457" s="20"/>
      <c r="AG457" s="20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48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392"/>
      <c r="AE458" s="20"/>
      <c r="AF458" s="20"/>
      <c r="AG458" s="20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48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392"/>
      <c r="AE459" s="20"/>
      <c r="AF459" s="20"/>
      <c r="AG459" s="20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48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392"/>
      <c r="AE460" s="20"/>
      <c r="AF460" s="20"/>
      <c r="AG460" s="20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48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392"/>
      <c r="AE461" s="20"/>
      <c r="AF461" s="20"/>
      <c r="AG461" s="20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48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392"/>
      <c r="AE462" s="20"/>
      <c r="AF462" s="20"/>
      <c r="AG462" s="20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48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392"/>
      <c r="AE463" s="20"/>
      <c r="AF463" s="20"/>
      <c r="AG463" s="20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48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392"/>
      <c r="AE464" s="20"/>
      <c r="AF464" s="20"/>
      <c r="AG464" s="20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48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392"/>
      <c r="AE465" s="20"/>
      <c r="AF465" s="20"/>
      <c r="AG465" s="20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48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392"/>
      <c r="AE466" s="20"/>
      <c r="AF466" s="20"/>
      <c r="AG466" s="20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48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392"/>
      <c r="AE467" s="20"/>
      <c r="AF467" s="20"/>
      <c r="AG467" s="20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48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392"/>
      <c r="AE468" s="20"/>
      <c r="AF468" s="20"/>
      <c r="AG468" s="20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48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392"/>
      <c r="AE469" s="20"/>
      <c r="AF469" s="20"/>
      <c r="AG469" s="20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48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392"/>
      <c r="AE470" s="20"/>
      <c r="AF470" s="20"/>
      <c r="AG470" s="20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48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392"/>
      <c r="AE471" s="20"/>
      <c r="AF471" s="20"/>
      <c r="AG471" s="20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48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392"/>
      <c r="AE472" s="20"/>
      <c r="AF472" s="20"/>
      <c r="AG472" s="20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48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392"/>
      <c r="AE473" s="20"/>
      <c r="AF473" s="20"/>
      <c r="AG473" s="20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48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392"/>
      <c r="AE474" s="20"/>
      <c r="AF474" s="20"/>
      <c r="AG474" s="20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48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392"/>
      <c r="AE475" s="20"/>
      <c r="AF475" s="20"/>
      <c r="AG475" s="20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48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392"/>
      <c r="AE476" s="20"/>
      <c r="AF476" s="20"/>
      <c r="AG476" s="20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48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392"/>
      <c r="AE477" s="20"/>
      <c r="AF477" s="20"/>
      <c r="AG477" s="20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48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392"/>
      <c r="AE478" s="20"/>
      <c r="AF478" s="20"/>
      <c r="AG478" s="20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48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392"/>
      <c r="AE479" s="20"/>
      <c r="AF479" s="20"/>
      <c r="AG479" s="20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48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392"/>
      <c r="AE480" s="20"/>
      <c r="AF480" s="20"/>
      <c r="AG480" s="20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48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392"/>
      <c r="AE481" s="20"/>
      <c r="AF481" s="20"/>
      <c r="AG481" s="20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48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392"/>
      <c r="AE482" s="20"/>
      <c r="AF482" s="20"/>
      <c r="AG482" s="20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48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392"/>
      <c r="AE483" s="20"/>
      <c r="AF483" s="20"/>
      <c r="AG483" s="20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48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392"/>
      <c r="AE484" s="20"/>
      <c r="AF484" s="20"/>
      <c r="AG484" s="20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48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392"/>
      <c r="AE485" s="20"/>
      <c r="AF485" s="20"/>
      <c r="AG485" s="20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48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392"/>
      <c r="AE486" s="20"/>
      <c r="AF486" s="20"/>
      <c r="AG486" s="20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48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392"/>
      <c r="AE487" s="20"/>
      <c r="AF487" s="20"/>
      <c r="AG487" s="20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48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392"/>
      <c r="AE488" s="20"/>
      <c r="AF488" s="20"/>
      <c r="AG488" s="20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48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392"/>
      <c r="AE489" s="20"/>
      <c r="AF489" s="20"/>
      <c r="AG489" s="20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48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392"/>
      <c r="AE490" s="20"/>
      <c r="AF490" s="20"/>
      <c r="AG490" s="20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48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392"/>
      <c r="AE491" s="20"/>
      <c r="AF491" s="20"/>
      <c r="AG491" s="20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48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392"/>
      <c r="AE492" s="20"/>
      <c r="AF492" s="20"/>
      <c r="AG492" s="20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48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392"/>
      <c r="AE493" s="20"/>
      <c r="AF493" s="20"/>
      <c r="AG493" s="20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48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392"/>
      <c r="AE494" s="20"/>
      <c r="AF494" s="20"/>
      <c r="AG494" s="20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48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392"/>
      <c r="AE495" s="20"/>
      <c r="AF495" s="20"/>
      <c r="AG495" s="20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48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392"/>
      <c r="AE496" s="20"/>
      <c r="AF496" s="20"/>
      <c r="AG496" s="20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48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392"/>
      <c r="AE497" s="20"/>
      <c r="AF497" s="20"/>
      <c r="AG497" s="20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48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392"/>
      <c r="AE498" s="20"/>
      <c r="AF498" s="20"/>
      <c r="AG498" s="20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48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392"/>
      <c r="AE499" s="20"/>
      <c r="AF499" s="20"/>
      <c r="AG499" s="20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48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392"/>
      <c r="AE500" s="20"/>
      <c r="AF500" s="20"/>
      <c r="AG500" s="20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48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392"/>
      <c r="AE501" s="20"/>
      <c r="AF501" s="20"/>
      <c r="AG501" s="20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48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392"/>
      <c r="AE502" s="20"/>
      <c r="AF502" s="20"/>
      <c r="AG502" s="20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48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392"/>
      <c r="AE503" s="20"/>
      <c r="AF503" s="20"/>
      <c r="AG503" s="20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48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392"/>
      <c r="AE504" s="20"/>
      <c r="AF504" s="20"/>
      <c r="AG504" s="20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48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392"/>
      <c r="AE505" s="20"/>
      <c r="AF505" s="20"/>
      <c r="AG505" s="20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48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392"/>
      <c r="AE506" s="20"/>
      <c r="AF506" s="20"/>
      <c r="AG506" s="20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48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392"/>
      <c r="AE507" s="20"/>
      <c r="AF507" s="20"/>
      <c r="AG507" s="20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48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392"/>
      <c r="AE508" s="20"/>
      <c r="AF508" s="20"/>
      <c r="AG508" s="20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48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392"/>
      <c r="AE509" s="20"/>
      <c r="AF509" s="20"/>
      <c r="AG509" s="20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48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392"/>
      <c r="AE510" s="20"/>
      <c r="AF510" s="20"/>
      <c r="AG510" s="20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48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392"/>
      <c r="AE511" s="20"/>
      <c r="AF511" s="20"/>
      <c r="AG511" s="20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48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392"/>
      <c r="AE512" s="20"/>
      <c r="AF512" s="20"/>
      <c r="AG512" s="20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48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392"/>
      <c r="AE513" s="20"/>
      <c r="AF513" s="20"/>
      <c r="AG513" s="20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48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392"/>
      <c r="AE514" s="20"/>
      <c r="AF514" s="20"/>
      <c r="AG514" s="20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48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392"/>
      <c r="AE515" s="20"/>
      <c r="AF515" s="20"/>
      <c r="AG515" s="20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48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392"/>
      <c r="AE516" s="20"/>
      <c r="AF516" s="20"/>
      <c r="AG516" s="20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48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392"/>
      <c r="AE517" s="20"/>
      <c r="AF517" s="20"/>
      <c r="AG517" s="20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48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392"/>
      <c r="AE518" s="20"/>
      <c r="AF518" s="20"/>
      <c r="AG518" s="20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48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392"/>
      <c r="AE519" s="20"/>
      <c r="AF519" s="20"/>
      <c r="AG519" s="20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48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392"/>
      <c r="AE520" s="20"/>
      <c r="AF520" s="20"/>
      <c r="AG520" s="20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48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392"/>
      <c r="AE521" s="20"/>
      <c r="AF521" s="20"/>
      <c r="AG521" s="20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48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392"/>
      <c r="AE522" s="20"/>
      <c r="AF522" s="20"/>
      <c r="AG522" s="20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48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392"/>
      <c r="AE523" s="20"/>
      <c r="AF523" s="20"/>
      <c r="AG523" s="20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48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392"/>
      <c r="AE524" s="20"/>
      <c r="AF524" s="20"/>
      <c r="AG524" s="20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48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392"/>
      <c r="AE525" s="20"/>
      <c r="AF525" s="20"/>
      <c r="AG525" s="20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48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392"/>
      <c r="AE526" s="20"/>
      <c r="AF526" s="20"/>
      <c r="AG526" s="20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48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392"/>
      <c r="AE527" s="20"/>
      <c r="AF527" s="20"/>
      <c r="AG527" s="20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48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392"/>
      <c r="AE528" s="20"/>
      <c r="AF528" s="20"/>
      <c r="AG528" s="20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48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392"/>
      <c r="AE529" s="20"/>
      <c r="AF529" s="20"/>
      <c r="AG529" s="20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48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392"/>
      <c r="AE530" s="20"/>
      <c r="AF530" s="20"/>
      <c r="AG530" s="20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48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392"/>
      <c r="AE531" s="20"/>
      <c r="AF531" s="20"/>
      <c r="AG531" s="20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48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392"/>
      <c r="AE532" s="20"/>
      <c r="AF532" s="20"/>
      <c r="AG532" s="20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48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392"/>
      <c r="AE533" s="20"/>
      <c r="AF533" s="20"/>
      <c r="AG533" s="20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48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392"/>
      <c r="AE534" s="20"/>
      <c r="AF534" s="20"/>
      <c r="AG534" s="20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48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392"/>
      <c r="AE535" s="20"/>
      <c r="AF535" s="20"/>
      <c r="AG535" s="20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48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392"/>
      <c r="AE536" s="20"/>
      <c r="AF536" s="20"/>
      <c r="AG536" s="20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48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392"/>
      <c r="AE537" s="20"/>
      <c r="AF537" s="20"/>
      <c r="AG537" s="20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48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392"/>
      <c r="AE538" s="20"/>
      <c r="AF538" s="20"/>
      <c r="AG538" s="20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48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392"/>
      <c r="AE539" s="20"/>
      <c r="AF539" s="20"/>
      <c r="AG539" s="20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48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392"/>
      <c r="AE540" s="20"/>
      <c r="AF540" s="20"/>
      <c r="AG540" s="20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48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392"/>
      <c r="AE541" s="20"/>
      <c r="AF541" s="20"/>
      <c r="AG541" s="20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48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392"/>
      <c r="AE542" s="20"/>
      <c r="AF542" s="20"/>
      <c r="AG542" s="20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48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392"/>
      <c r="AE543" s="20"/>
      <c r="AF543" s="20"/>
      <c r="AG543" s="20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48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392"/>
      <c r="AE544" s="20"/>
      <c r="AF544" s="20"/>
      <c r="AG544" s="20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48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392"/>
      <c r="AE545" s="20"/>
      <c r="AF545" s="20"/>
      <c r="AG545" s="20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48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392"/>
      <c r="AE546" s="20"/>
      <c r="AF546" s="20"/>
      <c r="AG546" s="20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48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392"/>
      <c r="AE547" s="20"/>
      <c r="AF547" s="20"/>
      <c r="AG547" s="20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48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392"/>
      <c r="AE548" s="20"/>
      <c r="AF548" s="20"/>
      <c r="AG548" s="20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48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392"/>
      <c r="AE549" s="20"/>
      <c r="AF549" s="20"/>
      <c r="AG549" s="20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48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392"/>
      <c r="AE550" s="20"/>
      <c r="AF550" s="20"/>
      <c r="AG550" s="20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48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392"/>
      <c r="AE551" s="20"/>
      <c r="AF551" s="20"/>
      <c r="AG551" s="20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48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392"/>
      <c r="AE552" s="20"/>
      <c r="AF552" s="20"/>
      <c r="AG552" s="20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48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392"/>
      <c r="AE553" s="20"/>
      <c r="AF553" s="20"/>
      <c r="AG553" s="20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48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392"/>
      <c r="AE554" s="20"/>
      <c r="AF554" s="20"/>
      <c r="AG554" s="20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48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392"/>
      <c r="AE555" s="20"/>
      <c r="AF555" s="20"/>
      <c r="AG555" s="20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48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392"/>
      <c r="AE556" s="20"/>
      <c r="AF556" s="20"/>
      <c r="AG556" s="20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48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392"/>
      <c r="AE557" s="20"/>
      <c r="AF557" s="20"/>
      <c r="AG557" s="20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48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392"/>
      <c r="AE558" s="20"/>
      <c r="AF558" s="20"/>
      <c r="AG558" s="20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48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392"/>
      <c r="AE559" s="20"/>
      <c r="AF559" s="20"/>
      <c r="AG559" s="20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48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392"/>
      <c r="AE560" s="20"/>
      <c r="AF560" s="20"/>
      <c r="AG560" s="20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48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392"/>
      <c r="AE561" s="20"/>
      <c r="AF561" s="20"/>
      <c r="AG561" s="20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48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392"/>
      <c r="AE562" s="20"/>
      <c r="AF562" s="20"/>
      <c r="AG562" s="20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48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392"/>
      <c r="AE563" s="20"/>
      <c r="AF563" s="20"/>
      <c r="AG563" s="20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48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392"/>
      <c r="AE564" s="20"/>
      <c r="AF564" s="20"/>
      <c r="AG564" s="20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48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392"/>
      <c r="AE565" s="20"/>
      <c r="AF565" s="20"/>
      <c r="AG565" s="20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48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392"/>
      <c r="AE566" s="20"/>
      <c r="AF566" s="20"/>
      <c r="AG566" s="20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48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392"/>
      <c r="AE567" s="20"/>
      <c r="AF567" s="20"/>
      <c r="AG567" s="20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48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392"/>
      <c r="AE568" s="20"/>
      <c r="AF568" s="20"/>
      <c r="AG568" s="20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48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392"/>
      <c r="AE569" s="20"/>
      <c r="AF569" s="20"/>
      <c r="AG569" s="20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48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392"/>
      <c r="AE570" s="20"/>
      <c r="AF570" s="20"/>
      <c r="AG570" s="20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48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392"/>
      <c r="AE571" s="20"/>
      <c r="AF571" s="20"/>
      <c r="AG571" s="20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48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392"/>
      <c r="AE572" s="20"/>
      <c r="AF572" s="20"/>
      <c r="AG572" s="20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48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392"/>
      <c r="AE573" s="20"/>
      <c r="AF573" s="20"/>
      <c r="AG573" s="20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48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392"/>
      <c r="AE574" s="20"/>
      <c r="AF574" s="20"/>
      <c r="AG574" s="20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48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392"/>
      <c r="AE575" s="20"/>
      <c r="AF575" s="20"/>
      <c r="AG575" s="20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48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392"/>
      <c r="AE576" s="20"/>
      <c r="AF576" s="20"/>
      <c r="AG576" s="20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48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392"/>
      <c r="AE577" s="20"/>
      <c r="AF577" s="20"/>
      <c r="AG577" s="20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48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392"/>
      <c r="AE578" s="20"/>
      <c r="AF578" s="20"/>
      <c r="AG578" s="20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48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392"/>
      <c r="AE579" s="20"/>
      <c r="AF579" s="20"/>
      <c r="AG579" s="20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48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392"/>
      <c r="AE580" s="20"/>
      <c r="AF580" s="20"/>
      <c r="AG580" s="20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48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392"/>
      <c r="AE581" s="20"/>
      <c r="AF581" s="20"/>
      <c r="AG581" s="20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48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392"/>
      <c r="AE582" s="20"/>
      <c r="AF582" s="20"/>
      <c r="AG582" s="20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48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392"/>
      <c r="AE583" s="20"/>
      <c r="AF583" s="20"/>
      <c r="AG583" s="20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48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392"/>
      <c r="AE584" s="20"/>
      <c r="AF584" s="20"/>
      <c r="AG584" s="20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48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392"/>
      <c r="AE585" s="20"/>
      <c r="AF585" s="20"/>
      <c r="AG585" s="20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48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392"/>
      <c r="AE586" s="20"/>
      <c r="AF586" s="20"/>
      <c r="AG586" s="20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48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392"/>
      <c r="AE587" s="20"/>
      <c r="AF587" s="20"/>
      <c r="AG587" s="20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48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392"/>
      <c r="AE588" s="20"/>
      <c r="AF588" s="20"/>
      <c r="AG588" s="20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48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392"/>
      <c r="AE589" s="20"/>
      <c r="AF589" s="20"/>
      <c r="AG589" s="20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48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392"/>
      <c r="AE590" s="20"/>
      <c r="AF590" s="20"/>
      <c r="AG590" s="20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48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392"/>
      <c r="AE591" s="20"/>
      <c r="AF591" s="20"/>
      <c r="AG591" s="20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48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392"/>
      <c r="AE592" s="20"/>
      <c r="AF592" s="20"/>
      <c r="AG592" s="20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48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392"/>
      <c r="AE593" s="20"/>
      <c r="AF593" s="20"/>
      <c r="AG593" s="20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48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392"/>
      <c r="AE594" s="20"/>
      <c r="AF594" s="20"/>
      <c r="AG594" s="20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48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392"/>
      <c r="AE595" s="20"/>
      <c r="AF595" s="20"/>
      <c r="AG595" s="20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48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392"/>
      <c r="AE596" s="20"/>
      <c r="AF596" s="20"/>
      <c r="AG596" s="20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48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392"/>
      <c r="AE597" s="20"/>
      <c r="AF597" s="20"/>
      <c r="AG597" s="20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48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392"/>
      <c r="AE598" s="20"/>
      <c r="AF598" s="20"/>
      <c r="AG598" s="20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48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392"/>
      <c r="AE599" s="20"/>
      <c r="AF599" s="20"/>
      <c r="AG599" s="20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48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392"/>
      <c r="AE600" s="20"/>
      <c r="AF600" s="20"/>
      <c r="AG600" s="20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48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392"/>
      <c r="AE601" s="20"/>
      <c r="AF601" s="20"/>
      <c r="AG601" s="20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48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392"/>
      <c r="AE602" s="20"/>
      <c r="AF602" s="20"/>
      <c r="AG602" s="20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48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392"/>
      <c r="AE603" s="20"/>
      <c r="AF603" s="20"/>
      <c r="AG603" s="20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48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392"/>
      <c r="AE604" s="20"/>
      <c r="AF604" s="20"/>
      <c r="AG604" s="20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48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392"/>
      <c r="AE605" s="20"/>
      <c r="AF605" s="20"/>
      <c r="AG605" s="20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48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392"/>
      <c r="AE606" s="20"/>
      <c r="AF606" s="20"/>
      <c r="AG606" s="20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48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392"/>
      <c r="AE607" s="20"/>
      <c r="AF607" s="20"/>
      <c r="AG607" s="20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48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392"/>
      <c r="AE608" s="20"/>
      <c r="AF608" s="20"/>
      <c r="AG608" s="20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48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392"/>
      <c r="AE609" s="20"/>
      <c r="AF609" s="20"/>
      <c r="AG609" s="20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48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392"/>
      <c r="AE610" s="20"/>
      <c r="AF610" s="20"/>
      <c r="AG610" s="20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48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392"/>
      <c r="AE611" s="20"/>
      <c r="AF611" s="20"/>
      <c r="AG611" s="20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48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392"/>
      <c r="AE612" s="20"/>
      <c r="AF612" s="20"/>
      <c r="AG612" s="20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48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392"/>
      <c r="AE613" s="20"/>
      <c r="AF613" s="20"/>
      <c r="AG613" s="20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48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392"/>
      <c r="AE614" s="20"/>
      <c r="AF614" s="20"/>
      <c r="AG614" s="20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48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392"/>
      <c r="AE615" s="20"/>
      <c r="AF615" s="20"/>
      <c r="AG615" s="20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48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392"/>
      <c r="AE616" s="20"/>
      <c r="AF616" s="20"/>
      <c r="AG616" s="20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48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392"/>
      <c r="AE617" s="20"/>
      <c r="AF617" s="20"/>
      <c r="AG617" s="20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48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392"/>
      <c r="AE618" s="20"/>
      <c r="AF618" s="20"/>
      <c r="AG618" s="20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48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392"/>
      <c r="AE619" s="20"/>
      <c r="AF619" s="20"/>
      <c r="AG619" s="20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48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392"/>
      <c r="AE620" s="20"/>
      <c r="AF620" s="20"/>
      <c r="AG620" s="20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48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392"/>
      <c r="AE621" s="20"/>
      <c r="AF621" s="20"/>
      <c r="AG621" s="20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48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392"/>
      <c r="AE622" s="20"/>
      <c r="AF622" s="20"/>
      <c r="AG622" s="20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48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392"/>
      <c r="AE623" s="20"/>
      <c r="AF623" s="20"/>
      <c r="AG623" s="20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48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392"/>
      <c r="AE624" s="20"/>
      <c r="AF624" s="20"/>
      <c r="AG624" s="20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48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392"/>
      <c r="AE625" s="20"/>
      <c r="AF625" s="20"/>
      <c r="AG625" s="20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48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392"/>
      <c r="AE626" s="20"/>
      <c r="AF626" s="20"/>
      <c r="AG626" s="20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48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392"/>
      <c r="AE627" s="20"/>
      <c r="AF627" s="20"/>
      <c r="AG627" s="20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48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392"/>
      <c r="AE628" s="20"/>
      <c r="AF628" s="20"/>
      <c r="AG628" s="20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48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392"/>
      <c r="AE629" s="20"/>
      <c r="AF629" s="20"/>
      <c r="AG629" s="20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48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392"/>
      <c r="AE630" s="20"/>
      <c r="AF630" s="20"/>
      <c r="AG630" s="20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48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392"/>
      <c r="AE631" s="20"/>
      <c r="AF631" s="20"/>
      <c r="AG631" s="20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48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392"/>
      <c r="AE632" s="20"/>
      <c r="AF632" s="20"/>
      <c r="AG632" s="20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48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392"/>
      <c r="AE633" s="20"/>
      <c r="AF633" s="20"/>
      <c r="AG633" s="20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48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392"/>
      <c r="AE634" s="20"/>
      <c r="AF634" s="20"/>
      <c r="AG634" s="20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48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392"/>
      <c r="AE635" s="20"/>
      <c r="AF635" s="20"/>
      <c r="AG635" s="20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48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392"/>
      <c r="AE636" s="20"/>
      <c r="AF636" s="20"/>
      <c r="AG636" s="20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48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392"/>
      <c r="AE637" s="20"/>
      <c r="AF637" s="20"/>
      <c r="AG637" s="20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48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392"/>
      <c r="AE638" s="20"/>
      <c r="AF638" s="20"/>
      <c r="AG638" s="20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48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392"/>
      <c r="AE639" s="20"/>
      <c r="AF639" s="20"/>
      <c r="AG639" s="20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48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392"/>
      <c r="AE640" s="20"/>
      <c r="AF640" s="20"/>
      <c r="AG640" s="20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48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392"/>
      <c r="AE641" s="20"/>
      <c r="AF641" s="20"/>
      <c r="AG641" s="20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48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392"/>
      <c r="AE642" s="20"/>
      <c r="AF642" s="20"/>
      <c r="AG642" s="20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48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392"/>
      <c r="AE643" s="20"/>
      <c r="AF643" s="20"/>
      <c r="AG643" s="20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48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392"/>
      <c r="AE644" s="20"/>
      <c r="AF644" s="20"/>
      <c r="AG644" s="20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48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392"/>
      <c r="AE645" s="20"/>
      <c r="AF645" s="20"/>
      <c r="AG645" s="20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48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392"/>
      <c r="AE646" s="20"/>
      <c r="AF646" s="20"/>
      <c r="AG646" s="20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48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392"/>
      <c r="AE647" s="20"/>
      <c r="AF647" s="20"/>
      <c r="AG647" s="20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48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392"/>
      <c r="AE648" s="20"/>
      <c r="AF648" s="20"/>
      <c r="AG648" s="20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48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392"/>
      <c r="AE649" s="20"/>
      <c r="AF649" s="20"/>
      <c r="AG649" s="20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48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392"/>
      <c r="AE650" s="20"/>
      <c r="AF650" s="20"/>
      <c r="AG650" s="20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48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392"/>
      <c r="AE651" s="20"/>
      <c r="AF651" s="20"/>
      <c r="AG651" s="20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48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392"/>
      <c r="AE652" s="20"/>
      <c r="AF652" s="20"/>
      <c r="AG652" s="20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48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392"/>
      <c r="AE653" s="20"/>
      <c r="AF653" s="20"/>
      <c r="AG653" s="20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48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392"/>
      <c r="AE654" s="20"/>
      <c r="AF654" s="20"/>
      <c r="AG654" s="20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48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392"/>
      <c r="AE655" s="20"/>
      <c r="AF655" s="20"/>
      <c r="AG655" s="20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48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392"/>
      <c r="AE656" s="20"/>
      <c r="AF656" s="20"/>
      <c r="AG656" s="20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48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392"/>
      <c r="AE657" s="20"/>
      <c r="AF657" s="20"/>
      <c r="AG657" s="20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48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392"/>
      <c r="AE658" s="20"/>
      <c r="AF658" s="20"/>
      <c r="AG658" s="20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48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392"/>
      <c r="AE659" s="20"/>
      <c r="AF659" s="20"/>
      <c r="AG659" s="20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48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392"/>
      <c r="AE660" s="20"/>
      <c r="AF660" s="20"/>
      <c r="AG660" s="20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48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392"/>
      <c r="AE661" s="20"/>
      <c r="AF661" s="20"/>
      <c r="AG661" s="20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48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392"/>
      <c r="AE662" s="20"/>
      <c r="AF662" s="20"/>
      <c r="AG662" s="20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48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392"/>
      <c r="AE663" s="20"/>
      <c r="AF663" s="20"/>
      <c r="AG663" s="20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48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392"/>
      <c r="AE664" s="20"/>
      <c r="AF664" s="20"/>
      <c r="AG664" s="20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48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392"/>
      <c r="AE665" s="20"/>
      <c r="AF665" s="20"/>
      <c r="AG665" s="20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48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392"/>
      <c r="AE666" s="20"/>
      <c r="AF666" s="20"/>
      <c r="AG666" s="20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48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392"/>
      <c r="AE667" s="20"/>
      <c r="AF667" s="20"/>
      <c r="AG667" s="20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48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392"/>
      <c r="AE668" s="20"/>
      <c r="AF668" s="20"/>
      <c r="AG668" s="20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48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392"/>
      <c r="AE669" s="20"/>
      <c r="AF669" s="20"/>
      <c r="AG669" s="20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48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392"/>
      <c r="AE670" s="20"/>
      <c r="AF670" s="20"/>
      <c r="AG670" s="20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48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392"/>
      <c r="AE671" s="20"/>
      <c r="AF671" s="20"/>
      <c r="AG671" s="20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48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392"/>
      <c r="AE672" s="20"/>
      <c r="AF672" s="20"/>
      <c r="AG672" s="20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48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392"/>
      <c r="AE673" s="20"/>
      <c r="AF673" s="20"/>
      <c r="AG673" s="20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48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392"/>
      <c r="AE674" s="20"/>
      <c r="AF674" s="20"/>
      <c r="AG674" s="20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48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392"/>
      <c r="AE675" s="20"/>
      <c r="AF675" s="20"/>
      <c r="AG675" s="20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48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392"/>
      <c r="AE676" s="20"/>
      <c r="AF676" s="20"/>
      <c r="AG676" s="20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48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392"/>
      <c r="AE677" s="20"/>
      <c r="AF677" s="20"/>
      <c r="AG677" s="20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48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392"/>
      <c r="AE678" s="20"/>
      <c r="AF678" s="20"/>
      <c r="AG678" s="20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48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392"/>
      <c r="AE679" s="20"/>
      <c r="AF679" s="20"/>
      <c r="AG679" s="20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48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392"/>
      <c r="AE680" s="20"/>
      <c r="AF680" s="20"/>
      <c r="AG680" s="20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48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392"/>
      <c r="AE681" s="20"/>
      <c r="AF681" s="20"/>
      <c r="AG681" s="20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48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392"/>
      <c r="AE682" s="20"/>
      <c r="AF682" s="20"/>
      <c r="AG682" s="20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48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392"/>
      <c r="AE683" s="20"/>
      <c r="AF683" s="20"/>
      <c r="AG683" s="20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48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392"/>
      <c r="AE684" s="20"/>
      <c r="AF684" s="20"/>
      <c r="AG684" s="20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48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392"/>
      <c r="AE685" s="20"/>
      <c r="AF685" s="20"/>
      <c r="AG685" s="20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48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392"/>
      <c r="AE686" s="20"/>
      <c r="AF686" s="20"/>
      <c r="AG686" s="20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48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392"/>
      <c r="AE687" s="20"/>
      <c r="AF687" s="20"/>
      <c r="AG687" s="20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48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392"/>
      <c r="AE688" s="20"/>
      <c r="AF688" s="20"/>
      <c r="AG688" s="20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48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392"/>
      <c r="AE689" s="20"/>
      <c r="AF689" s="20"/>
      <c r="AG689" s="20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48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392"/>
      <c r="AE690" s="20"/>
      <c r="AF690" s="20"/>
      <c r="AG690" s="20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48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392"/>
      <c r="AE691" s="20"/>
      <c r="AF691" s="20"/>
      <c r="AG691" s="20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48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392"/>
      <c r="AE692" s="20"/>
      <c r="AF692" s="20"/>
      <c r="AG692" s="20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48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392"/>
      <c r="AE693" s="20"/>
      <c r="AF693" s="20"/>
      <c r="AG693" s="20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48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392"/>
      <c r="AE694" s="20"/>
      <c r="AF694" s="20"/>
      <c r="AG694" s="20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48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392"/>
      <c r="AE695" s="20"/>
      <c r="AF695" s="20"/>
      <c r="AG695" s="20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48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392"/>
      <c r="AE696" s="20"/>
      <c r="AF696" s="20"/>
      <c r="AG696" s="20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48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392"/>
      <c r="AE697" s="20"/>
      <c r="AF697" s="20"/>
      <c r="AG697" s="20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48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392"/>
      <c r="AE698" s="20"/>
      <c r="AF698" s="20"/>
      <c r="AG698" s="20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48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392"/>
      <c r="AE699" s="20"/>
      <c r="AF699" s="20"/>
      <c r="AG699" s="20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48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392"/>
      <c r="AE700" s="20"/>
      <c r="AF700" s="20"/>
      <c r="AG700" s="20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48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392"/>
      <c r="AE701" s="20"/>
      <c r="AF701" s="20"/>
      <c r="AG701" s="20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48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392"/>
      <c r="AE702" s="20"/>
      <c r="AF702" s="20"/>
      <c r="AG702" s="20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48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392"/>
      <c r="AE703" s="20"/>
      <c r="AF703" s="20"/>
      <c r="AG703" s="20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48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392"/>
      <c r="AE704" s="20"/>
      <c r="AF704" s="20"/>
      <c r="AG704" s="20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48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392"/>
      <c r="AE705" s="20"/>
      <c r="AF705" s="20"/>
      <c r="AG705" s="20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48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392"/>
      <c r="AE706" s="20"/>
      <c r="AF706" s="20"/>
      <c r="AG706" s="20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48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392"/>
      <c r="AE707" s="20"/>
      <c r="AF707" s="20"/>
      <c r="AG707" s="20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48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392"/>
      <c r="AE708" s="20"/>
      <c r="AF708" s="20"/>
      <c r="AG708" s="20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48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392"/>
      <c r="AE709" s="20"/>
      <c r="AF709" s="20"/>
      <c r="AG709" s="20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48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392"/>
      <c r="AE710" s="20"/>
      <c r="AF710" s="20"/>
      <c r="AG710" s="20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48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392"/>
      <c r="AE711" s="20"/>
      <c r="AF711" s="20"/>
      <c r="AG711" s="20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48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392"/>
      <c r="AE712" s="20"/>
      <c r="AF712" s="20"/>
      <c r="AG712" s="20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48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392"/>
      <c r="AE713" s="20"/>
      <c r="AF713" s="20"/>
      <c r="AG713" s="20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48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392"/>
      <c r="AE714" s="20"/>
      <c r="AF714" s="20"/>
      <c r="AG714" s="20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48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392"/>
      <c r="AE715" s="20"/>
      <c r="AF715" s="20"/>
      <c r="AG715" s="20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48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392"/>
      <c r="AE716" s="20"/>
      <c r="AF716" s="20"/>
      <c r="AG716" s="20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48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392"/>
      <c r="AE717" s="20"/>
      <c r="AF717" s="20"/>
      <c r="AG717" s="20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48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392"/>
      <c r="AE718" s="20"/>
      <c r="AF718" s="20"/>
      <c r="AG718" s="20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48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392"/>
      <c r="AE719" s="20"/>
      <c r="AF719" s="20"/>
      <c r="AG719" s="20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48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392"/>
      <c r="AE720" s="20"/>
      <c r="AF720" s="20"/>
      <c r="AG720" s="20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48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392"/>
      <c r="AE721" s="20"/>
      <c r="AF721" s="20"/>
      <c r="AG721" s="20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48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392"/>
      <c r="AE722" s="20"/>
      <c r="AF722" s="20"/>
      <c r="AG722" s="20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48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392"/>
      <c r="AE723" s="20"/>
      <c r="AF723" s="20"/>
      <c r="AG723" s="20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48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392"/>
      <c r="AE724" s="20"/>
      <c r="AF724" s="20"/>
      <c r="AG724" s="20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48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392"/>
      <c r="AE725" s="20"/>
      <c r="AF725" s="20"/>
      <c r="AG725" s="20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48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392"/>
      <c r="AE726" s="20"/>
      <c r="AF726" s="20"/>
      <c r="AG726" s="20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48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392"/>
      <c r="AE727" s="20"/>
      <c r="AF727" s="20"/>
      <c r="AG727" s="20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48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392"/>
      <c r="AE728" s="20"/>
      <c r="AF728" s="20"/>
      <c r="AG728" s="20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48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392"/>
      <c r="AE729" s="20"/>
      <c r="AF729" s="20"/>
      <c r="AG729" s="20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48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392"/>
      <c r="AE730" s="20"/>
      <c r="AF730" s="20"/>
      <c r="AG730" s="20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48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392"/>
      <c r="AE731" s="20"/>
      <c r="AF731" s="20"/>
      <c r="AG731" s="20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48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392"/>
      <c r="AE732" s="20"/>
      <c r="AF732" s="20"/>
      <c r="AG732" s="20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48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392"/>
      <c r="AE733" s="20"/>
      <c r="AF733" s="20"/>
      <c r="AG733" s="20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48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392"/>
      <c r="AE734" s="20"/>
      <c r="AF734" s="20"/>
      <c r="AG734" s="20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48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392"/>
      <c r="AE735" s="20"/>
      <c r="AF735" s="20"/>
      <c r="AG735" s="20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48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392"/>
      <c r="AE736" s="20"/>
      <c r="AF736" s="20"/>
      <c r="AG736" s="20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48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392"/>
      <c r="AE737" s="20"/>
      <c r="AF737" s="20"/>
      <c r="AG737" s="20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48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392"/>
      <c r="AE738" s="20"/>
      <c r="AF738" s="20"/>
      <c r="AG738" s="20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48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392"/>
      <c r="AE739" s="20"/>
      <c r="AF739" s="20"/>
      <c r="AG739" s="20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48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392"/>
      <c r="AE740" s="20"/>
      <c r="AF740" s="20"/>
      <c r="AG740" s="20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48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392"/>
      <c r="AE741" s="20"/>
      <c r="AF741" s="20"/>
      <c r="AG741" s="20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48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392"/>
      <c r="AE742" s="20"/>
      <c r="AF742" s="20"/>
      <c r="AG742" s="20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48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392"/>
      <c r="AE743" s="20"/>
      <c r="AF743" s="20"/>
      <c r="AG743" s="20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48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392"/>
      <c r="AE744" s="20"/>
      <c r="AF744" s="20"/>
      <c r="AG744" s="20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48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392"/>
      <c r="AE745" s="20"/>
      <c r="AF745" s="20"/>
      <c r="AG745" s="20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48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392"/>
      <c r="AE746" s="20"/>
      <c r="AF746" s="20"/>
      <c r="AG746" s="20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48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392"/>
      <c r="AE747" s="20"/>
      <c r="AF747" s="20"/>
      <c r="AG747" s="20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48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392"/>
      <c r="AE748" s="20"/>
      <c r="AF748" s="20"/>
      <c r="AG748" s="20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48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392"/>
      <c r="AE749" s="20"/>
      <c r="AF749" s="20"/>
      <c r="AG749" s="20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48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392"/>
      <c r="AE750" s="20"/>
      <c r="AF750" s="20"/>
      <c r="AG750" s="20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48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392"/>
      <c r="AE751" s="20"/>
      <c r="AF751" s="20"/>
      <c r="AG751" s="20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48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392"/>
      <c r="AE752" s="20"/>
      <c r="AF752" s="20"/>
      <c r="AG752" s="20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48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392"/>
      <c r="AE753" s="20"/>
      <c r="AF753" s="20"/>
      <c r="AG753" s="20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48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392"/>
      <c r="AE754" s="20"/>
      <c r="AF754" s="20"/>
      <c r="AG754" s="20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48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392"/>
      <c r="AE755" s="20"/>
      <c r="AF755" s="20"/>
      <c r="AG755" s="20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48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392"/>
      <c r="AE756" s="20"/>
      <c r="AF756" s="20"/>
      <c r="AG756" s="20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48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392"/>
      <c r="AE757" s="20"/>
      <c r="AF757" s="20"/>
      <c r="AG757" s="20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48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392"/>
      <c r="AE758" s="20"/>
      <c r="AF758" s="20"/>
      <c r="AG758" s="20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48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392"/>
      <c r="AE759" s="20"/>
      <c r="AF759" s="20"/>
      <c r="AG759" s="20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48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392"/>
      <c r="AE760" s="20"/>
      <c r="AF760" s="20"/>
      <c r="AG760" s="20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48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392"/>
      <c r="AE761" s="20"/>
      <c r="AF761" s="20"/>
      <c r="AG761" s="20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48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392"/>
      <c r="AE762" s="20"/>
      <c r="AF762" s="20"/>
      <c r="AG762" s="20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48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392"/>
      <c r="AE763" s="20"/>
      <c r="AF763" s="20"/>
      <c r="AG763" s="20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48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392"/>
      <c r="AE764" s="20"/>
      <c r="AF764" s="20"/>
      <c r="AG764" s="20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48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392"/>
      <c r="AE765" s="20"/>
      <c r="AF765" s="20"/>
      <c r="AG765" s="20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48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392"/>
      <c r="AE766" s="20"/>
      <c r="AF766" s="20"/>
      <c r="AG766" s="20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48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392"/>
      <c r="AE767" s="20"/>
      <c r="AF767" s="20"/>
      <c r="AG767" s="20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48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392"/>
      <c r="AE768" s="20"/>
      <c r="AF768" s="20"/>
      <c r="AG768" s="20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48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392"/>
      <c r="AE769" s="20"/>
      <c r="AF769" s="20"/>
      <c r="AG769" s="20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48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392"/>
      <c r="AE770" s="20"/>
      <c r="AF770" s="20"/>
      <c r="AG770" s="20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48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392"/>
      <c r="AE771" s="20"/>
      <c r="AF771" s="20"/>
      <c r="AG771" s="20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48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392"/>
      <c r="AE772" s="20"/>
      <c r="AF772" s="20"/>
      <c r="AG772" s="20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48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392"/>
      <c r="AE773" s="20"/>
      <c r="AF773" s="20"/>
      <c r="AG773" s="20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48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392"/>
      <c r="AE774" s="20"/>
      <c r="AF774" s="20"/>
      <c r="AG774" s="20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48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392"/>
      <c r="AE775" s="20"/>
      <c r="AF775" s="20"/>
      <c r="AG775" s="20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48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392"/>
      <c r="AE776" s="20"/>
      <c r="AF776" s="20"/>
      <c r="AG776" s="20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48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392"/>
      <c r="AE777" s="20"/>
      <c r="AF777" s="20"/>
      <c r="AG777" s="20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48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392"/>
      <c r="AE778" s="20"/>
      <c r="AF778" s="20"/>
      <c r="AG778" s="20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48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392"/>
      <c r="AE779" s="20"/>
      <c r="AF779" s="20"/>
      <c r="AG779" s="20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48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392"/>
      <c r="AE780" s="20"/>
      <c r="AF780" s="20"/>
      <c r="AG780" s="20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48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392"/>
      <c r="AE781" s="20"/>
      <c r="AF781" s="20"/>
      <c r="AG781" s="20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48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392"/>
      <c r="AE782" s="20"/>
      <c r="AF782" s="20"/>
      <c r="AG782" s="20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48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392"/>
      <c r="AE783" s="20"/>
      <c r="AF783" s="20"/>
      <c r="AG783" s="20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48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392"/>
      <c r="AE784" s="20"/>
      <c r="AF784" s="20"/>
      <c r="AG784" s="20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48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392"/>
      <c r="AE785" s="20"/>
      <c r="AF785" s="20"/>
      <c r="AG785" s="20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48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392"/>
      <c r="AE786" s="20"/>
      <c r="AF786" s="20"/>
      <c r="AG786" s="20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48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392"/>
      <c r="AE787" s="20"/>
      <c r="AF787" s="20"/>
      <c r="AG787" s="20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48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392"/>
      <c r="AE788" s="20"/>
      <c r="AF788" s="20"/>
      <c r="AG788" s="20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48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392"/>
      <c r="AE789" s="20"/>
      <c r="AF789" s="20"/>
      <c r="AG789" s="20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48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392"/>
      <c r="AE790" s="20"/>
      <c r="AF790" s="20"/>
      <c r="AG790" s="20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48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392"/>
      <c r="AE791" s="20"/>
      <c r="AF791" s="20"/>
      <c r="AG791" s="20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48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392"/>
      <c r="AE792" s="20"/>
      <c r="AF792" s="20"/>
      <c r="AG792" s="20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48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392"/>
      <c r="AE793" s="20"/>
      <c r="AF793" s="20"/>
      <c r="AG793" s="20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48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392"/>
      <c r="AE794" s="20"/>
      <c r="AF794" s="20"/>
      <c r="AG794" s="20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48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392"/>
      <c r="AE795" s="20"/>
      <c r="AF795" s="20"/>
      <c r="AG795" s="20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48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392"/>
      <c r="AE796" s="20"/>
      <c r="AF796" s="20"/>
      <c r="AG796" s="20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48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392"/>
      <c r="AE797" s="20"/>
      <c r="AF797" s="20"/>
      <c r="AG797" s="20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48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392"/>
      <c r="AE798" s="20"/>
      <c r="AF798" s="20"/>
      <c r="AG798" s="20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48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392"/>
      <c r="AE799" s="20"/>
      <c r="AF799" s="20"/>
      <c r="AG799" s="20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48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392"/>
      <c r="AE800" s="20"/>
      <c r="AF800" s="20"/>
      <c r="AG800" s="20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48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392"/>
      <c r="AE801" s="20"/>
      <c r="AF801" s="20"/>
      <c r="AG801" s="20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48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392"/>
      <c r="AE802" s="20"/>
      <c r="AF802" s="20"/>
      <c r="AG802" s="20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48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392"/>
      <c r="AE803" s="20"/>
      <c r="AF803" s="20"/>
      <c r="AG803" s="20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48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392"/>
      <c r="AE804" s="20"/>
      <c r="AF804" s="20"/>
      <c r="AG804" s="20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48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392"/>
      <c r="AE805" s="20"/>
      <c r="AF805" s="20"/>
      <c r="AG805" s="20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48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392"/>
      <c r="AE806" s="20"/>
      <c r="AF806" s="20"/>
      <c r="AG806" s="20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48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392"/>
      <c r="AE807" s="20"/>
      <c r="AF807" s="20"/>
      <c r="AG807" s="20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48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392"/>
      <c r="AE808" s="20"/>
      <c r="AF808" s="20"/>
      <c r="AG808" s="20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48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392"/>
      <c r="AE809" s="20"/>
      <c r="AF809" s="20"/>
      <c r="AG809" s="20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48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392"/>
      <c r="AE810" s="20"/>
      <c r="AF810" s="20"/>
      <c r="AG810" s="20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48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392"/>
      <c r="AE811" s="20"/>
      <c r="AF811" s="20"/>
      <c r="AG811" s="20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48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392"/>
      <c r="AE812" s="20"/>
      <c r="AF812" s="20"/>
      <c r="AG812" s="20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48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392"/>
      <c r="AE813" s="20"/>
      <c r="AF813" s="20"/>
      <c r="AG813" s="20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48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392"/>
      <c r="AE814" s="20"/>
      <c r="AF814" s="20"/>
      <c r="AG814" s="20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48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392"/>
      <c r="AE815" s="20"/>
      <c r="AF815" s="20"/>
      <c r="AG815" s="20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48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392"/>
      <c r="AE816" s="20"/>
      <c r="AF816" s="20"/>
      <c r="AG816" s="20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48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392"/>
      <c r="AE817" s="20"/>
      <c r="AF817" s="20"/>
      <c r="AG817" s="20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48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392"/>
      <c r="AE818" s="20"/>
      <c r="AF818" s="20"/>
      <c r="AG818" s="20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48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392"/>
      <c r="AE819" s="20"/>
      <c r="AF819" s="20"/>
      <c r="AG819" s="20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48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392"/>
      <c r="AE820" s="20"/>
      <c r="AF820" s="20"/>
      <c r="AG820" s="20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48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392"/>
      <c r="AE821" s="20"/>
      <c r="AF821" s="20"/>
      <c r="AG821" s="20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48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392"/>
      <c r="AE822" s="20"/>
      <c r="AF822" s="20"/>
      <c r="AG822" s="20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48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392"/>
      <c r="AE823" s="20"/>
      <c r="AF823" s="20"/>
      <c r="AG823" s="20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48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392"/>
      <c r="AE824" s="20"/>
      <c r="AF824" s="20"/>
      <c r="AG824" s="20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48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392"/>
      <c r="AE825" s="20"/>
      <c r="AF825" s="20"/>
      <c r="AG825" s="20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48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392"/>
      <c r="AE826" s="20"/>
      <c r="AF826" s="20"/>
      <c r="AG826" s="20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48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392"/>
      <c r="AE827" s="20"/>
      <c r="AF827" s="20"/>
      <c r="AG827" s="20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48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392"/>
      <c r="AE828" s="20"/>
      <c r="AF828" s="20"/>
      <c r="AG828" s="20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48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392"/>
      <c r="AE829" s="20"/>
      <c r="AF829" s="20"/>
      <c r="AG829" s="20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48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392"/>
      <c r="AE830" s="20"/>
      <c r="AF830" s="20"/>
      <c r="AG830" s="20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48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392"/>
      <c r="AE831" s="20"/>
      <c r="AF831" s="20"/>
      <c r="AG831" s="20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48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392"/>
      <c r="AE832" s="20"/>
      <c r="AF832" s="20"/>
      <c r="AG832" s="20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48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392"/>
      <c r="AE833" s="20"/>
      <c r="AF833" s="20"/>
      <c r="AG833" s="20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48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392"/>
      <c r="AE834" s="20"/>
      <c r="AF834" s="20"/>
      <c r="AG834" s="20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48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392"/>
      <c r="AE835" s="20"/>
      <c r="AF835" s="20"/>
      <c r="AG835" s="20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48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392"/>
      <c r="AE836" s="20"/>
      <c r="AF836" s="20"/>
      <c r="AG836" s="20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48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392"/>
      <c r="AE837" s="20"/>
      <c r="AF837" s="20"/>
      <c r="AG837" s="20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48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392"/>
      <c r="AE838" s="20"/>
      <c r="AF838" s="20"/>
      <c r="AG838" s="20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48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392"/>
      <c r="AE839" s="20"/>
      <c r="AF839" s="20"/>
      <c r="AG839" s="20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48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392"/>
      <c r="AE840" s="20"/>
      <c r="AF840" s="20"/>
      <c r="AG840" s="20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48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392"/>
      <c r="AE841" s="20"/>
      <c r="AF841" s="20"/>
      <c r="AG841" s="20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48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392"/>
      <c r="AE842" s="20"/>
      <c r="AF842" s="20"/>
      <c r="AG842" s="20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48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392"/>
      <c r="AE843" s="20"/>
      <c r="AF843" s="20"/>
      <c r="AG843" s="20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48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392"/>
      <c r="AE844" s="20"/>
      <c r="AF844" s="20"/>
      <c r="AG844" s="20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48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392"/>
      <c r="AE845" s="20"/>
      <c r="AF845" s="20"/>
      <c r="AG845" s="20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48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392"/>
      <c r="AE846" s="20"/>
      <c r="AF846" s="20"/>
      <c r="AG846" s="20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48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392"/>
      <c r="AE847" s="20"/>
      <c r="AF847" s="20"/>
      <c r="AG847" s="20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48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392"/>
      <c r="AE848" s="20"/>
      <c r="AF848" s="20"/>
      <c r="AG848" s="20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48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392"/>
      <c r="AE849" s="20"/>
      <c r="AF849" s="20"/>
      <c r="AG849" s="20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48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392"/>
      <c r="AE850" s="20"/>
      <c r="AF850" s="20"/>
      <c r="AG850" s="20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48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392"/>
      <c r="AE851" s="20"/>
      <c r="AF851" s="20"/>
      <c r="AG851" s="20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48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392"/>
      <c r="AE852" s="20"/>
      <c r="AF852" s="20"/>
      <c r="AG852" s="20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48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392"/>
      <c r="AE853" s="20"/>
      <c r="AF853" s="20"/>
      <c r="AG853" s="20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48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392"/>
      <c r="AE854" s="20"/>
      <c r="AF854" s="20"/>
      <c r="AG854" s="20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48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392"/>
      <c r="AE855" s="20"/>
      <c r="AF855" s="20"/>
      <c r="AG855" s="20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48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392"/>
      <c r="AE856" s="20"/>
      <c r="AF856" s="20"/>
      <c r="AG856" s="20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48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392"/>
      <c r="AE857" s="20"/>
      <c r="AF857" s="20"/>
      <c r="AG857" s="20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48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392"/>
      <c r="AE858" s="20"/>
      <c r="AF858" s="20"/>
      <c r="AG858" s="20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48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392"/>
      <c r="AE859" s="20"/>
      <c r="AF859" s="20"/>
      <c r="AG859" s="20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48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392"/>
      <c r="AE860" s="20"/>
      <c r="AF860" s="20"/>
      <c r="AG860" s="20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48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392"/>
      <c r="AE861" s="20"/>
      <c r="AF861" s="20"/>
      <c r="AG861" s="20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48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392"/>
      <c r="AE862" s="20"/>
      <c r="AF862" s="20"/>
      <c r="AG862" s="20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48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392"/>
      <c r="AE863" s="20"/>
      <c r="AF863" s="20"/>
      <c r="AG863" s="20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48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392"/>
      <c r="AE864" s="20"/>
      <c r="AF864" s="20"/>
      <c r="AG864" s="20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48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392"/>
      <c r="AE865" s="20"/>
      <c r="AF865" s="20"/>
      <c r="AG865" s="20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48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392"/>
      <c r="AE866" s="20"/>
      <c r="AF866" s="20"/>
      <c r="AG866" s="20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48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392"/>
      <c r="AE867" s="20"/>
      <c r="AF867" s="20"/>
      <c r="AG867" s="20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48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392"/>
      <c r="AE868" s="20"/>
      <c r="AF868" s="20"/>
      <c r="AG868" s="20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48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392"/>
      <c r="AE869" s="20"/>
      <c r="AF869" s="20"/>
      <c r="AG869" s="20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48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392"/>
      <c r="AE870" s="20"/>
      <c r="AF870" s="20"/>
      <c r="AG870" s="20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48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392"/>
      <c r="AE871" s="20"/>
      <c r="AF871" s="20"/>
      <c r="AG871" s="20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48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392"/>
      <c r="AE872" s="20"/>
      <c r="AF872" s="20"/>
      <c r="AG872" s="20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48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392"/>
      <c r="AE873" s="20"/>
      <c r="AF873" s="20"/>
      <c r="AG873" s="20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48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392"/>
      <c r="AE874" s="20"/>
      <c r="AF874" s="20"/>
      <c r="AG874" s="20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48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392"/>
      <c r="AE875" s="20"/>
      <c r="AF875" s="20"/>
      <c r="AG875" s="20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48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392"/>
      <c r="AE876" s="20"/>
      <c r="AF876" s="20"/>
      <c r="AG876" s="20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48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392"/>
      <c r="AE877" s="20"/>
      <c r="AF877" s="20"/>
      <c r="AG877" s="20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48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392"/>
      <c r="AE878" s="20"/>
      <c r="AF878" s="20"/>
      <c r="AG878" s="20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48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392"/>
      <c r="AE879" s="20"/>
      <c r="AF879" s="20"/>
      <c r="AG879" s="20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48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392"/>
      <c r="AE880" s="20"/>
      <c r="AF880" s="20"/>
      <c r="AG880" s="20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48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392"/>
      <c r="AE881" s="20"/>
      <c r="AF881" s="20"/>
      <c r="AG881" s="20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48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392"/>
      <c r="AE882" s="20"/>
      <c r="AF882" s="20"/>
      <c r="AG882" s="20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48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392"/>
      <c r="AE883" s="20"/>
      <c r="AF883" s="20"/>
      <c r="AG883" s="20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48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392"/>
      <c r="AE884" s="20"/>
      <c r="AF884" s="20"/>
      <c r="AG884" s="20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48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392"/>
      <c r="AE885" s="20"/>
      <c r="AF885" s="20"/>
      <c r="AG885" s="20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48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392"/>
      <c r="AE886" s="20"/>
      <c r="AF886" s="20"/>
      <c r="AG886" s="20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48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392"/>
      <c r="AE887" s="20"/>
      <c r="AF887" s="20"/>
      <c r="AG887" s="20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48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392"/>
      <c r="AE888" s="20"/>
      <c r="AF888" s="20"/>
      <c r="AG888" s="20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48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392"/>
      <c r="AE889" s="20"/>
      <c r="AF889" s="20"/>
      <c r="AG889" s="20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48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392"/>
      <c r="AE890" s="20"/>
      <c r="AF890" s="20"/>
      <c r="AG890" s="20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48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392"/>
      <c r="AE891" s="20"/>
      <c r="AF891" s="20"/>
      <c r="AG891" s="20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48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392"/>
      <c r="AE892" s="20"/>
      <c r="AF892" s="20"/>
      <c r="AG892" s="20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48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392"/>
      <c r="AE893" s="20"/>
      <c r="AF893" s="20"/>
      <c r="AG893" s="20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48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392"/>
      <c r="AE894" s="20"/>
      <c r="AF894" s="20"/>
      <c r="AG894" s="20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48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392"/>
      <c r="AE895" s="20"/>
      <c r="AF895" s="20"/>
      <c r="AG895" s="20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48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392"/>
      <c r="AE896" s="20"/>
      <c r="AF896" s="20"/>
      <c r="AG896" s="20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48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392"/>
      <c r="AE897" s="20"/>
      <c r="AF897" s="20"/>
      <c r="AG897" s="20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48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392"/>
      <c r="AE898" s="20"/>
      <c r="AF898" s="20"/>
      <c r="AG898" s="20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48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392"/>
      <c r="AE899" s="20"/>
      <c r="AF899" s="20"/>
      <c r="AG899" s="20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48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392"/>
      <c r="AE900" s="20"/>
      <c r="AF900" s="20"/>
      <c r="AG900" s="20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48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392"/>
      <c r="AE901" s="20"/>
      <c r="AF901" s="20"/>
      <c r="AG901" s="20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48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392"/>
      <c r="AE902" s="20"/>
      <c r="AF902" s="20"/>
      <c r="AG902" s="20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48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392"/>
      <c r="AE903" s="20"/>
      <c r="AF903" s="20"/>
      <c r="AG903" s="20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48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392"/>
      <c r="AE904" s="20"/>
      <c r="AF904" s="20"/>
      <c r="AG904" s="20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48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392"/>
      <c r="AE905" s="20"/>
      <c r="AF905" s="20"/>
      <c r="AG905" s="20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48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392"/>
      <c r="AE906" s="20"/>
      <c r="AF906" s="20"/>
      <c r="AG906" s="20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48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392"/>
      <c r="AE907" s="20"/>
      <c r="AF907" s="20"/>
      <c r="AG907" s="20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48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392"/>
      <c r="AE908" s="20"/>
      <c r="AF908" s="20"/>
      <c r="AG908" s="20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48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392"/>
      <c r="AE909" s="20"/>
      <c r="AF909" s="20"/>
      <c r="AG909" s="20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48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392"/>
      <c r="AE910" s="20"/>
      <c r="AF910" s="20"/>
      <c r="AG910" s="20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48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392"/>
      <c r="AE911" s="20"/>
      <c r="AF911" s="20"/>
      <c r="AG911" s="20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48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392"/>
      <c r="AE912" s="20"/>
      <c r="AF912" s="20"/>
      <c r="AG912" s="20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48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392"/>
      <c r="AE913" s="20"/>
      <c r="AF913" s="20"/>
      <c r="AG913" s="20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48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392"/>
      <c r="AE914" s="20"/>
      <c r="AF914" s="20"/>
      <c r="AG914" s="20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48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392"/>
      <c r="AE915" s="20"/>
      <c r="AF915" s="20"/>
      <c r="AG915" s="20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48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392"/>
      <c r="AE916" s="20"/>
      <c r="AF916" s="20"/>
      <c r="AG916" s="20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48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392"/>
      <c r="AE917" s="20"/>
      <c r="AF917" s="20"/>
      <c r="AG917" s="20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48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392"/>
      <c r="AE918" s="20"/>
      <c r="AF918" s="20"/>
      <c r="AG918" s="20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48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392"/>
      <c r="AE919" s="20"/>
      <c r="AF919" s="20"/>
      <c r="AG919" s="20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48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392"/>
      <c r="AE920" s="20"/>
      <c r="AF920" s="20"/>
      <c r="AG920" s="20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48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392"/>
      <c r="AE921" s="20"/>
      <c r="AF921" s="20"/>
      <c r="AG921" s="20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48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392"/>
      <c r="AE922" s="20"/>
      <c r="AF922" s="20"/>
      <c r="AG922" s="20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48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392"/>
      <c r="AE923" s="20"/>
      <c r="AF923" s="20"/>
      <c r="AG923" s="20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48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392"/>
      <c r="AE924" s="20"/>
      <c r="AF924" s="20"/>
      <c r="AG924" s="20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48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392"/>
      <c r="AE925" s="20"/>
      <c r="AF925" s="20"/>
      <c r="AG925" s="20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48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392"/>
      <c r="AE926" s="20"/>
      <c r="AF926" s="20"/>
      <c r="AG926" s="20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48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392"/>
      <c r="AE927" s="20"/>
      <c r="AF927" s="20"/>
      <c r="AG927" s="20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48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392"/>
      <c r="AE928" s="20"/>
      <c r="AF928" s="20"/>
      <c r="AG928" s="20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48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392"/>
      <c r="AE929" s="20"/>
      <c r="AF929" s="20"/>
      <c r="AG929" s="20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48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392"/>
      <c r="AE930" s="20"/>
      <c r="AF930" s="20"/>
      <c r="AG930" s="20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48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392"/>
      <c r="AE931" s="20"/>
      <c r="AF931" s="20"/>
      <c r="AG931" s="20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48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392"/>
      <c r="AE932" s="20"/>
      <c r="AF932" s="20"/>
      <c r="AG932" s="20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48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392"/>
      <c r="AE933" s="20"/>
      <c r="AF933" s="20"/>
      <c r="AG933" s="20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48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392"/>
      <c r="AE934" s="20"/>
      <c r="AF934" s="20"/>
      <c r="AG934" s="20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48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392"/>
      <c r="AE935" s="20"/>
      <c r="AF935" s="20"/>
      <c r="AG935" s="20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48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392"/>
      <c r="AE936" s="20"/>
      <c r="AF936" s="20"/>
      <c r="AG936" s="20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48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392"/>
      <c r="AE937" s="20"/>
      <c r="AF937" s="20"/>
      <c r="AG937" s="20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48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392"/>
      <c r="AE938" s="20"/>
      <c r="AF938" s="20"/>
      <c r="AG938" s="20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48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392"/>
      <c r="AE939" s="20"/>
      <c r="AF939" s="20"/>
      <c r="AG939" s="20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48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392"/>
      <c r="AE940" s="20"/>
      <c r="AF940" s="20"/>
      <c r="AG940" s="20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48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392"/>
      <c r="AE941" s="20"/>
      <c r="AF941" s="20"/>
      <c r="AG941" s="20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48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392"/>
      <c r="AE942" s="20"/>
      <c r="AF942" s="20"/>
      <c r="AG942" s="20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48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392"/>
      <c r="AE943" s="20"/>
      <c r="AF943" s="20"/>
      <c r="AG943" s="20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48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392"/>
      <c r="AE944" s="20"/>
      <c r="AF944" s="20"/>
      <c r="AG944" s="20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48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392"/>
      <c r="AE945" s="20"/>
      <c r="AF945" s="20"/>
      <c r="AG945" s="20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48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392"/>
      <c r="AE946" s="20"/>
      <c r="AF946" s="20"/>
      <c r="AG946" s="20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48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392"/>
      <c r="AE947" s="20"/>
      <c r="AF947" s="20"/>
      <c r="AG947" s="20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48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392"/>
      <c r="AE948" s="20"/>
      <c r="AF948" s="20"/>
      <c r="AG948" s="20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48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392"/>
      <c r="AE949" s="20"/>
      <c r="AF949" s="20"/>
      <c r="AG949" s="20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48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392"/>
      <c r="AE950" s="20"/>
      <c r="AF950" s="20"/>
      <c r="AG950" s="20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48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392"/>
      <c r="AE951" s="20"/>
      <c r="AF951" s="20"/>
      <c r="AG951" s="20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48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392"/>
      <c r="AE952" s="20"/>
      <c r="AF952" s="20"/>
      <c r="AG952" s="20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48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392"/>
      <c r="AE953" s="20"/>
      <c r="AF953" s="20"/>
      <c r="AG953" s="20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48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392"/>
      <c r="AE954" s="20"/>
      <c r="AF954" s="20"/>
      <c r="AG954" s="20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48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392"/>
      <c r="AE955" s="20"/>
      <c r="AF955" s="20"/>
      <c r="AG955" s="20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48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392"/>
      <c r="AE956" s="20"/>
      <c r="AF956" s="20"/>
      <c r="AG956" s="20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48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392"/>
      <c r="AE957" s="20"/>
      <c r="AF957" s="20"/>
      <c r="AG957" s="20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48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392"/>
      <c r="AE958" s="20"/>
      <c r="AF958" s="20"/>
      <c r="AG958" s="20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48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392"/>
      <c r="AE959" s="20"/>
      <c r="AF959" s="20"/>
      <c r="AG959" s="20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48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392"/>
      <c r="AE960" s="20"/>
      <c r="AF960" s="20"/>
      <c r="AG960" s="20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48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392"/>
      <c r="AE961" s="20"/>
      <c r="AF961" s="20"/>
      <c r="AG961" s="20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48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392"/>
      <c r="AE962" s="20"/>
      <c r="AF962" s="20"/>
      <c r="AG962" s="20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48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392"/>
      <c r="AE963" s="20"/>
      <c r="AF963" s="20"/>
      <c r="AG963" s="20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48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392"/>
      <c r="AE964" s="20"/>
      <c r="AF964" s="20"/>
      <c r="AG964" s="20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48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392"/>
      <c r="AE965" s="20"/>
      <c r="AF965" s="20"/>
      <c r="AG965" s="20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48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392"/>
      <c r="AE966" s="20"/>
      <c r="AF966" s="20"/>
      <c r="AG966" s="20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48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392"/>
      <c r="AE967" s="20"/>
      <c r="AF967" s="20"/>
      <c r="AG967" s="20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48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392"/>
      <c r="AE968" s="20"/>
      <c r="AF968" s="20"/>
      <c r="AG968" s="20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48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392"/>
      <c r="AE969" s="20"/>
      <c r="AF969" s="20"/>
      <c r="AG969" s="20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48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392"/>
      <c r="AE970" s="20"/>
      <c r="AF970" s="20"/>
      <c r="AG970" s="20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48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392"/>
      <c r="AE971" s="20"/>
      <c r="AF971" s="20"/>
      <c r="AG971" s="20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48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392"/>
      <c r="AE972" s="20"/>
      <c r="AF972" s="20"/>
      <c r="AG972" s="20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48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392"/>
      <c r="AE973" s="20"/>
      <c r="AF973" s="20"/>
      <c r="AG973" s="20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48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392"/>
      <c r="AE974" s="20"/>
      <c r="AF974" s="20"/>
      <c r="AG974" s="20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48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392"/>
      <c r="AE975" s="20"/>
      <c r="AF975" s="20"/>
      <c r="AG975" s="20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48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392"/>
      <c r="AE976" s="20"/>
      <c r="AF976" s="20"/>
      <c r="AG976" s="20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48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392"/>
      <c r="AE977" s="20"/>
      <c r="AF977" s="20"/>
      <c r="AG977" s="20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48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392"/>
      <c r="AE978" s="20"/>
      <c r="AF978" s="20"/>
      <c r="AG978" s="20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48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392"/>
      <c r="AE979" s="20"/>
      <c r="AF979" s="20"/>
      <c r="AG979" s="20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48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392"/>
      <c r="AE980" s="20"/>
      <c r="AF980" s="20"/>
      <c r="AG980" s="20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48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392"/>
      <c r="AE981" s="20"/>
      <c r="AF981" s="20"/>
      <c r="AG981" s="20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48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392"/>
      <c r="AE982" s="20"/>
      <c r="AF982" s="20"/>
      <c r="AG982" s="20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48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392"/>
      <c r="AE983" s="20"/>
      <c r="AF983" s="20"/>
      <c r="AG983" s="20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48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392"/>
      <c r="AE984" s="20"/>
      <c r="AF984" s="20"/>
      <c r="AG984" s="20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48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392"/>
      <c r="AE985" s="20"/>
      <c r="AF985" s="20"/>
      <c r="AG985" s="20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48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392"/>
      <c r="AE986" s="20"/>
      <c r="AF986" s="20"/>
      <c r="AG986" s="20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48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392"/>
      <c r="AE987" s="20"/>
      <c r="AF987" s="20"/>
      <c r="AG987" s="20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48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392"/>
      <c r="AE988" s="20"/>
      <c r="AF988" s="20"/>
      <c r="AG988" s="20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48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392"/>
      <c r="AE989" s="20"/>
      <c r="AF989" s="20"/>
      <c r="AG989" s="20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48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392"/>
      <c r="AE990" s="20"/>
      <c r="AF990" s="20"/>
      <c r="AG990" s="20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48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392"/>
      <c r="AE991" s="20"/>
      <c r="AF991" s="20"/>
      <c r="AG991" s="20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48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392"/>
      <c r="AE992" s="20"/>
      <c r="AF992" s="20"/>
      <c r="AG992" s="20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48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392"/>
      <c r="AE993" s="20"/>
      <c r="AF993" s="20"/>
      <c r="AG993" s="20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48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392"/>
      <c r="AE994" s="20"/>
      <c r="AF994" s="20"/>
      <c r="AG994" s="20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48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392"/>
      <c r="AE995" s="20"/>
      <c r="AF995" s="20"/>
      <c r="AG995" s="20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48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392"/>
      <c r="AE996" s="20"/>
      <c r="AF996" s="20"/>
      <c r="AG996" s="20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48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392"/>
      <c r="AE997" s="20"/>
      <c r="AF997" s="20"/>
      <c r="AG997" s="20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48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392"/>
      <c r="AE998" s="20"/>
      <c r="AF998" s="20"/>
      <c r="AG998" s="20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48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392"/>
      <c r="AE999" s="20"/>
      <c r="AF999" s="20"/>
      <c r="AG999" s="20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48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392"/>
      <c r="AE1000" s="20"/>
      <c r="AF1000" s="20"/>
      <c r="AG1000" s="20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48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392"/>
      <c r="AE1001" s="20"/>
      <c r="AF1001" s="20"/>
      <c r="AG1001" s="20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</row>
    <row r="1002" ht="15.75" customHeight="1">
      <c r="A1002" s="20"/>
      <c r="B1002" s="20"/>
      <c r="C1002" s="20"/>
      <c r="D1002" s="20"/>
      <c r="E1002" s="20"/>
      <c r="F1002" s="20"/>
      <c r="G1002" s="20"/>
      <c r="H1002" s="20"/>
      <c r="I1002" s="48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392"/>
      <c r="AE1002" s="20"/>
      <c r="AF1002" s="20"/>
      <c r="AG1002" s="20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</row>
    <row r="1003" ht="15.75" customHeight="1">
      <c r="A1003" s="20"/>
      <c r="B1003" s="20"/>
      <c r="C1003" s="20"/>
      <c r="D1003" s="20"/>
      <c r="E1003" s="20"/>
      <c r="F1003" s="20"/>
      <c r="G1003" s="20"/>
      <c r="H1003" s="20"/>
      <c r="I1003" s="48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392"/>
      <c r="AE1003" s="20"/>
      <c r="AF1003" s="20"/>
      <c r="AG1003" s="20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48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392"/>
      <c r="AE1004" s="20"/>
      <c r="AF1004" s="20"/>
      <c r="AG1004" s="20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  <c r="AZ1004" s="22"/>
      <c r="BA1004" s="22"/>
    </row>
    <row r="1005" ht="15.75" customHeight="1">
      <c r="A1005" s="20"/>
      <c r="B1005" s="20"/>
      <c r="C1005" s="20"/>
      <c r="D1005" s="20"/>
      <c r="E1005" s="20"/>
      <c r="F1005" s="20"/>
      <c r="G1005" s="20"/>
      <c r="H1005" s="20"/>
      <c r="I1005" s="48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392"/>
      <c r="AE1005" s="20"/>
      <c r="AF1005" s="20"/>
      <c r="AG1005" s="20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  <c r="AZ1005" s="22"/>
      <c r="BA1005" s="22"/>
    </row>
    <row r="1006" ht="15.75" customHeight="1">
      <c r="A1006" s="20"/>
      <c r="B1006" s="20"/>
      <c r="C1006" s="20"/>
      <c r="D1006" s="20"/>
      <c r="E1006" s="20"/>
      <c r="F1006" s="20"/>
      <c r="G1006" s="20"/>
      <c r="H1006" s="20"/>
      <c r="I1006" s="48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392"/>
      <c r="AE1006" s="20"/>
      <c r="AF1006" s="20"/>
      <c r="AG1006" s="20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  <c r="AZ1006" s="22"/>
      <c r="BA1006" s="22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48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392"/>
      <c r="AE1007" s="20"/>
      <c r="AF1007" s="20"/>
      <c r="AG1007" s="20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  <c r="AZ1007" s="22"/>
      <c r="BA1007" s="22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48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392"/>
      <c r="AE1008" s="20"/>
      <c r="AF1008" s="20"/>
      <c r="AG1008" s="20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</row>
    <row r="1009" ht="15.75" customHeight="1">
      <c r="A1009" s="20"/>
      <c r="B1009" s="20"/>
      <c r="C1009" s="20"/>
      <c r="D1009" s="20"/>
      <c r="E1009" s="20"/>
      <c r="F1009" s="20"/>
      <c r="G1009" s="20"/>
      <c r="H1009" s="20"/>
      <c r="I1009" s="48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392"/>
      <c r="AE1009" s="20"/>
      <c r="AF1009" s="20"/>
      <c r="AG1009" s="20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</row>
    <row r="1010" ht="15.75" customHeight="1">
      <c r="A1010" s="20"/>
      <c r="B1010" s="20"/>
      <c r="C1010" s="20"/>
      <c r="D1010" s="20"/>
      <c r="E1010" s="20"/>
      <c r="F1010" s="20"/>
      <c r="G1010" s="20"/>
      <c r="H1010" s="20"/>
      <c r="I1010" s="48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392"/>
      <c r="AE1010" s="20"/>
      <c r="AF1010" s="20"/>
      <c r="AG1010" s="20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  <c r="AZ1010" s="22"/>
      <c r="BA1010" s="22"/>
    </row>
    <row r="1011" ht="15.75" customHeight="1">
      <c r="A1011" s="20"/>
      <c r="B1011" s="20"/>
      <c r="C1011" s="20"/>
      <c r="D1011" s="20"/>
      <c r="E1011" s="20"/>
      <c r="F1011" s="20"/>
      <c r="G1011" s="20"/>
      <c r="H1011" s="20"/>
      <c r="I1011" s="48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392"/>
      <c r="AE1011" s="20"/>
      <c r="AF1011" s="20"/>
      <c r="AG1011" s="20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  <c r="AZ1011" s="22"/>
      <c r="BA1011" s="22"/>
    </row>
    <row r="1012" ht="15.75" customHeight="1">
      <c r="A1012" s="20"/>
      <c r="B1012" s="20"/>
      <c r="C1012" s="20"/>
      <c r="D1012" s="20"/>
      <c r="E1012" s="20"/>
      <c r="F1012" s="20"/>
      <c r="G1012" s="20"/>
      <c r="H1012" s="20"/>
      <c r="I1012" s="48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392"/>
      <c r="AE1012" s="20"/>
      <c r="AF1012" s="20"/>
      <c r="AG1012" s="20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  <c r="AZ1012" s="22"/>
      <c r="BA1012" s="22"/>
    </row>
    <row r="1013" ht="15.75" customHeight="1">
      <c r="A1013" s="20"/>
      <c r="B1013" s="20"/>
      <c r="C1013" s="20"/>
      <c r="D1013" s="20"/>
      <c r="E1013" s="20"/>
      <c r="F1013" s="20"/>
      <c r="G1013" s="20"/>
      <c r="H1013" s="20"/>
      <c r="I1013" s="48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392"/>
      <c r="AE1013" s="20"/>
      <c r="AF1013" s="20"/>
      <c r="AG1013" s="20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  <c r="AZ1013" s="22"/>
      <c r="BA1013" s="22"/>
    </row>
    <row r="1014" ht="15.75" customHeight="1">
      <c r="A1014" s="20"/>
      <c r="B1014" s="20"/>
      <c r="C1014" s="20"/>
      <c r="D1014" s="20"/>
      <c r="E1014" s="20"/>
      <c r="F1014" s="20"/>
      <c r="G1014" s="20"/>
      <c r="H1014" s="20"/>
      <c r="I1014" s="48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392"/>
      <c r="AE1014" s="20"/>
      <c r="AF1014" s="20"/>
      <c r="AG1014" s="20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  <c r="AZ1014" s="22"/>
      <c r="BA1014" s="22"/>
    </row>
    <row r="1015" ht="15.75" customHeight="1">
      <c r="A1015" s="20"/>
      <c r="B1015" s="20"/>
      <c r="C1015" s="20"/>
      <c r="D1015" s="20"/>
      <c r="E1015" s="20"/>
      <c r="F1015" s="20"/>
      <c r="G1015" s="20"/>
      <c r="H1015" s="20"/>
      <c r="I1015" s="48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392"/>
      <c r="AE1015" s="20"/>
      <c r="AF1015" s="20"/>
      <c r="AG1015" s="20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  <c r="AZ1015" s="22"/>
      <c r="BA1015" s="22"/>
    </row>
    <row r="1016" ht="15.75" customHeight="1">
      <c r="A1016" s="20"/>
      <c r="B1016" s="20"/>
      <c r="C1016" s="20"/>
      <c r="D1016" s="20"/>
      <c r="E1016" s="20"/>
      <c r="F1016" s="20"/>
      <c r="G1016" s="20"/>
      <c r="H1016" s="20"/>
      <c r="I1016" s="48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392"/>
      <c r="AE1016" s="20"/>
      <c r="AF1016" s="20"/>
      <c r="AG1016" s="20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  <c r="AZ1016" s="22"/>
      <c r="BA1016" s="22"/>
    </row>
    <row r="1017" ht="15.75" customHeight="1">
      <c r="A1017" s="20"/>
      <c r="B1017" s="20"/>
      <c r="C1017" s="20"/>
      <c r="D1017" s="20"/>
      <c r="E1017" s="20"/>
      <c r="F1017" s="20"/>
      <c r="G1017" s="20"/>
      <c r="H1017" s="20"/>
      <c r="I1017" s="48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392"/>
      <c r="AE1017" s="20"/>
      <c r="AF1017" s="20"/>
      <c r="AG1017" s="20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</row>
    <row r="1018" ht="15.75" customHeight="1">
      <c r="A1018" s="20"/>
      <c r="B1018" s="20"/>
      <c r="C1018" s="20"/>
      <c r="D1018" s="20"/>
      <c r="E1018" s="20"/>
      <c r="F1018" s="20"/>
      <c r="G1018" s="20"/>
      <c r="H1018" s="20"/>
      <c r="I1018" s="48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392"/>
      <c r="AE1018" s="20"/>
      <c r="AF1018" s="20"/>
      <c r="AG1018" s="20"/>
      <c r="AH1018" s="22"/>
      <c r="AI1018" s="22"/>
      <c r="AJ1018" s="22"/>
      <c r="AK1018" s="22"/>
      <c r="AL1018" s="22"/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  <c r="AY1018" s="22"/>
      <c r="AZ1018" s="22"/>
      <c r="BA1018" s="22"/>
    </row>
    <row r="1019" ht="15.75" customHeight="1">
      <c r="A1019" s="20"/>
      <c r="B1019" s="20"/>
      <c r="C1019" s="20"/>
      <c r="D1019" s="20"/>
      <c r="E1019" s="20"/>
      <c r="F1019" s="20"/>
      <c r="G1019" s="20"/>
      <c r="H1019" s="20"/>
      <c r="I1019" s="48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392"/>
      <c r="AE1019" s="20"/>
      <c r="AF1019" s="20"/>
      <c r="AG1019" s="20"/>
      <c r="AH1019" s="22"/>
      <c r="AI1019" s="22"/>
      <c r="AJ1019" s="22"/>
      <c r="AK1019" s="22"/>
      <c r="AL1019" s="22"/>
      <c r="AM1019" s="22"/>
      <c r="AN1019" s="22"/>
      <c r="AO1019" s="22"/>
      <c r="AP1019" s="22"/>
      <c r="AQ1019" s="22"/>
      <c r="AR1019" s="22"/>
      <c r="AS1019" s="22"/>
      <c r="AT1019" s="22"/>
      <c r="AU1019" s="22"/>
      <c r="AV1019" s="22"/>
      <c r="AW1019" s="22"/>
      <c r="AX1019" s="22"/>
      <c r="AY1019" s="22"/>
      <c r="AZ1019" s="22"/>
      <c r="BA1019" s="22"/>
    </row>
  </sheetData>
  <mergeCells count="6">
    <mergeCell ref="AA5:AB5"/>
    <mergeCell ref="AA6:AB6"/>
    <mergeCell ref="R31:R32"/>
    <mergeCell ref="S31:S32"/>
    <mergeCell ref="T31:T32"/>
    <mergeCell ref="Z31:Z32"/>
  </mergeCells>
  <conditionalFormatting sqref="A6:AH1000">
    <cfRule type="expression" dxfId="14" priority="1" stopIfTrue="1">
      <formula>$B6="ELABOR. ADITIVO"</formula>
    </cfRule>
  </conditionalFormatting>
  <conditionalFormatting sqref="A6:AE1019">
    <cfRule type="expression" dxfId="7" priority="2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AE1019">
    <cfRule type="expression" dxfId="8" priority="3" stopIfTrue="1">
      <formula>OR($B6="RECURSOS PARLAMENTAR - EMPENHO", $B6="EMPENHAR - RECURSOS PARLAMENTAR")</formula>
    </cfRule>
  </conditionalFormatting>
  <conditionalFormatting sqref="A6:AE1019">
    <cfRule type="expression" dxfId="5" priority="4" stopIfTrue="1">
      <formula>OR($B6="2º CART. CONTRATO - ELABOR. CONTRATO", $B6="AGUARDAN. ASS. CONTRATO", $B6="PUBLICAÇÃO DO CONTRATO")</formula>
    </cfRule>
  </conditionalFormatting>
  <conditionalFormatting sqref="A6:AE1019">
    <cfRule type="expression" dxfId="9" priority="5" stopIfTrue="1">
      <formula>$B6="CONTRATO COM GESTOR CONTRATO"</formula>
    </cfRule>
  </conditionalFormatting>
  <conditionalFormatting sqref="A6:AE1019">
    <cfRule type="expression" dxfId="10" priority="6" stopIfTrue="1">
      <formula>$B6="DEVOLVIDO PARA PAGAMENTO"</formula>
    </cfRule>
  </conditionalFormatting>
  <conditionalFormatting sqref="A6:AE1019">
    <cfRule type="expression" dxfId="11" priority="7" stopIfTrue="1">
      <formula>OR($B6="LIQUIDADO", $B6="PAGO")</formula>
    </cfRule>
  </conditionalFormatting>
  <conditionalFormatting sqref="A6:AE1019">
    <cfRule type="expression" dxfId="3" priority="8" stopIfTrue="1">
      <formula>$B6="ENVIADO SAF PARA TRANSF. CONTÁBIL"</formula>
    </cfRule>
  </conditionalFormatting>
  <conditionalFormatting sqref="A6:AE1019">
    <cfRule type="expression" dxfId="3" priority="9" stopIfTrue="1">
      <formula>$B6="ENVIADO SAF PARA TRANSF. CONTÁBIL"</formula>
    </cfRule>
  </conditionalFormatting>
  <conditionalFormatting sqref="A6:AE1019">
    <cfRule type="expression" dxfId="12" priority="10" stopIfTrue="1">
      <formula>OR($B6="LIQUIDADO", $B6="PAGO")</formula>
    </cfRule>
  </conditionalFormatting>
  <conditionalFormatting sqref="A6:AE1019">
    <cfRule type="expression" dxfId="13" priority="11" stopIfTrue="1">
      <formula>$B6="DEVOLVIDO PARA PAGAMENTO"</formula>
    </cfRule>
  </conditionalFormatting>
  <conditionalFormatting sqref="A6:AE1019">
    <cfRule type="expression" dxfId="9" priority="12" stopIfTrue="1">
      <formula>$B6="CONTRATO COM GESTOR CONTRATO"</formula>
    </cfRule>
  </conditionalFormatting>
  <conditionalFormatting sqref="A6:AE1019">
    <cfRule type="expression" dxfId="5" priority="13" stopIfTrue="1">
      <formula>OR($B6="2º CART. CONTRATO - ELABOR. CONTRATO", $B6="AGUARDAN. ASS. CONTRATO", $B6="PUBLICAÇÃO DO CONTRATO")</formula>
    </cfRule>
  </conditionalFormatting>
  <conditionalFormatting sqref="A6:AE1019">
    <cfRule type="expression" dxfId="8" priority="14" stopIfTrue="1">
      <formula>OR($B6="RECURSOS PARLAMENTAR - EMPENHO", $B6="EMPENHAR - RECURSOS PARLAMENTAR")</formula>
    </cfRule>
  </conditionalFormatting>
  <conditionalFormatting sqref="A6:AE1019">
    <cfRule type="expression" dxfId="7" priority="15" stopIfTrue="1">
      <formula>OR($B6="CRIANDO O PROCESSO", $B6="PESQUIA DE PREÇOS", $B6="MANIFESTAÇÃO GESTOR", $B6="AGUARDAN. AUTORIZAÇÃO DIRIGENTE", $B6="ELABORAÇÃO DESPACHO CH SEÇ FIN")</formula>
    </cfRule>
  </conditionalFormatting>
  <dataValidations>
    <dataValidation type="list" allowBlank="1" showErrorMessage="1" sqref="I6:I1000">
      <formula1>LISTA!$O$3:$O$200</formula1>
    </dataValidation>
    <dataValidation type="list" allowBlank="1" sqref="B6:B1019">
      <formula1>LISTA!$E$22:$E$41</formula1>
    </dataValidation>
    <dataValidation type="list" allowBlank="1" showErrorMessage="1" sqref="H6:H1000">
      <formula1>LISTA!$E$12:$E$20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26.71"/>
    <col customWidth="1" min="2" max="2" width="23.43"/>
    <col customWidth="1" min="3" max="3" width="26.71"/>
    <col customWidth="1" min="4" max="4" width="15.86"/>
    <col customWidth="1" min="5" max="5" width="23.0"/>
    <col customWidth="1" min="6" max="6" width="19.14"/>
    <col customWidth="1" min="7" max="7" width="19.86"/>
    <col customWidth="1" min="8" max="8" width="25.14"/>
    <col customWidth="1" min="9" max="9" width="25.43"/>
    <col customWidth="1" min="10" max="15" width="29.57"/>
    <col customWidth="1" min="16" max="16" width="23.43"/>
    <col customWidth="1" min="17" max="17" width="25.43"/>
    <col customWidth="1" min="18" max="18" width="15.14"/>
    <col customWidth="1" min="19" max="24" width="25.43"/>
    <col customWidth="1" min="25" max="25" width="16.0"/>
    <col customWidth="1" min="26" max="26" width="37.0"/>
    <col customWidth="1" min="27" max="27" width="12.71"/>
    <col customWidth="1" min="28" max="28" width="18.57"/>
    <col customWidth="1" min="29" max="29" width="23.57"/>
    <col customWidth="1" min="30" max="30" width="23.29"/>
    <col customWidth="1" min="31" max="31" width="8.14"/>
    <col customWidth="1" min="32" max="32" width="16.0"/>
    <col customWidth="1" min="33" max="33" width="34.29"/>
    <col customWidth="1" min="34" max="49" width="8.71"/>
  </cols>
  <sheetData>
    <row r="1" ht="15.0" customHeight="1">
      <c r="A1" s="7" t="s">
        <v>10</v>
      </c>
      <c r="B1" s="9" t="s">
        <v>11</v>
      </c>
      <c r="C1" s="9" t="s">
        <v>12</v>
      </c>
      <c r="D1" s="7" t="s">
        <v>706</v>
      </c>
      <c r="E1" s="169" t="s">
        <v>14</v>
      </c>
      <c r="F1" s="9" t="s">
        <v>15</v>
      </c>
      <c r="G1" s="15" t="s">
        <v>155</v>
      </c>
      <c r="H1" s="15" t="s">
        <v>17</v>
      </c>
      <c r="I1" s="16" t="s">
        <v>18</v>
      </c>
      <c r="J1" s="9" t="s">
        <v>19</v>
      </c>
      <c r="K1" s="9"/>
      <c r="L1" s="9"/>
      <c r="M1" s="9"/>
      <c r="N1" s="9"/>
      <c r="O1" s="9"/>
      <c r="P1" s="170" t="s">
        <v>443</v>
      </c>
      <c r="Q1" s="9" t="s">
        <v>20</v>
      </c>
      <c r="R1" s="9" t="s">
        <v>21</v>
      </c>
      <c r="S1" s="161" t="s">
        <v>6</v>
      </c>
      <c r="T1" s="161" t="s">
        <v>156</v>
      </c>
      <c r="V1" s="18"/>
      <c r="W1" s="20"/>
      <c r="X1" s="20"/>
      <c r="Y1" s="20"/>
      <c r="Z1" s="20"/>
      <c r="AA1" s="20"/>
      <c r="AB1" s="20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6"/>
    </row>
    <row r="2" ht="44.25" customHeight="1">
      <c r="A2" s="28" t="s">
        <v>721</v>
      </c>
      <c r="B2" s="28" t="s">
        <v>722</v>
      </c>
      <c r="C2" s="31" t="s">
        <v>723</v>
      </c>
      <c r="D2" s="33" t="s">
        <v>724</v>
      </c>
      <c r="E2" s="172" t="s">
        <v>725</v>
      </c>
      <c r="F2" s="33" t="s">
        <v>726</v>
      </c>
      <c r="G2" s="35" t="s">
        <v>727</v>
      </c>
      <c r="H2" s="35" t="s">
        <v>728</v>
      </c>
      <c r="I2" s="38">
        <v>311812.93</v>
      </c>
      <c r="J2" s="33" t="s">
        <v>729</v>
      </c>
      <c r="K2" s="33"/>
      <c r="L2" s="33"/>
      <c r="M2" s="33"/>
      <c r="N2" s="33"/>
      <c r="O2" s="33"/>
      <c r="P2" s="39" t="s">
        <v>131</v>
      </c>
      <c r="Q2" s="436">
        <v>46569.0</v>
      </c>
      <c r="R2" s="28" t="s">
        <v>34</v>
      </c>
      <c r="S2" s="161" t="s">
        <v>665</v>
      </c>
      <c r="T2" s="161" t="s">
        <v>144</v>
      </c>
      <c r="V2" s="44"/>
      <c r="W2" s="20"/>
      <c r="X2" s="20"/>
      <c r="Y2" s="20"/>
      <c r="Z2" s="20"/>
      <c r="AA2" s="20"/>
      <c r="AB2" s="20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6"/>
    </row>
    <row r="3" ht="15.0" customHeight="1">
      <c r="A3" s="20"/>
      <c r="B3" s="20"/>
      <c r="C3" s="20"/>
      <c r="D3" s="20"/>
      <c r="E3" s="20"/>
      <c r="F3" s="20"/>
      <c r="G3" s="20"/>
      <c r="H3" s="20"/>
      <c r="I3" s="48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52"/>
      <c r="Y3" s="52"/>
      <c r="Z3" s="20"/>
      <c r="AA3" s="54"/>
      <c r="AB3" s="20"/>
      <c r="AC3" s="20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</row>
    <row r="4" ht="15.0" customHeight="1">
      <c r="A4" s="20"/>
      <c r="B4" s="20"/>
      <c r="C4" s="20"/>
      <c r="D4" s="20"/>
      <c r="E4" s="20"/>
      <c r="F4" s="20"/>
      <c r="G4" s="20"/>
      <c r="H4" s="20"/>
      <c r="I4" s="4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</row>
    <row r="5" ht="48.0" customHeight="1">
      <c r="A5" s="66" t="s">
        <v>52</v>
      </c>
      <c r="B5" s="173" t="s">
        <v>6</v>
      </c>
      <c r="C5" s="174" t="s">
        <v>166</v>
      </c>
      <c r="D5" s="174" t="s">
        <v>56</v>
      </c>
      <c r="E5" s="174" t="s">
        <v>57</v>
      </c>
      <c r="F5" s="174" t="s">
        <v>58</v>
      </c>
      <c r="G5" s="437" t="s">
        <v>64</v>
      </c>
      <c r="H5" s="438" t="s">
        <v>65</v>
      </c>
      <c r="I5" s="439" t="s">
        <v>66</v>
      </c>
      <c r="J5" s="440" t="s">
        <v>67</v>
      </c>
      <c r="K5" s="66" t="s">
        <v>68</v>
      </c>
      <c r="L5" s="66" t="s">
        <v>69</v>
      </c>
      <c r="M5" s="66" t="s">
        <v>70</v>
      </c>
      <c r="N5" s="66" t="s">
        <v>71</v>
      </c>
      <c r="O5" s="66" t="s">
        <v>72</v>
      </c>
      <c r="P5" s="439" t="s">
        <v>73</v>
      </c>
      <c r="Q5" s="441" t="s">
        <v>74</v>
      </c>
      <c r="R5" s="442" t="s">
        <v>75</v>
      </c>
      <c r="S5" s="442" t="s">
        <v>76</v>
      </c>
      <c r="T5" s="442" t="s">
        <v>77</v>
      </c>
      <c r="U5" s="442" t="s">
        <v>78</v>
      </c>
      <c r="V5" s="442" t="s">
        <v>79</v>
      </c>
      <c r="W5" s="442" t="s">
        <v>80</v>
      </c>
      <c r="X5" s="442" t="s">
        <v>81</v>
      </c>
      <c r="Y5" s="443" t="s">
        <v>83</v>
      </c>
      <c r="Z5" s="444" t="s">
        <v>84</v>
      </c>
      <c r="AA5" s="444" t="s">
        <v>84</v>
      </c>
      <c r="AB5" s="83"/>
      <c r="AC5" s="20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</row>
    <row r="6" ht="33.75" customHeight="1">
      <c r="A6" s="79" t="s">
        <v>730</v>
      </c>
      <c r="B6" s="79"/>
      <c r="C6" s="79"/>
      <c r="D6" s="79"/>
      <c r="E6" s="85">
        <v>1493500.0</v>
      </c>
      <c r="F6" s="79">
        <v>5.0</v>
      </c>
      <c r="G6" s="79"/>
      <c r="H6" s="79"/>
      <c r="I6" s="79"/>
      <c r="J6" s="79" t="s">
        <v>731</v>
      </c>
      <c r="K6" s="445">
        <v>45841.0</v>
      </c>
      <c r="L6" s="446">
        <v>11287.0</v>
      </c>
      <c r="M6" s="447" t="s">
        <v>111</v>
      </c>
      <c r="N6" s="448">
        <v>11349.0</v>
      </c>
      <c r="O6" s="449">
        <v>46051.0</v>
      </c>
      <c r="P6" s="79"/>
      <c r="Q6" s="79"/>
      <c r="R6" s="79"/>
      <c r="S6" s="79"/>
      <c r="T6" s="79"/>
      <c r="U6" s="79"/>
      <c r="V6" s="79"/>
      <c r="W6" s="79"/>
      <c r="X6" s="79"/>
      <c r="Y6" s="79"/>
      <c r="Z6" s="79" t="s">
        <v>732</v>
      </c>
      <c r="AA6" s="79">
        <v>1493500.0</v>
      </c>
      <c r="AB6" s="216"/>
      <c r="AC6" s="108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</row>
    <row r="7" ht="15.0" customHeight="1">
      <c r="A7" s="123"/>
      <c r="B7" s="123"/>
      <c r="C7" s="123"/>
      <c r="D7" s="123"/>
      <c r="E7" s="126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64"/>
      <c r="AC7" s="450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</row>
    <row r="8" ht="15.0" customHeight="1">
      <c r="A8" s="123"/>
      <c r="B8" s="123"/>
      <c r="C8" s="123"/>
      <c r="D8" s="123"/>
      <c r="E8" s="126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64"/>
      <c r="AC8" s="131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</row>
    <row r="9" ht="15.0" customHeight="1">
      <c r="A9" s="123"/>
      <c r="B9" s="123"/>
      <c r="C9" s="123"/>
      <c r="D9" s="123"/>
      <c r="E9" s="126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64"/>
      <c r="AC9" s="131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</row>
    <row r="10" ht="15.0" customHeight="1">
      <c r="A10" s="123"/>
      <c r="B10" s="123"/>
      <c r="C10" s="123"/>
      <c r="D10" s="123"/>
      <c r="E10" s="126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64"/>
      <c r="AC10" s="131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</row>
    <row r="11" ht="15.0" customHeight="1">
      <c r="A11" s="123"/>
      <c r="B11" s="123"/>
      <c r="C11" s="123"/>
      <c r="D11" s="123"/>
      <c r="E11" s="126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64"/>
      <c r="AC11" s="131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</row>
    <row r="12" ht="15.0" customHeight="1">
      <c r="A12" s="123"/>
      <c r="B12" s="123"/>
      <c r="C12" s="123"/>
      <c r="D12" s="123"/>
      <c r="E12" s="126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64"/>
      <c r="AC12" s="131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</row>
    <row r="13" ht="15.0" customHeight="1">
      <c r="A13" s="123"/>
      <c r="B13" s="123"/>
      <c r="C13" s="123"/>
      <c r="D13" s="123"/>
      <c r="E13" s="126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64"/>
      <c r="AC13" s="131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</row>
    <row r="14" ht="15.0" customHeight="1">
      <c r="A14" s="123"/>
      <c r="B14" s="123"/>
      <c r="C14" s="123"/>
      <c r="D14" s="123"/>
      <c r="E14" s="126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64"/>
      <c r="AC14" s="131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</row>
    <row r="15" ht="15.0" customHeight="1">
      <c r="A15" s="123"/>
      <c r="B15" s="123"/>
      <c r="C15" s="123"/>
      <c r="D15" s="123"/>
      <c r="E15" s="126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64"/>
      <c r="AC15" s="131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</row>
    <row r="16" ht="15.0" customHeight="1">
      <c r="A16" s="123"/>
      <c r="B16" s="123"/>
      <c r="C16" s="123"/>
      <c r="D16" s="123"/>
      <c r="E16" s="126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64"/>
      <c r="AC16" s="131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</row>
    <row r="17" ht="15.0" customHeight="1">
      <c r="A17" s="123"/>
      <c r="B17" s="123"/>
      <c r="C17" s="123"/>
      <c r="D17" s="123"/>
      <c r="E17" s="126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64"/>
      <c r="AC17" s="131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</row>
    <row r="18" ht="15.0" customHeight="1">
      <c r="A18" s="123"/>
      <c r="B18" s="123"/>
      <c r="C18" s="123"/>
      <c r="D18" s="123"/>
      <c r="E18" s="126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64"/>
      <c r="AC18" s="131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</row>
    <row r="19" ht="15.0" customHeight="1">
      <c r="A19" s="123"/>
      <c r="B19" s="123"/>
      <c r="C19" s="123"/>
      <c r="D19" s="123"/>
      <c r="E19" s="126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64"/>
      <c r="AC19" s="304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</row>
    <row r="20" ht="15.0" customHeight="1">
      <c r="A20" s="123"/>
      <c r="B20" s="123"/>
      <c r="C20" s="123"/>
      <c r="D20" s="123"/>
      <c r="E20" s="126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64"/>
      <c r="AC20" s="131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</row>
    <row r="21" ht="15.0" customHeight="1">
      <c r="A21" s="123"/>
      <c r="B21" s="123"/>
      <c r="C21" s="123"/>
      <c r="D21" s="123"/>
      <c r="E21" s="126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64"/>
      <c r="AC21" s="131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</row>
    <row r="22" ht="15.0" customHeight="1">
      <c r="A22" s="123"/>
      <c r="B22" s="123"/>
      <c r="C22" s="123"/>
      <c r="D22" s="123"/>
      <c r="E22" s="126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64"/>
      <c r="AC22" s="131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</row>
    <row r="23" ht="15.0" customHeight="1">
      <c r="A23" s="123"/>
      <c r="B23" s="123"/>
      <c r="C23" s="123"/>
      <c r="D23" s="123"/>
      <c r="E23" s="126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64"/>
      <c r="AC23" s="131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</row>
    <row r="24" ht="15.0" customHeight="1">
      <c r="A24" s="123"/>
      <c r="B24" s="123"/>
      <c r="C24" s="123"/>
      <c r="D24" s="123"/>
      <c r="E24" s="126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64"/>
      <c r="AC24" s="131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</row>
    <row r="25" ht="15.0" customHeight="1">
      <c r="A25" s="123"/>
      <c r="B25" s="123"/>
      <c r="C25" s="123"/>
      <c r="D25" s="123"/>
      <c r="E25" s="126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64"/>
      <c r="AC25" s="131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</row>
    <row r="26" ht="15.0" customHeight="1">
      <c r="A26" s="123"/>
      <c r="B26" s="123"/>
      <c r="C26" s="123"/>
      <c r="D26" s="123"/>
      <c r="E26" s="126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64"/>
      <c r="AC26" s="131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</row>
    <row r="27" ht="15.0" customHeight="1">
      <c r="A27" s="123"/>
      <c r="B27" s="123"/>
      <c r="C27" s="123"/>
      <c r="D27" s="123"/>
      <c r="E27" s="126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64"/>
      <c r="AC27" s="131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</row>
    <row r="28" ht="15.0" customHeight="1">
      <c r="A28" s="123"/>
      <c r="B28" s="123"/>
      <c r="C28" s="123"/>
      <c r="D28" s="123"/>
      <c r="E28" s="126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64"/>
      <c r="AC28" s="131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</row>
    <row r="29" ht="15.0" customHeight="1">
      <c r="A29" s="123"/>
      <c r="B29" s="123"/>
      <c r="C29" s="123"/>
      <c r="D29" s="123"/>
      <c r="E29" s="126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64"/>
      <c r="AC29" s="131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</row>
    <row r="30" ht="15.0" customHeight="1">
      <c r="A30" s="123"/>
      <c r="B30" s="123"/>
      <c r="C30" s="123"/>
      <c r="D30" s="123"/>
      <c r="E30" s="126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64"/>
      <c r="AC30" s="131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</row>
    <row r="31" ht="31.5" customHeight="1">
      <c r="A31" s="123"/>
      <c r="B31" s="123"/>
      <c r="C31" s="123"/>
      <c r="D31" s="123"/>
      <c r="E31" s="126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64"/>
      <c r="AC31" s="131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</row>
    <row r="32" ht="31.5" customHeight="1">
      <c r="A32" s="123"/>
      <c r="B32" s="123"/>
      <c r="C32" s="123"/>
      <c r="D32" s="123"/>
      <c r="E32" s="126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64"/>
      <c r="AC32" s="131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</row>
    <row r="33" ht="15.0" customHeight="1">
      <c r="A33" s="123"/>
      <c r="B33" s="123"/>
      <c r="C33" s="123"/>
      <c r="D33" s="123"/>
      <c r="E33" s="126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64"/>
      <c r="AC33" s="131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</row>
    <row r="34" ht="15.0" customHeight="1">
      <c r="A34" s="123"/>
      <c r="B34" s="123"/>
      <c r="C34" s="123"/>
      <c r="D34" s="123"/>
      <c r="E34" s="126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64"/>
      <c r="AC34" s="131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</row>
    <row r="35" ht="15.0" customHeight="1">
      <c r="A35" s="123"/>
      <c r="B35" s="123"/>
      <c r="C35" s="123"/>
      <c r="D35" s="123"/>
      <c r="E35" s="126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64"/>
      <c r="AC35" s="131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</row>
    <row r="36" ht="15.0" customHeight="1">
      <c r="A36" s="123"/>
      <c r="B36" s="123"/>
      <c r="C36" s="123"/>
      <c r="D36" s="123"/>
      <c r="E36" s="126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64"/>
      <c r="AC36" s="131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</row>
    <row r="37" ht="34.5" customHeight="1">
      <c r="A37" s="123"/>
      <c r="B37" s="123"/>
      <c r="C37" s="123"/>
      <c r="D37" s="123"/>
      <c r="E37" s="126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64"/>
      <c r="AC37" s="131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</row>
    <row r="38" ht="42.75" customHeight="1">
      <c r="A38" s="123"/>
      <c r="B38" s="123"/>
      <c r="C38" s="123"/>
      <c r="D38" s="123"/>
      <c r="E38" s="126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58"/>
      <c r="AC38" s="143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</row>
    <row r="39" ht="33.75" customHeight="1">
      <c r="A39" s="123"/>
      <c r="B39" s="123"/>
      <c r="C39" s="123"/>
      <c r="D39" s="123"/>
      <c r="E39" s="126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58"/>
      <c r="AC39" s="143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</row>
    <row r="40" ht="15.0" customHeight="1">
      <c r="A40" s="123"/>
      <c r="B40" s="123"/>
      <c r="C40" s="123"/>
      <c r="D40" s="123"/>
      <c r="E40" s="126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58"/>
      <c r="AC40" s="143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</row>
    <row r="41" ht="15.7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58"/>
      <c r="AC41" s="143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</row>
    <row r="42" ht="15.7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58"/>
      <c r="AC42" s="143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</row>
    <row r="43" ht="15.7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58"/>
      <c r="AC43" s="143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</row>
    <row r="44" ht="15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58"/>
      <c r="AC44" s="143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</row>
    <row r="45" ht="15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58"/>
      <c r="AC45" s="143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</row>
    <row r="46" ht="15.7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58"/>
      <c r="AC46" s="143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</row>
    <row r="47" ht="15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58"/>
      <c r="AC47" s="143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</row>
    <row r="48" ht="15.75" customHeight="1">
      <c r="A48" s="54"/>
      <c r="B48" s="143"/>
      <c r="C48" s="54"/>
      <c r="D48" s="54"/>
      <c r="E48" s="54"/>
      <c r="F48" s="319"/>
      <c r="G48" s="319"/>
      <c r="H48" s="54"/>
      <c r="I48" s="54"/>
      <c r="J48" s="143"/>
      <c r="K48" s="143"/>
      <c r="L48" s="143"/>
      <c r="M48" s="143"/>
      <c r="N48" s="143"/>
      <c r="O48" s="143"/>
      <c r="P48" s="143"/>
      <c r="Q48" s="54"/>
      <c r="R48" s="320"/>
      <c r="S48" s="143"/>
      <c r="T48" s="143"/>
      <c r="U48" s="143"/>
      <c r="V48" s="143"/>
      <c r="W48" s="143"/>
      <c r="X48" s="143"/>
      <c r="Y48" s="143"/>
      <c r="Z48" s="143"/>
      <c r="AA48" s="288"/>
      <c r="AB48" s="158"/>
      <c r="AC48" s="143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</row>
    <row r="49" ht="15.75" customHeight="1">
      <c r="A49" s="143"/>
      <c r="B49" s="143"/>
      <c r="C49" s="143"/>
      <c r="D49" s="143"/>
      <c r="E49" s="143"/>
      <c r="F49" s="288"/>
      <c r="G49" s="288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289"/>
      <c r="S49" s="143"/>
      <c r="T49" s="143"/>
      <c r="U49" s="143"/>
      <c r="V49" s="143"/>
      <c r="W49" s="143"/>
      <c r="X49" s="143"/>
      <c r="Y49" s="143"/>
      <c r="Z49" s="54"/>
      <c r="AA49" s="288"/>
      <c r="AB49" s="158"/>
      <c r="AC49" s="143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</row>
    <row r="50" ht="15.75" customHeight="1">
      <c r="A50" s="143"/>
      <c r="B50" s="143"/>
      <c r="C50" s="143"/>
      <c r="D50" s="143"/>
      <c r="E50" s="143"/>
      <c r="F50" s="288"/>
      <c r="G50" s="288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289"/>
      <c r="S50" s="143"/>
      <c r="T50" s="143"/>
      <c r="U50" s="143"/>
      <c r="V50" s="143"/>
      <c r="W50" s="143"/>
      <c r="X50" s="143"/>
      <c r="Y50" s="143"/>
      <c r="Z50" s="143"/>
      <c r="AA50" s="288"/>
      <c r="AB50" s="158"/>
      <c r="AC50" s="143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</row>
    <row r="51" ht="15.75" customHeight="1">
      <c r="A51" s="143"/>
      <c r="B51" s="143"/>
      <c r="C51" s="143"/>
      <c r="D51" s="143"/>
      <c r="E51" s="143"/>
      <c r="F51" s="288"/>
      <c r="G51" s="288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289"/>
      <c r="S51" s="143"/>
      <c r="T51" s="143"/>
      <c r="U51" s="143"/>
      <c r="V51" s="143"/>
      <c r="W51" s="143"/>
      <c r="X51" s="143"/>
      <c r="Y51" s="143"/>
      <c r="Z51" s="143"/>
      <c r="AA51" s="288"/>
      <c r="AB51" s="158"/>
      <c r="AC51" s="143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</row>
    <row r="52" ht="15.75" customHeight="1">
      <c r="A52" s="143"/>
      <c r="B52" s="143"/>
      <c r="C52" s="143"/>
      <c r="D52" s="143"/>
      <c r="E52" s="143"/>
      <c r="F52" s="288"/>
      <c r="G52" s="288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289"/>
      <c r="S52" s="143"/>
      <c r="T52" s="143"/>
      <c r="U52" s="143"/>
      <c r="V52" s="143"/>
      <c r="W52" s="143"/>
      <c r="X52" s="143"/>
      <c r="Y52" s="143"/>
      <c r="Z52" s="143"/>
      <c r="AA52" s="288"/>
      <c r="AB52" s="158"/>
      <c r="AC52" s="143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</row>
    <row r="53" ht="15.75" customHeight="1">
      <c r="A53" s="143"/>
      <c r="B53" s="143"/>
      <c r="C53" s="143"/>
      <c r="D53" s="143"/>
      <c r="E53" s="143"/>
      <c r="F53" s="288"/>
      <c r="G53" s="288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289"/>
      <c r="S53" s="143"/>
      <c r="T53" s="143"/>
      <c r="U53" s="143"/>
      <c r="V53" s="143"/>
      <c r="W53" s="143"/>
      <c r="X53" s="143"/>
      <c r="Y53" s="143"/>
      <c r="Z53" s="143"/>
      <c r="AA53" s="288"/>
      <c r="AB53" s="158"/>
      <c r="AC53" s="143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</row>
    <row r="54" ht="15.75" customHeight="1">
      <c r="A54" s="143"/>
      <c r="B54" s="143"/>
      <c r="C54" s="143"/>
      <c r="D54" s="143"/>
      <c r="E54" s="143"/>
      <c r="F54" s="288"/>
      <c r="G54" s="288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289"/>
      <c r="S54" s="143"/>
      <c r="T54" s="143"/>
      <c r="U54" s="143"/>
      <c r="V54" s="143"/>
      <c r="W54" s="143"/>
      <c r="X54" s="143"/>
      <c r="Y54" s="143"/>
      <c r="Z54" s="143"/>
      <c r="AA54" s="288"/>
      <c r="AB54" s="158"/>
      <c r="AC54" s="143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</row>
    <row r="55" ht="15.75" customHeight="1">
      <c r="A55" s="143"/>
      <c r="B55" s="143"/>
      <c r="C55" s="143"/>
      <c r="D55" s="143"/>
      <c r="E55" s="143"/>
      <c r="F55" s="288"/>
      <c r="G55" s="288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289"/>
      <c r="S55" s="143"/>
      <c r="T55" s="143"/>
      <c r="U55" s="143"/>
      <c r="V55" s="143"/>
      <c r="W55" s="143"/>
      <c r="X55" s="143"/>
      <c r="Y55" s="143"/>
      <c r="Z55" s="143"/>
      <c r="AA55" s="288"/>
      <c r="AB55" s="158"/>
      <c r="AC55" s="143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</row>
    <row r="56" ht="15.75" customHeight="1">
      <c r="A56" s="143"/>
      <c r="B56" s="143"/>
      <c r="C56" s="143"/>
      <c r="D56" s="143"/>
      <c r="E56" s="143"/>
      <c r="F56" s="288"/>
      <c r="G56" s="288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289"/>
      <c r="S56" s="143"/>
      <c r="T56" s="143"/>
      <c r="U56" s="143"/>
      <c r="V56" s="143"/>
      <c r="W56" s="143"/>
      <c r="X56" s="143"/>
      <c r="Y56" s="143"/>
      <c r="Z56" s="143"/>
      <c r="AA56" s="288"/>
      <c r="AB56" s="158"/>
      <c r="AC56" s="143"/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</row>
    <row r="57" ht="15.75" customHeight="1">
      <c r="A57" s="143"/>
      <c r="B57" s="143"/>
      <c r="C57" s="143"/>
      <c r="D57" s="143"/>
      <c r="E57" s="143"/>
      <c r="F57" s="288"/>
      <c r="G57" s="288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289"/>
      <c r="S57" s="143"/>
      <c r="T57" s="143"/>
      <c r="U57" s="143"/>
      <c r="V57" s="143"/>
      <c r="W57" s="143"/>
      <c r="X57" s="143"/>
      <c r="Y57" s="143"/>
      <c r="Z57" s="143"/>
      <c r="AA57" s="288"/>
      <c r="AB57" s="158"/>
      <c r="AC57" s="143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</row>
    <row r="58" ht="15.75" customHeight="1">
      <c r="A58" s="143"/>
      <c r="B58" s="143"/>
      <c r="C58" s="143"/>
      <c r="D58" s="143"/>
      <c r="E58" s="143"/>
      <c r="F58" s="288"/>
      <c r="G58" s="288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289"/>
      <c r="S58" s="143"/>
      <c r="T58" s="143"/>
      <c r="U58" s="143"/>
      <c r="V58" s="143"/>
      <c r="W58" s="143"/>
      <c r="X58" s="143"/>
      <c r="Y58" s="143"/>
      <c r="Z58" s="143"/>
      <c r="AA58" s="288"/>
      <c r="AB58" s="158"/>
      <c r="AC58" s="143"/>
      <c r="AD58" s="144"/>
      <c r="AE58" s="144"/>
      <c r="AF58" s="144"/>
      <c r="AG58" s="144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</row>
    <row r="59" ht="15.75" customHeight="1">
      <c r="A59" s="143"/>
      <c r="B59" s="143"/>
      <c r="C59" s="143"/>
      <c r="D59" s="143"/>
      <c r="E59" s="143"/>
      <c r="F59" s="288"/>
      <c r="G59" s="288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289"/>
      <c r="S59" s="143"/>
      <c r="T59" s="143"/>
      <c r="U59" s="143"/>
      <c r="V59" s="143"/>
      <c r="W59" s="143"/>
      <c r="X59" s="143"/>
      <c r="Y59" s="143"/>
      <c r="Z59" s="143"/>
      <c r="AA59" s="288"/>
      <c r="AB59" s="158"/>
      <c r="AC59" s="143"/>
      <c r="AD59" s="144"/>
      <c r="AE59" s="144"/>
      <c r="AF59" s="144"/>
      <c r="AG59" s="144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</row>
    <row r="60" ht="15.75" customHeight="1">
      <c r="A60" s="143"/>
      <c r="B60" s="143"/>
      <c r="C60" s="143"/>
      <c r="D60" s="143"/>
      <c r="E60" s="143"/>
      <c r="F60" s="288"/>
      <c r="G60" s="288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289"/>
      <c r="S60" s="143"/>
      <c r="T60" s="143"/>
      <c r="U60" s="143"/>
      <c r="V60" s="143"/>
      <c r="W60" s="143"/>
      <c r="X60" s="143"/>
      <c r="Y60" s="143"/>
      <c r="Z60" s="143"/>
      <c r="AA60" s="288"/>
      <c r="AB60" s="158"/>
      <c r="AC60" s="143"/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</row>
    <row r="61" ht="15.75" customHeight="1">
      <c r="A61" s="143"/>
      <c r="B61" s="143"/>
      <c r="C61" s="143"/>
      <c r="D61" s="143"/>
      <c r="E61" s="143"/>
      <c r="F61" s="288"/>
      <c r="G61" s="288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289"/>
      <c r="S61" s="143"/>
      <c r="T61" s="143"/>
      <c r="U61" s="143"/>
      <c r="V61" s="143"/>
      <c r="W61" s="143"/>
      <c r="X61" s="143"/>
      <c r="Y61" s="143"/>
      <c r="Z61" s="143"/>
      <c r="AA61" s="288"/>
      <c r="AB61" s="158"/>
      <c r="AC61" s="143"/>
      <c r="AD61" s="144"/>
      <c r="AE61" s="144"/>
      <c r="AF61" s="144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</row>
    <row r="62" ht="15.75" customHeight="1">
      <c r="A62" s="143"/>
      <c r="B62" s="143"/>
      <c r="C62" s="143"/>
      <c r="D62" s="143"/>
      <c r="E62" s="143"/>
      <c r="F62" s="288"/>
      <c r="G62" s="288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289"/>
      <c r="S62" s="143"/>
      <c r="T62" s="143"/>
      <c r="U62" s="143"/>
      <c r="V62" s="143"/>
      <c r="W62" s="143"/>
      <c r="X62" s="143"/>
      <c r="Y62" s="143"/>
      <c r="Z62" s="143"/>
      <c r="AA62" s="288"/>
      <c r="AB62" s="158"/>
      <c r="AC62" s="143"/>
      <c r="AD62" s="144"/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</row>
    <row r="63" ht="15.75" customHeight="1">
      <c r="A63" s="143"/>
      <c r="B63" s="143"/>
      <c r="C63" s="143"/>
      <c r="D63" s="143"/>
      <c r="E63" s="143"/>
      <c r="F63" s="288"/>
      <c r="G63" s="288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289"/>
      <c r="S63" s="143"/>
      <c r="T63" s="143"/>
      <c r="U63" s="143"/>
      <c r="V63" s="143"/>
      <c r="W63" s="143"/>
      <c r="X63" s="143"/>
      <c r="Y63" s="143"/>
      <c r="Z63" s="143"/>
      <c r="AA63" s="288"/>
      <c r="AB63" s="158"/>
      <c r="AC63" s="143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</row>
    <row r="64" ht="15.75" customHeight="1">
      <c r="A64" s="143"/>
      <c r="B64" s="143"/>
      <c r="C64" s="143"/>
      <c r="D64" s="143"/>
      <c r="E64" s="143"/>
      <c r="F64" s="288"/>
      <c r="G64" s="288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289"/>
      <c r="S64" s="143"/>
      <c r="T64" s="143"/>
      <c r="U64" s="143"/>
      <c r="V64" s="143"/>
      <c r="W64" s="143"/>
      <c r="X64" s="143"/>
      <c r="Y64" s="143"/>
      <c r="Z64" s="143"/>
      <c r="AA64" s="288"/>
      <c r="AB64" s="158"/>
      <c r="AC64" s="143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</row>
    <row r="65" ht="15.75" customHeight="1">
      <c r="A65" s="143"/>
      <c r="B65" s="143"/>
      <c r="C65" s="143"/>
      <c r="D65" s="143"/>
      <c r="E65" s="143"/>
      <c r="F65" s="288"/>
      <c r="G65" s="288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289"/>
      <c r="S65" s="143"/>
      <c r="T65" s="143"/>
      <c r="U65" s="143"/>
      <c r="V65" s="143"/>
      <c r="W65" s="143"/>
      <c r="X65" s="143"/>
      <c r="Y65" s="143"/>
      <c r="Z65" s="143"/>
      <c r="AA65" s="288"/>
      <c r="AB65" s="158"/>
      <c r="AC65" s="143"/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</row>
    <row r="66" ht="15.75" customHeight="1">
      <c r="A66" s="143"/>
      <c r="B66" s="143"/>
      <c r="C66" s="143"/>
      <c r="D66" s="143"/>
      <c r="E66" s="143"/>
      <c r="F66" s="288"/>
      <c r="G66" s="289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289"/>
      <c r="S66" s="143"/>
      <c r="T66" s="143"/>
      <c r="U66" s="143"/>
      <c r="V66" s="143"/>
      <c r="W66" s="143"/>
      <c r="X66" s="143"/>
      <c r="Y66" s="143"/>
      <c r="Z66" s="143"/>
      <c r="AA66" s="288"/>
      <c r="AB66" s="158"/>
      <c r="AC66" s="143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</row>
    <row r="67" ht="15.75" customHeight="1">
      <c r="A67" s="143"/>
      <c r="B67" s="143"/>
      <c r="C67" s="143"/>
      <c r="D67" s="143"/>
      <c r="E67" s="143"/>
      <c r="F67" s="288"/>
      <c r="G67" s="289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289"/>
      <c r="S67" s="143"/>
      <c r="T67" s="143"/>
      <c r="U67" s="143"/>
      <c r="V67" s="143"/>
      <c r="W67" s="143"/>
      <c r="X67" s="143"/>
      <c r="Y67" s="143"/>
      <c r="Z67" s="143"/>
      <c r="AA67" s="288"/>
      <c r="AB67" s="158"/>
      <c r="AC67" s="143"/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</row>
    <row r="68" ht="15.75" customHeight="1">
      <c r="A68" s="143"/>
      <c r="B68" s="143"/>
      <c r="C68" s="143"/>
      <c r="D68" s="143"/>
      <c r="E68" s="143"/>
      <c r="F68" s="288"/>
      <c r="G68" s="289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289"/>
      <c r="S68" s="143"/>
      <c r="T68" s="143"/>
      <c r="U68" s="143"/>
      <c r="V68" s="143"/>
      <c r="W68" s="143"/>
      <c r="X68" s="143"/>
      <c r="Y68" s="143"/>
      <c r="Z68" s="143"/>
      <c r="AA68" s="288"/>
      <c r="AB68" s="158"/>
      <c r="AC68" s="143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</row>
    <row r="69" ht="15.75" customHeight="1">
      <c r="A69" s="143"/>
      <c r="B69" s="143"/>
      <c r="C69" s="143"/>
      <c r="D69" s="143"/>
      <c r="E69" s="143"/>
      <c r="F69" s="288"/>
      <c r="G69" s="289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289"/>
      <c r="S69" s="143"/>
      <c r="T69" s="143"/>
      <c r="U69" s="143"/>
      <c r="V69" s="143"/>
      <c r="W69" s="143"/>
      <c r="X69" s="143"/>
      <c r="Y69" s="143"/>
      <c r="Z69" s="143"/>
      <c r="AA69" s="288"/>
      <c r="AB69" s="158"/>
      <c r="AC69" s="143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</row>
    <row r="70" ht="15.75" customHeight="1">
      <c r="A70" s="143"/>
      <c r="B70" s="143"/>
      <c r="C70" s="143"/>
      <c r="D70" s="143"/>
      <c r="E70" s="143"/>
      <c r="F70" s="288"/>
      <c r="G70" s="289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289"/>
      <c r="S70" s="143"/>
      <c r="T70" s="143"/>
      <c r="U70" s="143"/>
      <c r="V70" s="143"/>
      <c r="W70" s="143"/>
      <c r="X70" s="143"/>
      <c r="Y70" s="143"/>
      <c r="Z70" s="143"/>
      <c r="AA70" s="288"/>
      <c r="AB70" s="158"/>
      <c r="AC70" s="143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</row>
    <row r="71" ht="15.75" customHeight="1">
      <c r="A71" s="143"/>
      <c r="B71" s="143"/>
      <c r="C71" s="143"/>
      <c r="D71" s="143"/>
      <c r="E71" s="143"/>
      <c r="F71" s="288"/>
      <c r="G71" s="289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289"/>
      <c r="S71" s="143"/>
      <c r="T71" s="143"/>
      <c r="U71" s="143"/>
      <c r="V71" s="143"/>
      <c r="W71" s="143"/>
      <c r="X71" s="143"/>
      <c r="Y71" s="143"/>
      <c r="Z71" s="143"/>
      <c r="AA71" s="288"/>
      <c r="AB71" s="158"/>
      <c r="AC71" s="143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</row>
    <row r="72" ht="15.75" customHeight="1">
      <c r="A72" s="143"/>
      <c r="B72" s="143"/>
      <c r="C72" s="143"/>
      <c r="D72" s="143"/>
      <c r="E72" s="143"/>
      <c r="F72" s="288"/>
      <c r="G72" s="289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289"/>
      <c r="S72" s="143"/>
      <c r="T72" s="143"/>
      <c r="U72" s="143"/>
      <c r="V72" s="143"/>
      <c r="W72" s="143"/>
      <c r="X72" s="143"/>
      <c r="Y72" s="143"/>
      <c r="Z72" s="143"/>
      <c r="AA72" s="288"/>
      <c r="AB72" s="158"/>
      <c r="AC72" s="143"/>
      <c r="AD72" s="144"/>
      <c r="AE72" s="144"/>
      <c r="AF72" s="144"/>
      <c r="AG72" s="144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</row>
    <row r="73" ht="15.75" customHeight="1">
      <c r="A73" s="143"/>
      <c r="B73" s="143"/>
      <c r="C73" s="143"/>
      <c r="D73" s="143"/>
      <c r="E73" s="143"/>
      <c r="F73" s="288"/>
      <c r="G73" s="289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289"/>
      <c r="S73" s="143"/>
      <c r="T73" s="143"/>
      <c r="U73" s="143"/>
      <c r="V73" s="143"/>
      <c r="W73" s="143"/>
      <c r="X73" s="143"/>
      <c r="Y73" s="143"/>
      <c r="Z73" s="143"/>
      <c r="AA73" s="288"/>
      <c r="AB73" s="158"/>
      <c r="AC73" s="143"/>
      <c r="AD73" s="144"/>
      <c r="AE73" s="144"/>
      <c r="AF73" s="144"/>
      <c r="AG73" s="144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</row>
    <row r="74" ht="15.75" customHeight="1">
      <c r="A74" s="143"/>
      <c r="B74" s="143"/>
      <c r="C74" s="143"/>
      <c r="D74" s="143"/>
      <c r="E74" s="143"/>
      <c r="F74" s="288"/>
      <c r="G74" s="289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289"/>
      <c r="S74" s="143"/>
      <c r="T74" s="143"/>
      <c r="U74" s="143"/>
      <c r="V74" s="143"/>
      <c r="W74" s="143"/>
      <c r="X74" s="143"/>
      <c r="Y74" s="143"/>
      <c r="Z74" s="143"/>
      <c r="AA74" s="288"/>
      <c r="AB74" s="158"/>
      <c r="AC74" s="143"/>
      <c r="AD74" s="144"/>
      <c r="AE74" s="144"/>
      <c r="AF74" s="144"/>
      <c r="AG74" s="144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</row>
    <row r="75" ht="15.75" customHeight="1">
      <c r="A75" s="143"/>
      <c r="B75" s="143"/>
      <c r="C75" s="143"/>
      <c r="D75" s="143"/>
      <c r="E75" s="143"/>
      <c r="F75" s="288"/>
      <c r="G75" s="289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289"/>
      <c r="S75" s="143"/>
      <c r="T75" s="143"/>
      <c r="U75" s="143"/>
      <c r="V75" s="143"/>
      <c r="W75" s="143"/>
      <c r="X75" s="143"/>
      <c r="Y75" s="143"/>
      <c r="Z75" s="143"/>
      <c r="AA75" s="288"/>
      <c r="AB75" s="158"/>
      <c r="AC75" s="143"/>
      <c r="AD75" s="144"/>
      <c r="AE75" s="144"/>
      <c r="AF75" s="144"/>
      <c r="AG75" s="144"/>
      <c r="AH75" s="144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</row>
    <row r="76" ht="15.75" customHeight="1">
      <c r="A76" s="143"/>
      <c r="B76" s="143"/>
      <c r="C76" s="143"/>
      <c r="D76" s="143"/>
      <c r="E76" s="143"/>
      <c r="F76" s="288"/>
      <c r="G76" s="289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289"/>
      <c r="S76" s="143"/>
      <c r="T76" s="143"/>
      <c r="U76" s="143"/>
      <c r="V76" s="143"/>
      <c r="W76" s="143"/>
      <c r="X76" s="143"/>
      <c r="Y76" s="143"/>
      <c r="Z76" s="143"/>
      <c r="AA76" s="288"/>
      <c r="AB76" s="158"/>
      <c r="AC76" s="143"/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</row>
    <row r="77" ht="15.75" customHeight="1">
      <c r="A77" s="143"/>
      <c r="B77" s="143"/>
      <c r="C77" s="143"/>
      <c r="D77" s="143"/>
      <c r="E77" s="143"/>
      <c r="F77" s="288"/>
      <c r="G77" s="289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289"/>
      <c r="S77" s="143"/>
      <c r="T77" s="143"/>
      <c r="U77" s="143"/>
      <c r="V77" s="143"/>
      <c r="W77" s="143"/>
      <c r="X77" s="143"/>
      <c r="Y77" s="143"/>
      <c r="Z77" s="143"/>
      <c r="AA77" s="288"/>
      <c r="AB77" s="158"/>
      <c r="AC77" s="143"/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</row>
    <row r="78" ht="15.75" customHeight="1">
      <c r="A78" s="143"/>
      <c r="B78" s="143"/>
      <c r="C78" s="143"/>
      <c r="D78" s="143"/>
      <c r="E78" s="143"/>
      <c r="F78" s="288"/>
      <c r="G78" s="289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289"/>
      <c r="S78" s="143"/>
      <c r="T78" s="143"/>
      <c r="U78" s="143"/>
      <c r="V78" s="143"/>
      <c r="W78" s="143"/>
      <c r="X78" s="143"/>
      <c r="Y78" s="143"/>
      <c r="Z78" s="143"/>
      <c r="AA78" s="288"/>
      <c r="AB78" s="158"/>
      <c r="AC78" s="143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</row>
    <row r="79" ht="15.75" customHeight="1">
      <c r="A79" s="143"/>
      <c r="B79" s="143"/>
      <c r="C79" s="143"/>
      <c r="D79" s="143"/>
      <c r="E79" s="143"/>
      <c r="F79" s="288"/>
      <c r="G79" s="289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289"/>
      <c r="S79" s="143"/>
      <c r="T79" s="143"/>
      <c r="U79" s="143"/>
      <c r="V79" s="143"/>
      <c r="W79" s="143"/>
      <c r="X79" s="143"/>
      <c r="Y79" s="143"/>
      <c r="Z79" s="143"/>
      <c r="AA79" s="288"/>
      <c r="AB79" s="158"/>
      <c r="AC79" s="143"/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</row>
    <row r="80" ht="15.75" customHeight="1">
      <c r="A80" s="143"/>
      <c r="B80" s="143"/>
      <c r="C80" s="143"/>
      <c r="D80" s="143"/>
      <c r="E80" s="143"/>
      <c r="F80" s="288"/>
      <c r="G80" s="289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289"/>
      <c r="S80" s="143"/>
      <c r="T80" s="143"/>
      <c r="U80" s="143"/>
      <c r="V80" s="143"/>
      <c r="W80" s="143"/>
      <c r="X80" s="143"/>
      <c r="Y80" s="143"/>
      <c r="Z80" s="143"/>
      <c r="AA80" s="288"/>
      <c r="AB80" s="158"/>
      <c r="AC80" s="143"/>
      <c r="AD80" s="144"/>
      <c r="AE80" s="144"/>
      <c r="AF80" s="144"/>
      <c r="AG80" s="144"/>
      <c r="AH80" s="144"/>
      <c r="AI80" s="144"/>
      <c r="AJ80" s="144"/>
      <c r="AK80" s="144"/>
      <c r="AL80" s="144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</row>
    <row r="81" ht="15.75" customHeight="1">
      <c r="A81" s="143"/>
      <c r="B81" s="143"/>
      <c r="C81" s="143"/>
      <c r="D81" s="143"/>
      <c r="E81" s="143"/>
      <c r="F81" s="288"/>
      <c r="G81" s="289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289"/>
      <c r="S81" s="143"/>
      <c r="T81" s="143"/>
      <c r="U81" s="143"/>
      <c r="V81" s="143"/>
      <c r="W81" s="143"/>
      <c r="X81" s="143"/>
      <c r="Y81" s="143"/>
      <c r="Z81" s="143"/>
      <c r="AA81" s="288"/>
      <c r="AB81" s="158"/>
      <c r="AC81" s="143"/>
      <c r="AD81" s="144"/>
      <c r="AE81" s="144"/>
      <c r="AF81" s="144"/>
      <c r="AG81" s="144"/>
      <c r="AH81" s="144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</row>
    <row r="82" ht="15.75" customHeight="1">
      <c r="A82" s="143"/>
      <c r="B82" s="143"/>
      <c r="C82" s="143"/>
      <c r="D82" s="143"/>
      <c r="E82" s="143"/>
      <c r="F82" s="288"/>
      <c r="G82" s="289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289"/>
      <c r="S82" s="143"/>
      <c r="T82" s="143"/>
      <c r="U82" s="143"/>
      <c r="V82" s="143"/>
      <c r="W82" s="143"/>
      <c r="X82" s="143"/>
      <c r="Y82" s="143"/>
      <c r="Z82" s="143"/>
      <c r="AA82" s="288"/>
      <c r="AB82" s="158"/>
      <c r="AC82" s="143"/>
      <c r="AD82" s="144"/>
      <c r="AE82" s="144"/>
      <c r="AF82" s="144"/>
      <c r="AG82" s="144"/>
      <c r="AH82" s="144"/>
      <c r="AI82" s="144"/>
      <c r="AJ82" s="144"/>
      <c r="AK82" s="144"/>
      <c r="AL82" s="144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</row>
    <row r="83" ht="15.75" customHeight="1">
      <c r="A83" s="143"/>
      <c r="B83" s="143"/>
      <c r="C83" s="143"/>
      <c r="D83" s="143"/>
      <c r="E83" s="143"/>
      <c r="F83" s="288"/>
      <c r="G83" s="289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289"/>
      <c r="S83" s="143"/>
      <c r="T83" s="143"/>
      <c r="U83" s="143"/>
      <c r="V83" s="143"/>
      <c r="W83" s="143"/>
      <c r="X83" s="143"/>
      <c r="Y83" s="143"/>
      <c r="Z83" s="143"/>
      <c r="AA83" s="288"/>
      <c r="AB83" s="158"/>
      <c r="AC83" s="143"/>
      <c r="AD83" s="144"/>
      <c r="AE83" s="144"/>
      <c r="AF83" s="144"/>
      <c r="AG83" s="144"/>
      <c r="AH83" s="144"/>
      <c r="AI83" s="144"/>
      <c r="AJ83" s="144"/>
      <c r="AK83" s="144"/>
      <c r="AL83" s="144"/>
      <c r="AM83" s="144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</row>
    <row r="84" ht="15.75" customHeight="1">
      <c r="A84" s="143"/>
      <c r="B84" s="143"/>
      <c r="C84" s="143"/>
      <c r="D84" s="143"/>
      <c r="E84" s="143"/>
      <c r="F84" s="288"/>
      <c r="G84" s="289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289"/>
      <c r="S84" s="143"/>
      <c r="T84" s="143"/>
      <c r="U84" s="143"/>
      <c r="V84" s="143"/>
      <c r="W84" s="143"/>
      <c r="X84" s="143"/>
      <c r="Y84" s="143"/>
      <c r="Z84" s="143"/>
      <c r="AA84" s="143"/>
      <c r="AB84" s="158"/>
      <c r="AC84" s="143"/>
      <c r="AD84" s="144"/>
      <c r="AE84" s="144"/>
      <c r="AF84" s="144"/>
      <c r="AG84" s="144"/>
      <c r="AH84" s="144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</row>
    <row r="85" ht="15.75" customHeight="1">
      <c r="A85" s="143"/>
      <c r="B85" s="143"/>
      <c r="C85" s="143"/>
      <c r="D85" s="143"/>
      <c r="E85" s="143"/>
      <c r="F85" s="288"/>
      <c r="G85" s="289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289"/>
      <c r="S85" s="143"/>
      <c r="T85" s="143"/>
      <c r="U85" s="143"/>
      <c r="V85" s="143"/>
      <c r="W85" s="143"/>
      <c r="X85" s="143"/>
      <c r="Y85" s="143"/>
      <c r="Z85" s="143"/>
      <c r="AA85" s="143"/>
      <c r="AB85" s="158"/>
      <c r="AC85" s="143"/>
      <c r="AD85" s="144"/>
      <c r="AE85" s="144"/>
      <c r="AF85" s="144"/>
      <c r="AG85" s="144"/>
      <c r="AH85" s="144"/>
      <c r="AI85" s="144"/>
      <c r="AJ85" s="144"/>
      <c r="AK85" s="144"/>
      <c r="AL85" s="144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</row>
    <row r="86" ht="15.75" customHeight="1">
      <c r="A86" s="143"/>
      <c r="B86" s="143"/>
      <c r="C86" s="143"/>
      <c r="D86" s="143"/>
      <c r="E86" s="143"/>
      <c r="F86" s="288"/>
      <c r="G86" s="289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289"/>
      <c r="S86" s="143"/>
      <c r="T86" s="143"/>
      <c r="U86" s="143"/>
      <c r="V86" s="143"/>
      <c r="W86" s="143"/>
      <c r="X86" s="143"/>
      <c r="Y86" s="143"/>
      <c r="Z86" s="143"/>
      <c r="AA86" s="143"/>
      <c r="AB86" s="158"/>
      <c r="AC86" s="143"/>
      <c r="AD86" s="144"/>
      <c r="AE86" s="144"/>
      <c r="AF86" s="144"/>
      <c r="AG86" s="144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</row>
    <row r="87" ht="15.75" customHeight="1">
      <c r="A87" s="143"/>
      <c r="B87" s="143"/>
      <c r="C87" s="143"/>
      <c r="D87" s="143"/>
      <c r="E87" s="143"/>
      <c r="F87" s="288"/>
      <c r="G87" s="289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289"/>
      <c r="S87" s="143"/>
      <c r="T87" s="143"/>
      <c r="U87" s="143"/>
      <c r="V87" s="143"/>
      <c r="W87" s="143"/>
      <c r="X87" s="143"/>
      <c r="Y87" s="143"/>
      <c r="Z87" s="143"/>
      <c r="AA87" s="143"/>
      <c r="AB87" s="158"/>
      <c r="AC87" s="143"/>
      <c r="AD87" s="144"/>
      <c r="AE87" s="144"/>
      <c r="AF87" s="144"/>
      <c r="AG87" s="144"/>
      <c r="AH87" s="144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</row>
    <row r="88" ht="15.75" customHeight="1">
      <c r="A88" s="143"/>
      <c r="B88" s="143"/>
      <c r="C88" s="143"/>
      <c r="D88" s="143"/>
      <c r="E88" s="143"/>
      <c r="F88" s="288"/>
      <c r="G88" s="289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289"/>
      <c r="S88" s="143"/>
      <c r="T88" s="143"/>
      <c r="U88" s="143"/>
      <c r="V88" s="143"/>
      <c r="W88" s="143"/>
      <c r="X88" s="143"/>
      <c r="Y88" s="143"/>
      <c r="Z88" s="143"/>
      <c r="AA88" s="143"/>
      <c r="AB88" s="158"/>
      <c r="AC88" s="143"/>
      <c r="AD88" s="144"/>
      <c r="AE88" s="144"/>
      <c r="AF88" s="144"/>
      <c r="AG88" s="144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</row>
    <row r="89" ht="15.75" customHeight="1">
      <c r="A89" s="143"/>
      <c r="B89" s="143"/>
      <c r="C89" s="143"/>
      <c r="D89" s="143"/>
      <c r="E89" s="143"/>
      <c r="F89" s="288"/>
      <c r="G89" s="289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289"/>
      <c r="S89" s="143"/>
      <c r="T89" s="143"/>
      <c r="U89" s="143"/>
      <c r="V89" s="143"/>
      <c r="W89" s="143"/>
      <c r="X89" s="143"/>
      <c r="Y89" s="143"/>
      <c r="Z89" s="143"/>
      <c r="AA89" s="143"/>
      <c r="AB89" s="158"/>
      <c r="AC89" s="143"/>
      <c r="AD89" s="144"/>
      <c r="AE89" s="144"/>
      <c r="AF89" s="144"/>
      <c r="AG89" s="144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</row>
    <row r="90" ht="15.75" customHeight="1">
      <c r="A90" s="143"/>
      <c r="B90" s="143"/>
      <c r="C90" s="143"/>
      <c r="D90" s="143"/>
      <c r="E90" s="143"/>
      <c r="F90" s="288"/>
      <c r="G90" s="289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289"/>
      <c r="S90" s="143"/>
      <c r="T90" s="143"/>
      <c r="U90" s="143"/>
      <c r="V90" s="143"/>
      <c r="W90" s="143"/>
      <c r="X90" s="143"/>
      <c r="Y90" s="143"/>
      <c r="Z90" s="143"/>
      <c r="AA90" s="143"/>
      <c r="AB90" s="158"/>
      <c r="AC90" s="143"/>
      <c r="AD90" s="144"/>
      <c r="AE90" s="144"/>
      <c r="AF90" s="144"/>
      <c r="AG90" s="144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</row>
    <row r="91" ht="15.75" customHeight="1">
      <c r="A91" s="143"/>
      <c r="B91" s="143"/>
      <c r="C91" s="143"/>
      <c r="D91" s="143"/>
      <c r="E91" s="143"/>
      <c r="F91" s="288"/>
      <c r="G91" s="289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289"/>
      <c r="S91" s="143"/>
      <c r="T91" s="143"/>
      <c r="U91" s="143"/>
      <c r="V91" s="143"/>
      <c r="W91" s="143"/>
      <c r="X91" s="143"/>
      <c r="Y91" s="143"/>
      <c r="Z91" s="143"/>
      <c r="AA91" s="143"/>
      <c r="AB91" s="158"/>
      <c r="AC91" s="143"/>
      <c r="AD91" s="144"/>
      <c r="AE91" s="144"/>
      <c r="AF91" s="144"/>
      <c r="AG91" s="144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</row>
    <row r="92" ht="15.75" customHeight="1">
      <c r="A92" s="143"/>
      <c r="B92" s="143"/>
      <c r="C92" s="143"/>
      <c r="D92" s="143"/>
      <c r="E92" s="143"/>
      <c r="F92" s="288"/>
      <c r="G92" s="289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289"/>
      <c r="S92" s="143"/>
      <c r="T92" s="143"/>
      <c r="U92" s="143"/>
      <c r="V92" s="143"/>
      <c r="W92" s="143"/>
      <c r="X92" s="143"/>
      <c r="Y92" s="143"/>
      <c r="Z92" s="143"/>
      <c r="AA92" s="143"/>
      <c r="AB92" s="158"/>
      <c r="AC92" s="143"/>
      <c r="AD92" s="144"/>
      <c r="AE92" s="144"/>
      <c r="AF92" s="144"/>
      <c r="AG92" s="144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</row>
    <row r="93" ht="15.75" customHeight="1">
      <c r="A93" s="143"/>
      <c r="B93" s="143"/>
      <c r="C93" s="143"/>
      <c r="D93" s="143"/>
      <c r="E93" s="143"/>
      <c r="F93" s="288"/>
      <c r="G93" s="289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289"/>
      <c r="S93" s="143"/>
      <c r="T93" s="143"/>
      <c r="U93" s="143"/>
      <c r="V93" s="143"/>
      <c r="W93" s="143"/>
      <c r="X93" s="143"/>
      <c r="Y93" s="143"/>
      <c r="Z93" s="143"/>
      <c r="AA93" s="143"/>
      <c r="AB93" s="158"/>
      <c r="AC93" s="143"/>
      <c r="AD93" s="144"/>
      <c r="AE93" s="144"/>
      <c r="AF93" s="144"/>
      <c r="AG93" s="144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</row>
    <row r="94" ht="15.75" customHeight="1">
      <c r="A94" s="143"/>
      <c r="B94" s="143"/>
      <c r="C94" s="143"/>
      <c r="D94" s="143"/>
      <c r="E94" s="143"/>
      <c r="F94" s="288"/>
      <c r="G94" s="289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289"/>
      <c r="S94" s="143"/>
      <c r="T94" s="143"/>
      <c r="U94" s="143"/>
      <c r="V94" s="143"/>
      <c r="W94" s="143"/>
      <c r="X94" s="143"/>
      <c r="Y94" s="143"/>
      <c r="Z94" s="143"/>
      <c r="AA94" s="143"/>
      <c r="AB94" s="158"/>
      <c r="AC94" s="143"/>
      <c r="AD94" s="144"/>
      <c r="AE94" s="144"/>
      <c r="AF94" s="144"/>
      <c r="AG94" s="144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</row>
    <row r="95" ht="15.75" customHeight="1">
      <c r="A95" s="143"/>
      <c r="B95" s="143"/>
      <c r="C95" s="143"/>
      <c r="D95" s="143"/>
      <c r="E95" s="143"/>
      <c r="F95" s="288"/>
      <c r="G95" s="289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289"/>
      <c r="S95" s="143"/>
      <c r="T95" s="143"/>
      <c r="U95" s="143"/>
      <c r="V95" s="143"/>
      <c r="W95" s="143"/>
      <c r="X95" s="143"/>
      <c r="Y95" s="143"/>
      <c r="Z95" s="143"/>
      <c r="AA95" s="143"/>
      <c r="AB95" s="158"/>
      <c r="AC95" s="143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</row>
    <row r="96" ht="15.75" customHeight="1">
      <c r="A96" s="143"/>
      <c r="B96" s="143"/>
      <c r="C96" s="143"/>
      <c r="D96" s="143"/>
      <c r="E96" s="143"/>
      <c r="F96" s="288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289"/>
      <c r="S96" s="143"/>
      <c r="T96" s="143"/>
      <c r="U96" s="143"/>
      <c r="V96" s="143"/>
      <c r="W96" s="143"/>
      <c r="X96" s="143"/>
      <c r="Y96" s="143"/>
      <c r="Z96" s="143"/>
      <c r="AA96" s="143"/>
      <c r="AB96" s="158"/>
      <c r="AC96" s="143"/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</row>
    <row r="97" ht="15.75" customHeight="1">
      <c r="A97" s="143"/>
      <c r="B97" s="143"/>
      <c r="C97" s="143"/>
      <c r="D97" s="143"/>
      <c r="E97" s="143"/>
      <c r="F97" s="288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289"/>
      <c r="S97" s="143"/>
      <c r="T97" s="143"/>
      <c r="U97" s="143"/>
      <c r="V97" s="143"/>
      <c r="W97" s="143"/>
      <c r="X97" s="143"/>
      <c r="Y97" s="143"/>
      <c r="Z97" s="143"/>
      <c r="AA97" s="143"/>
      <c r="AB97" s="158"/>
      <c r="AC97" s="143"/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</row>
    <row r="98" ht="15.75" customHeight="1">
      <c r="A98" s="143"/>
      <c r="B98" s="143"/>
      <c r="C98" s="143"/>
      <c r="D98" s="143"/>
      <c r="E98" s="143"/>
      <c r="F98" s="288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289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4"/>
      <c r="AE98" s="144"/>
      <c r="AF98" s="144"/>
      <c r="AG98" s="144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</row>
    <row r="99" ht="15.75" customHeight="1">
      <c r="A99" s="143"/>
      <c r="B99" s="143"/>
      <c r="C99" s="143"/>
      <c r="D99" s="143"/>
      <c r="E99" s="143"/>
      <c r="F99" s="288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289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4"/>
      <c r="AE99" s="144"/>
      <c r="AF99" s="144"/>
      <c r="AG99" s="144"/>
      <c r="AH99" s="144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</row>
    <row r="100" ht="15.75" customHeight="1">
      <c r="A100" s="143"/>
      <c r="B100" s="143"/>
      <c r="C100" s="143"/>
      <c r="D100" s="143"/>
      <c r="E100" s="143"/>
      <c r="F100" s="288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289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4"/>
      <c r="AE100" s="144"/>
      <c r="AF100" s="144"/>
      <c r="AG100" s="144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</row>
    <row r="101" ht="15.75" customHeight="1">
      <c r="A101" s="143"/>
      <c r="B101" s="143"/>
      <c r="C101" s="143"/>
      <c r="D101" s="143"/>
      <c r="E101" s="143"/>
      <c r="F101" s="288"/>
      <c r="G101" s="143"/>
      <c r="H101" s="143"/>
      <c r="I101" s="158"/>
      <c r="J101" s="143"/>
      <c r="K101" s="143"/>
      <c r="L101" s="143"/>
      <c r="M101" s="143"/>
      <c r="N101" s="143"/>
      <c r="O101" s="143"/>
      <c r="P101" s="158"/>
      <c r="Q101" s="143"/>
      <c r="R101" s="289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4"/>
      <c r="AE101" s="144"/>
      <c r="AF101" s="144"/>
      <c r="AG101" s="144"/>
      <c r="AH101" s="144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</row>
    <row r="102" ht="15.75" customHeight="1">
      <c r="A102" s="143"/>
      <c r="B102" s="143"/>
      <c r="C102" s="143"/>
      <c r="D102" s="143"/>
      <c r="E102" s="143"/>
      <c r="F102" s="288"/>
      <c r="G102" s="143"/>
      <c r="H102" s="143"/>
      <c r="I102" s="158"/>
      <c r="J102" s="143"/>
      <c r="K102" s="143"/>
      <c r="L102" s="143"/>
      <c r="M102" s="143"/>
      <c r="N102" s="143"/>
      <c r="O102" s="143"/>
      <c r="P102" s="158"/>
      <c r="Q102" s="143"/>
      <c r="R102" s="289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4"/>
      <c r="AE102" s="144"/>
      <c r="AF102" s="144"/>
      <c r="AG102" s="144"/>
      <c r="AH102" s="144"/>
      <c r="AI102" s="144"/>
      <c r="AJ102" s="144"/>
      <c r="AK102" s="144"/>
      <c r="AL102" s="144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</row>
    <row r="103" ht="15.75" customHeight="1">
      <c r="A103" s="143"/>
      <c r="B103" s="143"/>
      <c r="C103" s="143"/>
      <c r="D103" s="143"/>
      <c r="E103" s="143"/>
      <c r="F103" s="288"/>
      <c r="G103" s="143"/>
      <c r="H103" s="143"/>
      <c r="I103" s="158"/>
      <c r="J103" s="143"/>
      <c r="K103" s="143"/>
      <c r="L103" s="143"/>
      <c r="M103" s="143"/>
      <c r="N103" s="143"/>
      <c r="O103" s="143"/>
      <c r="P103" s="158"/>
      <c r="Q103" s="143"/>
      <c r="R103" s="289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4"/>
      <c r="AE103" s="144"/>
      <c r="AF103" s="144"/>
      <c r="AG103" s="144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</row>
    <row r="104" ht="15.75" customHeight="1">
      <c r="A104" s="143"/>
      <c r="B104" s="143"/>
      <c r="C104" s="143"/>
      <c r="D104" s="143"/>
      <c r="E104" s="143"/>
      <c r="F104" s="288"/>
      <c r="G104" s="143"/>
      <c r="H104" s="143"/>
      <c r="I104" s="158"/>
      <c r="J104" s="143"/>
      <c r="K104" s="143"/>
      <c r="L104" s="143"/>
      <c r="M104" s="143"/>
      <c r="N104" s="143"/>
      <c r="O104" s="143"/>
      <c r="P104" s="158"/>
      <c r="Q104" s="143"/>
      <c r="R104" s="289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4"/>
      <c r="AE104" s="144"/>
      <c r="AF104" s="144"/>
      <c r="AG104" s="144"/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</row>
    <row r="105" ht="15.75" customHeight="1">
      <c r="A105" s="143"/>
      <c r="B105" s="143"/>
      <c r="C105" s="143"/>
      <c r="D105" s="143"/>
      <c r="E105" s="143"/>
      <c r="F105" s="288"/>
      <c r="G105" s="143"/>
      <c r="H105" s="143"/>
      <c r="I105" s="158"/>
      <c r="J105" s="143"/>
      <c r="K105" s="143"/>
      <c r="L105" s="143"/>
      <c r="M105" s="143"/>
      <c r="N105" s="143"/>
      <c r="O105" s="143"/>
      <c r="P105" s="158"/>
      <c r="Q105" s="143"/>
      <c r="R105" s="289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4"/>
      <c r="AE105" s="144"/>
      <c r="AF105" s="144"/>
      <c r="AG105" s="144"/>
      <c r="AH105" s="144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</row>
    <row r="106" ht="15.75" customHeight="1">
      <c r="A106" s="143"/>
      <c r="B106" s="143"/>
      <c r="C106" s="143"/>
      <c r="D106" s="143"/>
      <c r="E106" s="143"/>
      <c r="F106" s="288"/>
      <c r="G106" s="143"/>
      <c r="H106" s="143"/>
      <c r="I106" s="158"/>
      <c r="J106" s="143"/>
      <c r="K106" s="143"/>
      <c r="L106" s="143"/>
      <c r="M106" s="143"/>
      <c r="N106" s="143"/>
      <c r="O106" s="143"/>
      <c r="P106" s="158"/>
      <c r="Q106" s="143"/>
      <c r="R106" s="289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4"/>
      <c r="AE106" s="144"/>
      <c r="AF106" s="144"/>
      <c r="AG106" s="144"/>
      <c r="AH106" s="144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</row>
    <row r="107" ht="15.75" customHeight="1">
      <c r="A107" s="143"/>
      <c r="B107" s="143"/>
      <c r="C107" s="143"/>
      <c r="D107" s="143"/>
      <c r="E107" s="143"/>
      <c r="F107" s="288"/>
      <c r="G107" s="143"/>
      <c r="H107" s="143"/>
      <c r="I107" s="158"/>
      <c r="J107" s="143"/>
      <c r="K107" s="143"/>
      <c r="L107" s="143"/>
      <c r="M107" s="143"/>
      <c r="N107" s="143"/>
      <c r="O107" s="143"/>
      <c r="P107" s="158"/>
      <c r="Q107" s="143"/>
      <c r="R107" s="289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4"/>
      <c r="AE107" s="144"/>
      <c r="AF107" s="144"/>
      <c r="AG107" s="144"/>
      <c r="AH107" s="144"/>
      <c r="AI107" s="144"/>
      <c r="AJ107" s="144"/>
      <c r="AK107" s="144"/>
      <c r="AL107" s="144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</row>
    <row r="108" ht="15.75" customHeight="1">
      <c r="A108" s="143"/>
      <c r="B108" s="143"/>
      <c r="C108" s="143"/>
      <c r="D108" s="143"/>
      <c r="E108" s="143"/>
      <c r="F108" s="288"/>
      <c r="G108" s="158"/>
      <c r="H108" s="143"/>
      <c r="I108" s="158"/>
      <c r="J108" s="143"/>
      <c r="K108" s="143"/>
      <c r="L108" s="143"/>
      <c r="M108" s="143"/>
      <c r="N108" s="143"/>
      <c r="O108" s="143"/>
      <c r="P108" s="158"/>
      <c r="Q108" s="143"/>
      <c r="R108" s="289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4"/>
      <c r="AE108" s="144"/>
      <c r="AF108" s="144"/>
      <c r="AG108" s="144"/>
      <c r="AH108" s="144"/>
      <c r="AI108" s="144"/>
      <c r="AJ108" s="144"/>
      <c r="AK108" s="144"/>
      <c r="AL108" s="144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</row>
    <row r="109" ht="15.75" customHeight="1">
      <c r="A109" s="143"/>
      <c r="B109" s="143"/>
      <c r="C109" s="143"/>
      <c r="D109" s="143"/>
      <c r="E109" s="143"/>
      <c r="F109" s="288"/>
      <c r="G109" s="158"/>
      <c r="H109" s="143"/>
      <c r="I109" s="158"/>
      <c r="J109" s="143"/>
      <c r="K109" s="143"/>
      <c r="L109" s="143"/>
      <c r="M109" s="143"/>
      <c r="N109" s="143"/>
      <c r="O109" s="143"/>
      <c r="P109" s="158"/>
      <c r="Q109" s="143"/>
      <c r="R109" s="289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4"/>
      <c r="AE109" s="144"/>
      <c r="AF109" s="144"/>
      <c r="AG109" s="144"/>
      <c r="AH109" s="144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</row>
    <row r="110" ht="15.75" customHeight="1">
      <c r="A110" s="143"/>
      <c r="B110" s="143"/>
      <c r="C110" s="143"/>
      <c r="D110" s="143"/>
      <c r="E110" s="143"/>
      <c r="F110" s="288"/>
      <c r="G110" s="158"/>
      <c r="H110" s="143"/>
      <c r="I110" s="158"/>
      <c r="J110" s="143"/>
      <c r="K110" s="143"/>
      <c r="L110" s="143"/>
      <c r="M110" s="143"/>
      <c r="N110" s="143"/>
      <c r="O110" s="143"/>
      <c r="P110" s="158"/>
      <c r="Q110" s="143"/>
      <c r="R110" s="289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4"/>
      <c r="AE110" s="144"/>
      <c r="AF110" s="144"/>
      <c r="AG110" s="144"/>
      <c r="AH110" s="144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</row>
    <row r="111" ht="15.75" customHeight="1">
      <c r="A111" s="143"/>
      <c r="B111" s="143"/>
      <c r="C111" s="143"/>
      <c r="D111" s="143"/>
      <c r="E111" s="143"/>
      <c r="F111" s="288"/>
      <c r="G111" s="158"/>
      <c r="H111" s="143"/>
      <c r="I111" s="158"/>
      <c r="J111" s="158"/>
      <c r="K111" s="158"/>
      <c r="L111" s="158"/>
      <c r="M111" s="158"/>
      <c r="N111" s="158"/>
      <c r="O111" s="158"/>
      <c r="P111" s="158"/>
      <c r="Q111" s="143"/>
      <c r="R111" s="289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4"/>
      <c r="AE111" s="144"/>
      <c r="AF111" s="144"/>
      <c r="AG111" s="144"/>
      <c r="AH111" s="144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144"/>
      <c r="AS111" s="144"/>
      <c r="AT111" s="144"/>
      <c r="AU111" s="144"/>
      <c r="AV111" s="144"/>
      <c r="AW111" s="144"/>
    </row>
    <row r="112" ht="15.75" customHeight="1">
      <c r="A112" s="143"/>
      <c r="B112" s="143"/>
      <c r="C112" s="143"/>
      <c r="D112" s="143"/>
      <c r="E112" s="143"/>
      <c r="F112" s="288"/>
      <c r="G112" s="158"/>
      <c r="H112" s="143"/>
      <c r="I112" s="158"/>
      <c r="J112" s="158"/>
      <c r="K112" s="158"/>
      <c r="L112" s="158"/>
      <c r="M112" s="158"/>
      <c r="N112" s="158"/>
      <c r="O112" s="158"/>
      <c r="P112" s="158"/>
      <c r="Q112" s="143"/>
      <c r="R112" s="289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4"/>
      <c r="AE112" s="144"/>
      <c r="AF112" s="144"/>
      <c r="AG112" s="144"/>
      <c r="AH112" s="144"/>
      <c r="AI112" s="144"/>
      <c r="AJ112" s="144"/>
      <c r="AK112" s="144"/>
      <c r="AL112" s="144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</row>
    <row r="113" ht="15.75" customHeight="1">
      <c r="A113" s="143"/>
      <c r="B113" s="143"/>
      <c r="C113" s="143"/>
      <c r="D113" s="143"/>
      <c r="E113" s="143"/>
      <c r="F113" s="288"/>
      <c r="G113" s="158"/>
      <c r="H113" s="143"/>
      <c r="I113" s="158"/>
      <c r="J113" s="158"/>
      <c r="K113" s="158"/>
      <c r="L113" s="158"/>
      <c r="M113" s="158"/>
      <c r="N113" s="158"/>
      <c r="O113" s="158"/>
      <c r="P113" s="158"/>
      <c r="Q113" s="143"/>
      <c r="R113" s="289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4"/>
      <c r="AE113" s="144"/>
      <c r="AF113" s="144"/>
      <c r="AG113" s="144"/>
      <c r="AH113" s="144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</row>
    <row r="114" ht="15.75" customHeight="1">
      <c r="A114" s="143"/>
      <c r="B114" s="143"/>
      <c r="C114" s="143"/>
      <c r="D114" s="143"/>
      <c r="E114" s="143"/>
      <c r="F114" s="288"/>
      <c r="G114" s="158"/>
      <c r="H114" s="143"/>
      <c r="I114" s="158"/>
      <c r="J114" s="158"/>
      <c r="K114" s="158"/>
      <c r="L114" s="158"/>
      <c r="M114" s="158"/>
      <c r="N114" s="158"/>
      <c r="O114" s="158"/>
      <c r="P114" s="158"/>
      <c r="Q114" s="143"/>
      <c r="R114" s="289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4"/>
      <c r="AE114" s="144"/>
      <c r="AF114" s="144"/>
      <c r="AG114" s="144"/>
      <c r="AH114" s="144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</row>
    <row r="115" ht="15.75" customHeight="1">
      <c r="A115" s="143"/>
      <c r="B115" s="143"/>
      <c r="C115" s="143"/>
      <c r="D115" s="143"/>
      <c r="E115" s="143"/>
      <c r="F115" s="288"/>
      <c r="G115" s="158"/>
      <c r="H115" s="143"/>
      <c r="I115" s="158"/>
      <c r="J115" s="158"/>
      <c r="K115" s="158"/>
      <c r="L115" s="158"/>
      <c r="M115" s="158"/>
      <c r="N115" s="158"/>
      <c r="O115" s="158"/>
      <c r="P115" s="158"/>
      <c r="Q115" s="143"/>
      <c r="R115" s="289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4"/>
      <c r="AE115" s="144"/>
      <c r="AF115" s="144"/>
      <c r="AG115" s="144"/>
      <c r="AH115" s="144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</row>
    <row r="116" ht="15.75" customHeight="1">
      <c r="A116" s="143"/>
      <c r="B116" s="143"/>
      <c r="C116" s="143"/>
      <c r="D116" s="143"/>
      <c r="E116" s="143"/>
      <c r="F116" s="288"/>
      <c r="G116" s="158"/>
      <c r="H116" s="143"/>
      <c r="I116" s="158"/>
      <c r="J116" s="158"/>
      <c r="K116" s="158"/>
      <c r="L116" s="158"/>
      <c r="M116" s="158"/>
      <c r="N116" s="158"/>
      <c r="O116" s="158"/>
      <c r="P116" s="158"/>
      <c r="Q116" s="143"/>
      <c r="R116" s="289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4"/>
      <c r="AE116" s="144"/>
      <c r="AF116" s="144"/>
      <c r="AG116" s="144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</row>
    <row r="117" ht="15.75" customHeight="1">
      <c r="A117" s="143"/>
      <c r="B117" s="143"/>
      <c r="C117" s="143"/>
      <c r="D117" s="143"/>
      <c r="E117" s="143"/>
      <c r="F117" s="288"/>
      <c r="G117" s="158"/>
      <c r="H117" s="143"/>
      <c r="I117" s="158"/>
      <c r="J117" s="158"/>
      <c r="K117" s="158"/>
      <c r="L117" s="158"/>
      <c r="M117" s="158"/>
      <c r="N117" s="158"/>
      <c r="O117" s="158"/>
      <c r="P117" s="158"/>
      <c r="Q117" s="143"/>
      <c r="R117" s="289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4"/>
      <c r="AE117" s="144"/>
      <c r="AF117" s="144"/>
      <c r="AG117" s="144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</row>
    <row r="118" ht="15.75" customHeight="1">
      <c r="A118" s="143"/>
      <c r="B118" s="143"/>
      <c r="C118" s="143"/>
      <c r="D118" s="143"/>
      <c r="E118" s="143"/>
      <c r="F118" s="288"/>
      <c r="G118" s="158"/>
      <c r="H118" s="143"/>
      <c r="I118" s="158"/>
      <c r="J118" s="158"/>
      <c r="K118" s="158"/>
      <c r="L118" s="158"/>
      <c r="M118" s="158"/>
      <c r="N118" s="158"/>
      <c r="O118" s="158"/>
      <c r="P118" s="158"/>
      <c r="Q118" s="143"/>
      <c r="R118" s="289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4"/>
      <c r="AE118" s="144"/>
      <c r="AF118" s="144"/>
      <c r="AG118" s="144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</row>
    <row r="119" ht="15.75" customHeight="1">
      <c r="A119" s="143"/>
      <c r="B119" s="143"/>
      <c r="C119" s="143"/>
      <c r="D119" s="143"/>
      <c r="E119" s="143"/>
      <c r="F119" s="288"/>
      <c r="G119" s="158"/>
      <c r="H119" s="143"/>
      <c r="I119" s="158"/>
      <c r="J119" s="158"/>
      <c r="K119" s="158"/>
      <c r="L119" s="158"/>
      <c r="M119" s="158"/>
      <c r="N119" s="158"/>
      <c r="O119" s="158"/>
      <c r="P119" s="158"/>
      <c r="Q119" s="143"/>
      <c r="R119" s="289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4"/>
      <c r="AE119" s="144"/>
      <c r="AF119" s="144"/>
      <c r="AG119" s="144"/>
      <c r="AH119" s="144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</row>
    <row r="120" ht="15.75" customHeight="1">
      <c r="A120" s="143"/>
      <c r="B120" s="143"/>
      <c r="C120" s="143"/>
      <c r="D120" s="143"/>
      <c r="E120" s="143"/>
      <c r="F120" s="288"/>
      <c r="G120" s="158"/>
      <c r="H120" s="143"/>
      <c r="I120" s="158"/>
      <c r="J120" s="158"/>
      <c r="K120" s="158"/>
      <c r="L120" s="158"/>
      <c r="M120" s="158"/>
      <c r="N120" s="158"/>
      <c r="O120" s="158"/>
      <c r="P120" s="158"/>
      <c r="Q120" s="143"/>
      <c r="R120" s="289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4"/>
      <c r="AE120" s="144"/>
      <c r="AF120" s="144"/>
      <c r="AG120" s="144"/>
      <c r="AH120" s="144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</row>
    <row r="121" ht="15.75" customHeight="1">
      <c r="A121" s="143"/>
      <c r="B121" s="143"/>
      <c r="C121" s="143"/>
      <c r="D121" s="143"/>
      <c r="E121" s="143"/>
      <c r="F121" s="288"/>
      <c r="G121" s="158"/>
      <c r="H121" s="143"/>
      <c r="I121" s="158"/>
      <c r="J121" s="158"/>
      <c r="K121" s="158"/>
      <c r="L121" s="158"/>
      <c r="M121" s="158"/>
      <c r="N121" s="158"/>
      <c r="O121" s="158"/>
      <c r="P121" s="158"/>
      <c r="Q121" s="143"/>
      <c r="R121" s="289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4"/>
      <c r="AE121" s="144"/>
      <c r="AF121" s="144"/>
      <c r="AG121" s="144"/>
      <c r="AH121" s="144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</row>
    <row r="122" ht="15.75" customHeight="1">
      <c r="A122" s="143"/>
      <c r="B122" s="143"/>
      <c r="C122" s="143"/>
      <c r="D122" s="143"/>
      <c r="E122" s="143"/>
      <c r="F122" s="288"/>
      <c r="G122" s="158"/>
      <c r="H122" s="143"/>
      <c r="I122" s="158"/>
      <c r="J122" s="158"/>
      <c r="K122" s="158"/>
      <c r="L122" s="158"/>
      <c r="M122" s="158"/>
      <c r="N122" s="158"/>
      <c r="O122" s="158"/>
      <c r="P122" s="158"/>
      <c r="Q122" s="143"/>
      <c r="R122" s="289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4"/>
      <c r="AE122" s="144"/>
      <c r="AF122" s="144"/>
      <c r="AG122" s="144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</row>
    <row r="123" ht="15.75" customHeight="1">
      <c r="A123" s="143"/>
      <c r="B123" s="143"/>
      <c r="C123" s="143"/>
      <c r="D123" s="143"/>
      <c r="E123" s="143"/>
      <c r="F123" s="288"/>
      <c r="G123" s="158"/>
      <c r="H123" s="143"/>
      <c r="I123" s="158"/>
      <c r="J123" s="158"/>
      <c r="K123" s="158"/>
      <c r="L123" s="158"/>
      <c r="M123" s="158"/>
      <c r="N123" s="158"/>
      <c r="O123" s="158"/>
      <c r="P123" s="158"/>
      <c r="Q123" s="143"/>
      <c r="R123" s="289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4"/>
      <c r="AE123" s="144"/>
      <c r="AF123" s="144"/>
      <c r="AG123" s="144"/>
      <c r="AH123" s="144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</row>
    <row r="124" ht="15.75" customHeight="1">
      <c r="A124" s="143"/>
      <c r="B124" s="143"/>
      <c r="C124" s="143"/>
      <c r="D124" s="143"/>
      <c r="E124" s="143"/>
      <c r="F124" s="288"/>
      <c r="G124" s="158"/>
      <c r="H124" s="143"/>
      <c r="I124" s="158"/>
      <c r="J124" s="158"/>
      <c r="K124" s="158"/>
      <c r="L124" s="158"/>
      <c r="M124" s="158"/>
      <c r="N124" s="158"/>
      <c r="O124" s="158"/>
      <c r="P124" s="158"/>
      <c r="Q124" s="143"/>
      <c r="R124" s="289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4"/>
      <c r="AE124" s="144"/>
      <c r="AF124" s="144"/>
      <c r="AG124" s="144"/>
      <c r="AH124" s="144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</row>
    <row r="125" ht="15.75" customHeight="1">
      <c r="A125" s="143"/>
      <c r="B125" s="143"/>
      <c r="C125" s="143"/>
      <c r="D125" s="143"/>
      <c r="E125" s="143"/>
      <c r="F125" s="288"/>
      <c r="G125" s="158"/>
      <c r="H125" s="143"/>
      <c r="I125" s="158"/>
      <c r="J125" s="158"/>
      <c r="K125" s="158"/>
      <c r="L125" s="158"/>
      <c r="M125" s="158"/>
      <c r="N125" s="158"/>
      <c r="O125" s="158"/>
      <c r="P125" s="158"/>
      <c r="Q125" s="143"/>
      <c r="R125" s="289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4"/>
      <c r="AE125" s="144"/>
      <c r="AF125" s="144"/>
      <c r="AG125" s="144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</row>
    <row r="126" ht="15.75" customHeight="1">
      <c r="A126" s="143"/>
      <c r="B126" s="143"/>
      <c r="C126" s="143"/>
      <c r="D126" s="143"/>
      <c r="E126" s="143"/>
      <c r="F126" s="288"/>
      <c r="G126" s="158"/>
      <c r="H126" s="143"/>
      <c r="I126" s="158"/>
      <c r="J126" s="158"/>
      <c r="K126" s="158"/>
      <c r="L126" s="158"/>
      <c r="M126" s="158"/>
      <c r="N126" s="158"/>
      <c r="O126" s="158"/>
      <c r="P126" s="158"/>
      <c r="Q126" s="143"/>
      <c r="R126" s="289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4"/>
      <c r="AE126" s="144"/>
      <c r="AF126" s="144"/>
      <c r="AG126" s="144"/>
      <c r="AH126" s="144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</row>
    <row r="127" ht="15.75" customHeight="1">
      <c r="A127" s="143"/>
      <c r="B127" s="143"/>
      <c r="C127" s="143"/>
      <c r="D127" s="143"/>
      <c r="E127" s="143"/>
      <c r="F127" s="288"/>
      <c r="G127" s="158"/>
      <c r="H127" s="143"/>
      <c r="I127" s="158"/>
      <c r="J127" s="158"/>
      <c r="K127" s="158"/>
      <c r="L127" s="158"/>
      <c r="M127" s="158"/>
      <c r="N127" s="158"/>
      <c r="O127" s="158"/>
      <c r="P127" s="158"/>
      <c r="Q127" s="143"/>
      <c r="R127" s="289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4"/>
      <c r="AE127" s="144"/>
      <c r="AF127" s="144"/>
      <c r="AG127" s="144"/>
      <c r="AH127" s="144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</row>
    <row r="128" ht="15.75" customHeight="1">
      <c r="A128" s="143"/>
      <c r="B128" s="143"/>
      <c r="C128" s="143"/>
      <c r="D128" s="143"/>
      <c r="E128" s="143"/>
      <c r="F128" s="288"/>
      <c r="G128" s="158"/>
      <c r="H128" s="143"/>
      <c r="I128" s="158"/>
      <c r="J128" s="158"/>
      <c r="K128" s="158"/>
      <c r="L128" s="158"/>
      <c r="M128" s="158"/>
      <c r="N128" s="158"/>
      <c r="O128" s="158"/>
      <c r="P128" s="158"/>
      <c r="Q128" s="143"/>
      <c r="R128" s="289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4"/>
      <c r="AE128" s="144"/>
      <c r="AF128" s="144"/>
      <c r="AG128" s="144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</row>
    <row r="129" ht="15.75" customHeight="1">
      <c r="A129" s="143"/>
      <c r="B129" s="143"/>
      <c r="C129" s="143"/>
      <c r="D129" s="143"/>
      <c r="E129" s="143"/>
      <c r="F129" s="288"/>
      <c r="G129" s="158"/>
      <c r="H129" s="143"/>
      <c r="I129" s="158"/>
      <c r="J129" s="158"/>
      <c r="K129" s="158"/>
      <c r="L129" s="158"/>
      <c r="M129" s="158"/>
      <c r="N129" s="158"/>
      <c r="O129" s="158"/>
      <c r="P129" s="158"/>
      <c r="Q129" s="143"/>
      <c r="R129" s="289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4"/>
      <c r="AE129" s="144"/>
      <c r="AF129" s="144"/>
      <c r="AG129" s="144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</row>
    <row r="130" ht="15.75" customHeight="1">
      <c r="A130" s="143"/>
      <c r="B130" s="143"/>
      <c r="C130" s="143"/>
      <c r="D130" s="143"/>
      <c r="E130" s="143"/>
      <c r="F130" s="288"/>
      <c r="G130" s="158"/>
      <c r="H130" s="143"/>
      <c r="I130" s="158"/>
      <c r="J130" s="158"/>
      <c r="K130" s="158"/>
      <c r="L130" s="158"/>
      <c r="M130" s="158"/>
      <c r="N130" s="158"/>
      <c r="O130" s="158"/>
      <c r="P130" s="158"/>
      <c r="Q130" s="143"/>
      <c r="R130" s="289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4"/>
      <c r="AE130" s="144"/>
      <c r="AF130" s="144"/>
      <c r="AG130" s="144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</row>
    <row r="131" ht="15.75" customHeight="1">
      <c r="A131" s="143"/>
      <c r="B131" s="143"/>
      <c r="C131" s="143"/>
      <c r="D131" s="143"/>
      <c r="E131" s="143"/>
      <c r="F131" s="288"/>
      <c r="G131" s="158"/>
      <c r="H131" s="143"/>
      <c r="I131" s="158"/>
      <c r="J131" s="158"/>
      <c r="K131" s="158"/>
      <c r="L131" s="158"/>
      <c r="M131" s="158"/>
      <c r="N131" s="158"/>
      <c r="O131" s="158"/>
      <c r="P131" s="158"/>
      <c r="Q131" s="143"/>
      <c r="R131" s="289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4"/>
      <c r="AE131" s="144"/>
      <c r="AF131" s="144"/>
      <c r="AG131" s="144"/>
      <c r="AH131" s="144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</row>
    <row r="132" ht="15.75" customHeight="1">
      <c r="A132" s="143"/>
      <c r="B132" s="143"/>
      <c r="C132" s="143"/>
      <c r="D132" s="143"/>
      <c r="E132" s="143"/>
      <c r="F132" s="288"/>
      <c r="G132" s="158"/>
      <c r="H132" s="143"/>
      <c r="I132" s="158"/>
      <c r="J132" s="158"/>
      <c r="K132" s="158"/>
      <c r="L132" s="158"/>
      <c r="M132" s="158"/>
      <c r="N132" s="158"/>
      <c r="O132" s="158"/>
      <c r="P132" s="158"/>
      <c r="Q132" s="143"/>
      <c r="R132" s="289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4"/>
      <c r="AE132" s="144"/>
      <c r="AF132" s="144"/>
      <c r="AG132" s="144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</row>
    <row r="133" ht="15.75" customHeight="1">
      <c r="A133" s="143"/>
      <c r="B133" s="143"/>
      <c r="C133" s="143"/>
      <c r="D133" s="143"/>
      <c r="E133" s="143"/>
      <c r="F133" s="288"/>
      <c r="G133" s="158"/>
      <c r="H133" s="143"/>
      <c r="I133" s="158"/>
      <c r="J133" s="158"/>
      <c r="K133" s="158"/>
      <c r="L133" s="158"/>
      <c r="M133" s="158"/>
      <c r="N133" s="158"/>
      <c r="O133" s="158"/>
      <c r="P133" s="158"/>
      <c r="Q133" s="143"/>
      <c r="R133" s="289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4"/>
      <c r="AE133" s="144"/>
      <c r="AF133" s="144"/>
      <c r="AG133" s="144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</row>
    <row r="134" ht="15.75" customHeight="1">
      <c r="A134" s="143"/>
      <c r="B134" s="143"/>
      <c r="C134" s="143"/>
      <c r="D134" s="143"/>
      <c r="E134" s="143"/>
      <c r="F134" s="288"/>
      <c r="G134" s="158"/>
      <c r="H134" s="143"/>
      <c r="I134" s="158"/>
      <c r="J134" s="158"/>
      <c r="K134" s="158"/>
      <c r="L134" s="158"/>
      <c r="M134" s="158"/>
      <c r="N134" s="158"/>
      <c r="O134" s="158"/>
      <c r="P134" s="158"/>
      <c r="Q134" s="143"/>
      <c r="R134" s="289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4"/>
      <c r="AE134" s="144"/>
      <c r="AF134" s="144"/>
      <c r="AG134" s="144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</row>
    <row r="135" ht="15.75" customHeight="1">
      <c r="A135" s="143"/>
      <c r="B135" s="143"/>
      <c r="C135" s="143"/>
      <c r="D135" s="143"/>
      <c r="E135" s="143"/>
      <c r="F135" s="288"/>
      <c r="G135" s="158"/>
      <c r="H135" s="143"/>
      <c r="I135" s="158"/>
      <c r="J135" s="158"/>
      <c r="K135" s="158"/>
      <c r="L135" s="158"/>
      <c r="M135" s="158"/>
      <c r="N135" s="158"/>
      <c r="O135" s="158"/>
      <c r="P135" s="158"/>
      <c r="Q135" s="143"/>
      <c r="R135" s="289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4"/>
      <c r="AE135" s="144"/>
      <c r="AF135" s="144"/>
      <c r="AG135" s="144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</row>
    <row r="136" ht="15.75" customHeight="1">
      <c r="A136" s="143"/>
      <c r="B136" s="143"/>
      <c r="C136" s="143"/>
      <c r="D136" s="143"/>
      <c r="E136" s="143"/>
      <c r="F136" s="288"/>
      <c r="G136" s="158"/>
      <c r="H136" s="143"/>
      <c r="I136" s="158"/>
      <c r="J136" s="158"/>
      <c r="K136" s="158"/>
      <c r="L136" s="158"/>
      <c r="M136" s="158"/>
      <c r="N136" s="158"/>
      <c r="O136" s="158"/>
      <c r="P136" s="158"/>
      <c r="Q136" s="143"/>
      <c r="R136" s="289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4"/>
      <c r="AE136" s="144"/>
      <c r="AF136" s="144"/>
      <c r="AG136" s="144"/>
      <c r="AH136" s="144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</row>
    <row r="137" ht="15.75" customHeight="1">
      <c r="A137" s="143"/>
      <c r="B137" s="143"/>
      <c r="C137" s="143"/>
      <c r="D137" s="143"/>
      <c r="E137" s="143"/>
      <c r="F137" s="288"/>
      <c r="G137" s="158"/>
      <c r="H137" s="143"/>
      <c r="I137" s="158"/>
      <c r="J137" s="158"/>
      <c r="K137" s="158"/>
      <c r="L137" s="158"/>
      <c r="M137" s="158"/>
      <c r="N137" s="158"/>
      <c r="O137" s="158"/>
      <c r="P137" s="158"/>
      <c r="Q137" s="143"/>
      <c r="R137" s="289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4"/>
      <c r="AE137" s="144"/>
      <c r="AF137" s="144"/>
      <c r="AG137" s="144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</row>
    <row r="138" ht="15.75" customHeight="1">
      <c r="A138" s="143"/>
      <c r="B138" s="143"/>
      <c r="C138" s="143"/>
      <c r="D138" s="143"/>
      <c r="E138" s="143"/>
      <c r="F138" s="288"/>
      <c r="G138" s="158"/>
      <c r="H138" s="143"/>
      <c r="I138" s="158"/>
      <c r="J138" s="158"/>
      <c r="K138" s="158"/>
      <c r="L138" s="158"/>
      <c r="M138" s="158"/>
      <c r="N138" s="158"/>
      <c r="O138" s="158"/>
      <c r="P138" s="158"/>
      <c r="Q138" s="143"/>
      <c r="R138" s="289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4"/>
      <c r="AE138" s="144"/>
      <c r="AF138" s="144"/>
      <c r="AG138" s="144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</row>
    <row r="139" ht="15.75" customHeight="1">
      <c r="A139" s="143"/>
      <c r="B139" s="143"/>
      <c r="C139" s="143"/>
      <c r="D139" s="143"/>
      <c r="E139" s="143"/>
      <c r="F139" s="288"/>
      <c r="G139" s="158"/>
      <c r="H139" s="143"/>
      <c r="I139" s="158"/>
      <c r="J139" s="158"/>
      <c r="K139" s="158"/>
      <c r="L139" s="158"/>
      <c r="M139" s="158"/>
      <c r="N139" s="158"/>
      <c r="O139" s="158"/>
      <c r="P139" s="158"/>
      <c r="Q139" s="143"/>
      <c r="R139" s="289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4"/>
      <c r="AE139" s="144"/>
      <c r="AF139" s="144"/>
      <c r="AG139" s="144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</row>
    <row r="140" ht="15.75" customHeight="1">
      <c r="A140" s="143"/>
      <c r="B140" s="143"/>
      <c r="C140" s="143"/>
      <c r="D140" s="143"/>
      <c r="E140" s="143"/>
      <c r="F140" s="288"/>
      <c r="G140" s="158"/>
      <c r="H140" s="143"/>
      <c r="I140" s="158"/>
      <c r="J140" s="158"/>
      <c r="K140" s="158"/>
      <c r="L140" s="158"/>
      <c r="M140" s="158"/>
      <c r="N140" s="158"/>
      <c r="O140" s="158"/>
      <c r="P140" s="158"/>
      <c r="Q140" s="143"/>
      <c r="R140" s="289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4"/>
      <c r="AE140" s="144"/>
      <c r="AF140" s="144"/>
      <c r="AG140" s="144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</row>
    <row r="141" ht="15.75" customHeight="1">
      <c r="A141" s="143"/>
      <c r="B141" s="143"/>
      <c r="C141" s="143"/>
      <c r="D141" s="143"/>
      <c r="E141" s="143"/>
      <c r="F141" s="288"/>
      <c r="G141" s="158"/>
      <c r="H141" s="143"/>
      <c r="I141" s="158"/>
      <c r="J141" s="158"/>
      <c r="K141" s="158"/>
      <c r="L141" s="158"/>
      <c r="M141" s="158"/>
      <c r="N141" s="158"/>
      <c r="O141" s="158"/>
      <c r="P141" s="158"/>
      <c r="Q141" s="143"/>
      <c r="R141" s="289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4"/>
      <c r="AE141" s="144"/>
      <c r="AF141" s="144"/>
      <c r="AG141" s="144"/>
      <c r="AH141" s="144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</row>
    <row r="142" ht="15.75" customHeight="1">
      <c r="A142" s="143"/>
      <c r="B142" s="143"/>
      <c r="C142" s="143"/>
      <c r="D142" s="143"/>
      <c r="E142" s="143"/>
      <c r="F142" s="288"/>
      <c r="G142" s="158"/>
      <c r="H142" s="143"/>
      <c r="I142" s="158"/>
      <c r="J142" s="158"/>
      <c r="K142" s="158"/>
      <c r="L142" s="158"/>
      <c r="M142" s="158"/>
      <c r="N142" s="158"/>
      <c r="O142" s="158"/>
      <c r="P142" s="158"/>
      <c r="Q142" s="143"/>
      <c r="R142" s="289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4"/>
      <c r="AE142" s="144"/>
      <c r="AF142" s="144"/>
      <c r="AG142" s="144"/>
      <c r="AH142" s="144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</row>
    <row r="143" ht="15.75" customHeight="1">
      <c r="A143" s="143"/>
      <c r="B143" s="143"/>
      <c r="C143" s="143"/>
      <c r="D143" s="143"/>
      <c r="E143" s="143"/>
      <c r="F143" s="288"/>
      <c r="G143" s="158"/>
      <c r="H143" s="143"/>
      <c r="I143" s="158"/>
      <c r="J143" s="158"/>
      <c r="K143" s="158"/>
      <c r="L143" s="158"/>
      <c r="M143" s="158"/>
      <c r="N143" s="158"/>
      <c r="O143" s="158"/>
      <c r="P143" s="158"/>
      <c r="Q143" s="143"/>
      <c r="R143" s="289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4"/>
      <c r="AE143" s="144"/>
      <c r="AF143" s="144"/>
      <c r="AG143" s="144"/>
      <c r="AH143" s="144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</row>
    <row r="144" ht="15.75" customHeight="1">
      <c r="A144" s="143"/>
      <c r="B144" s="143"/>
      <c r="C144" s="143"/>
      <c r="D144" s="143"/>
      <c r="E144" s="143"/>
      <c r="F144" s="288"/>
      <c r="G144" s="158"/>
      <c r="H144" s="143"/>
      <c r="I144" s="158"/>
      <c r="J144" s="158"/>
      <c r="K144" s="158"/>
      <c r="L144" s="158"/>
      <c r="M144" s="158"/>
      <c r="N144" s="158"/>
      <c r="O144" s="158"/>
      <c r="P144" s="158"/>
      <c r="Q144" s="143"/>
      <c r="R144" s="289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4"/>
      <c r="AE144" s="144"/>
      <c r="AF144" s="144"/>
      <c r="AG144" s="144"/>
      <c r="AH144" s="144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</row>
    <row r="145" ht="15.75" customHeight="1">
      <c r="A145" s="143"/>
      <c r="B145" s="143"/>
      <c r="C145" s="143"/>
      <c r="D145" s="143"/>
      <c r="E145" s="143"/>
      <c r="F145" s="288"/>
      <c r="G145" s="158"/>
      <c r="H145" s="143"/>
      <c r="I145" s="158"/>
      <c r="J145" s="158"/>
      <c r="K145" s="158"/>
      <c r="L145" s="158"/>
      <c r="M145" s="158"/>
      <c r="N145" s="158"/>
      <c r="O145" s="158"/>
      <c r="P145" s="158"/>
      <c r="Q145" s="143"/>
      <c r="R145" s="289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4"/>
      <c r="AE145" s="144"/>
      <c r="AF145" s="144"/>
      <c r="AG145" s="144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</row>
    <row r="146" ht="15.75" customHeight="1">
      <c r="A146" s="143"/>
      <c r="B146" s="143"/>
      <c r="C146" s="143"/>
      <c r="D146" s="143"/>
      <c r="E146" s="143"/>
      <c r="F146" s="288"/>
      <c r="G146" s="158"/>
      <c r="H146" s="143"/>
      <c r="I146" s="158"/>
      <c r="J146" s="158"/>
      <c r="K146" s="158"/>
      <c r="L146" s="158"/>
      <c r="M146" s="158"/>
      <c r="N146" s="158"/>
      <c r="O146" s="158"/>
      <c r="P146" s="158"/>
      <c r="Q146" s="143"/>
      <c r="R146" s="289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4"/>
      <c r="AE146" s="144"/>
      <c r="AF146" s="144"/>
      <c r="AG146" s="144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</row>
    <row r="147" ht="15.75" customHeight="1">
      <c r="A147" s="143"/>
      <c r="B147" s="143"/>
      <c r="C147" s="143"/>
      <c r="D147" s="143"/>
      <c r="E147" s="143"/>
      <c r="F147" s="288"/>
      <c r="G147" s="158"/>
      <c r="H147" s="143"/>
      <c r="I147" s="158"/>
      <c r="J147" s="158"/>
      <c r="K147" s="158"/>
      <c r="L147" s="158"/>
      <c r="M147" s="158"/>
      <c r="N147" s="158"/>
      <c r="O147" s="158"/>
      <c r="P147" s="158"/>
      <c r="Q147" s="143"/>
      <c r="R147" s="289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4"/>
      <c r="AE147" s="144"/>
      <c r="AF147" s="144"/>
      <c r="AG147" s="144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  <c r="AS147" s="144"/>
      <c r="AT147" s="144"/>
      <c r="AU147" s="144"/>
      <c r="AV147" s="144"/>
      <c r="AW147" s="144"/>
    </row>
    <row r="148" ht="15.75" customHeight="1">
      <c r="A148" s="143"/>
      <c r="B148" s="143"/>
      <c r="C148" s="143"/>
      <c r="D148" s="143"/>
      <c r="E148" s="143"/>
      <c r="F148" s="288"/>
      <c r="G148" s="158"/>
      <c r="H148" s="143"/>
      <c r="I148" s="158"/>
      <c r="J148" s="158"/>
      <c r="K148" s="158"/>
      <c r="L148" s="158"/>
      <c r="M148" s="158"/>
      <c r="N148" s="158"/>
      <c r="O148" s="158"/>
      <c r="P148" s="158"/>
      <c r="Q148" s="143"/>
      <c r="R148" s="289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4"/>
      <c r="AE148" s="144"/>
      <c r="AF148" s="144"/>
      <c r="AG148" s="144"/>
      <c r="AH148" s="144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144"/>
      <c r="AS148" s="144"/>
      <c r="AT148" s="144"/>
      <c r="AU148" s="144"/>
      <c r="AV148" s="144"/>
      <c r="AW148" s="144"/>
    </row>
    <row r="149" ht="15.75" customHeight="1">
      <c r="A149" s="143"/>
      <c r="B149" s="143"/>
      <c r="C149" s="143"/>
      <c r="D149" s="143"/>
      <c r="E149" s="143"/>
      <c r="F149" s="288"/>
      <c r="G149" s="158"/>
      <c r="H149" s="143"/>
      <c r="I149" s="158"/>
      <c r="J149" s="158"/>
      <c r="K149" s="158"/>
      <c r="L149" s="158"/>
      <c r="M149" s="158"/>
      <c r="N149" s="158"/>
      <c r="O149" s="158"/>
      <c r="P149" s="158"/>
      <c r="Q149" s="143"/>
      <c r="R149" s="289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4"/>
      <c r="AE149" s="144"/>
      <c r="AF149" s="144"/>
      <c r="AG149" s="144"/>
      <c r="AH149" s="144"/>
      <c r="AI149" s="144"/>
      <c r="AJ149" s="144"/>
      <c r="AK149" s="144"/>
      <c r="AL149" s="144"/>
      <c r="AM149" s="144"/>
      <c r="AN149" s="144"/>
      <c r="AO149" s="144"/>
      <c r="AP149" s="144"/>
      <c r="AQ149" s="144"/>
      <c r="AR149" s="144"/>
      <c r="AS149" s="144"/>
      <c r="AT149" s="144"/>
      <c r="AU149" s="144"/>
      <c r="AV149" s="144"/>
      <c r="AW149" s="144"/>
    </row>
    <row r="150" ht="15.75" customHeight="1">
      <c r="A150" s="143"/>
      <c r="B150" s="143"/>
      <c r="C150" s="143"/>
      <c r="D150" s="143"/>
      <c r="E150" s="143"/>
      <c r="F150" s="288"/>
      <c r="G150" s="158"/>
      <c r="H150" s="143"/>
      <c r="I150" s="158"/>
      <c r="J150" s="158"/>
      <c r="K150" s="158"/>
      <c r="L150" s="158"/>
      <c r="M150" s="158"/>
      <c r="N150" s="158"/>
      <c r="O150" s="158"/>
      <c r="P150" s="158"/>
      <c r="Q150" s="143"/>
      <c r="R150" s="289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4"/>
      <c r="AE150" s="144"/>
      <c r="AF150" s="144"/>
      <c r="AG150" s="144"/>
      <c r="AH150" s="144"/>
      <c r="AI150" s="144"/>
      <c r="AJ150" s="144"/>
      <c r="AK150" s="144"/>
      <c r="AL150" s="144"/>
      <c r="AM150" s="144"/>
      <c r="AN150" s="144"/>
      <c r="AO150" s="144"/>
      <c r="AP150" s="144"/>
      <c r="AQ150" s="144"/>
      <c r="AR150" s="144"/>
      <c r="AS150" s="144"/>
      <c r="AT150" s="144"/>
      <c r="AU150" s="144"/>
      <c r="AV150" s="144"/>
      <c r="AW150" s="144"/>
    </row>
    <row r="151" ht="15.75" customHeight="1">
      <c r="A151" s="143"/>
      <c r="B151" s="143"/>
      <c r="C151" s="143"/>
      <c r="D151" s="143"/>
      <c r="E151" s="143"/>
      <c r="F151" s="288"/>
      <c r="G151" s="158"/>
      <c r="H151" s="143"/>
      <c r="I151" s="158"/>
      <c r="J151" s="158"/>
      <c r="K151" s="158"/>
      <c r="L151" s="158"/>
      <c r="M151" s="158"/>
      <c r="N151" s="158"/>
      <c r="O151" s="158"/>
      <c r="P151" s="158"/>
      <c r="Q151" s="143"/>
      <c r="R151" s="289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4"/>
      <c r="AE151" s="144"/>
      <c r="AF151" s="144"/>
      <c r="AG151" s="144"/>
      <c r="AH151" s="144"/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144"/>
      <c r="AS151" s="144"/>
      <c r="AT151" s="144"/>
      <c r="AU151" s="144"/>
      <c r="AV151" s="144"/>
      <c r="AW151" s="144"/>
    </row>
    <row r="152" ht="15.75" customHeight="1">
      <c r="A152" s="143"/>
      <c r="B152" s="143"/>
      <c r="C152" s="143"/>
      <c r="D152" s="143"/>
      <c r="E152" s="143"/>
      <c r="F152" s="288"/>
      <c r="G152" s="158"/>
      <c r="H152" s="143"/>
      <c r="I152" s="158"/>
      <c r="J152" s="158"/>
      <c r="K152" s="158"/>
      <c r="L152" s="158"/>
      <c r="M152" s="158"/>
      <c r="N152" s="158"/>
      <c r="O152" s="158"/>
      <c r="P152" s="158"/>
      <c r="Q152" s="143"/>
      <c r="R152" s="289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4"/>
      <c r="AE152" s="144"/>
      <c r="AF152" s="144"/>
      <c r="AG152" s="144"/>
      <c r="AH152" s="144"/>
      <c r="AI152" s="144"/>
      <c r="AJ152" s="144"/>
      <c r="AK152" s="144"/>
      <c r="AL152" s="144"/>
      <c r="AM152" s="144"/>
      <c r="AN152" s="144"/>
      <c r="AO152" s="144"/>
      <c r="AP152" s="144"/>
      <c r="AQ152" s="144"/>
      <c r="AR152" s="144"/>
      <c r="AS152" s="144"/>
      <c r="AT152" s="144"/>
      <c r="AU152" s="144"/>
      <c r="AV152" s="144"/>
      <c r="AW152" s="144"/>
    </row>
    <row r="153" ht="15.75" customHeight="1">
      <c r="A153" s="143"/>
      <c r="B153" s="143"/>
      <c r="C153" s="143"/>
      <c r="D153" s="143"/>
      <c r="E153" s="143"/>
      <c r="F153" s="288"/>
      <c r="G153" s="158"/>
      <c r="H153" s="143"/>
      <c r="I153" s="158"/>
      <c r="J153" s="158"/>
      <c r="K153" s="158"/>
      <c r="L153" s="158"/>
      <c r="M153" s="158"/>
      <c r="N153" s="158"/>
      <c r="O153" s="158"/>
      <c r="P153" s="158"/>
      <c r="Q153" s="143"/>
      <c r="R153" s="289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4"/>
      <c r="AE153" s="144"/>
      <c r="AF153" s="144"/>
      <c r="AG153" s="144"/>
      <c r="AH153" s="144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144"/>
      <c r="AS153" s="144"/>
      <c r="AT153" s="144"/>
      <c r="AU153" s="144"/>
      <c r="AV153" s="144"/>
      <c r="AW153" s="144"/>
    </row>
    <row r="154" ht="15.75" customHeight="1">
      <c r="A154" s="143"/>
      <c r="B154" s="143"/>
      <c r="C154" s="143"/>
      <c r="D154" s="143"/>
      <c r="E154" s="143"/>
      <c r="F154" s="288"/>
      <c r="G154" s="158"/>
      <c r="H154" s="143"/>
      <c r="I154" s="158"/>
      <c r="J154" s="158"/>
      <c r="K154" s="158"/>
      <c r="L154" s="158"/>
      <c r="M154" s="158"/>
      <c r="N154" s="158"/>
      <c r="O154" s="158"/>
      <c r="P154" s="158"/>
      <c r="Q154" s="143"/>
      <c r="R154" s="289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4"/>
      <c r="AE154" s="144"/>
      <c r="AF154" s="144"/>
      <c r="AG154" s="144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</row>
    <row r="155" ht="15.75" customHeight="1">
      <c r="A155" s="143"/>
      <c r="B155" s="143"/>
      <c r="C155" s="143"/>
      <c r="D155" s="143"/>
      <c r="E155" s="143"/>
      <c r="F155" s="288"/>
      <c r="G155" s="158"/>
      <c r="H155" s="143"/>
      <c r="I155" s="158"/>
      <c r="J155" s="158"/>
      <c r="K155" s="158"/>
      <c r="L155" s="158"/>
      <c r="M155" s="158"/>
      <c r="N155" s="158"/>
      <c r="O155" s="158"/>
      <c r="P155" s="158"/>
      <c r="Q155" s="143"/>
      <c r="R155" s="289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4"/>
      <c r="AE155" s="144"/>
      <c r="AF155" s="144"/>
      <c r="AG155" s="144"/>
      <c r="AH155" s="144"/>
      <c r="AI155" s="144"/>
      <c r="AJ155" s="144"/>
      <c r="AK155" s="144"/>
      <c r="AL155" s="144"/>
      <c r="AM155" s="144"/>
      <c r="AN155" s="144"/>
      <c r="AO155" s="144"/>
      <c r="AP155" s="144"/>
      <c r="AQ155" s="144"/>
      <c r="AR155" s="144"/>
      <c r="AS155" s="144"/>
      <c r="AT155" s="144"/>
      <c r="AU155" s="144"/>
      <c r="AV155" s="144"/>
      <c r="AW155" s="144"/>
    </row>
    <row r="156" ht="15.75" customHeight="1">
      <c r="A156" s="143"/>
      <c r="B156" s="143"/>
      <c r="C156" s="143"/>
      <c r="D156" s="143"/>
      <c r="E156" s="143"/>
      <c r="F156" s="288"/>
      <c r="G156" s="158"/>
      <c r="H156" s="143"/>
      <c r="I156" s="158"/>
      <c r="J156" s="158"/>
      <c r="K156" s="158"/>
      <c r="L156" s="158"/>
      <c r="M156" s="158"/>
      <c r="N156" s="158"/>
      <c r="O156" s="158"/>
      <c r="P156" s="158"/>
      <c r="Q156" s="143"/>
      <c r="R156" s="289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4"/>
      <c r="AE156" s="144"/>
      <c r="AF156" s="144"/>
      <c r="AG156" s="144"/>
      <c r="AH156" s="144"/>
      <c r="AI156" s="144"/>
      <c r="AJ156" s="144"/>
      <c r="AK156" s="144"/>
      <c r="AL156" s="144"/>
      <c r="AM156" s="144"/>
      <c r="AN156" s="144"/>
      <c r="AO156" s="144"/>
      <c r="AP156" s="144"/>
      <c r="AQ156" s="144"/>
      <c r="AR156" s="144"/>
      <c r="AS156" s="144"/>
      <c r="AT156" s="144"/>
      <c r="AU156" s="144"/>
      <c r="AV156" s="144"/>
      <c r="AW156" s="144"/>
    </row>
    <row r="157" ht="15.75" customHeight="1">
      <c r="A157" s="143"/>
      <c r="B157" s="143"/>
      <c r="C157" s="143"/>
      <c r="D157" s="143"/>
      <c r="E157" s="143"/>
      <c r="F157" s="288"/>
      <c r="G157" s="158"/>
      <c r="H157" s="143"/>
      <c r="I157" s="158"/>
      <c r="J157" s="158"/>
      <c r="K157" s="158"/>
      <c r="L157" s="158"/>
      <c r="M157" s="158"/>
      <c r="N157" s="158"/>
      <c r="O157" s="158"/>
      <c r="P157" s="158"/>
      <c r="Q157" s="143"/>
      <c r="R157" s="289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4"/>
      <c r="AE157" s="144"/>
      <c r="AF157" s="144"/>
      <c r="AG157" s="144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  <c r="AS157" s="144"/>
      <c r="AT157" s="144"/>
      <c r="AU157" s="144"/>
      <c r="AV157" s="144"/>
      <c r="AW157" s="144"/>
    </row>
    <row r="158" ht="15.75" customHeight="1">
      <c r="A158" s="143"/>
      <c r="B158" s="143"/>
      <c r="C158" s="143"/>
      <c r="D158" s="143"/>
      <c r="E158" s="143"/>
      <c r="F158" s="288"/>
      <c r="G158" s="158"/>
      <c r="H158" s="143"/>
      <c r="I158" s="158"/>
      <c r="J158" s="158"/>
      <c r="K158" s="158"/>
      <c r="L158" s="158"/>
      <c r="M158" s="158"/>
      <c r="N158" s="158"/>
      <c r="O158" s="158"/>
      <c r="P158" s="158"/>
      <c r="Q158" s="143"/>
      <c r="R158" s="289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4"/>
      <c r="AE158" s="144"/>
      <c r="AF158" s="144"/>
      <c r="AG158" s="144"/>
      <c r="AH158" s="144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144"/>
      <c r="AS158" s="144"/>
      <c r="AT158" s="144"/>
      <c r="AU158" s="144"/>
      <c r="AV158" s="144"/>
      <c r="AW158" s="144"/>
    </row>
    <row r="159" ht="15.75" customHeight="1">
      <c r="A159" s="143"/>
      <c r="B159" s="143"/>
      <c r="C159" s="143"/>
      <c r="D159" s="143"/>
      <c r="E159" s="143"/>
      <c r="F159" s="288"/>
      <c r="G159" s="158"/>
      <c r="H159" s="143"/>
      <c r="I159" s="158"/>
      <c r="J159" s="158"/>
      <c r="K159" s="158"/>
      <c r="L159" s="158"/>
      <c r="M159" s="158"/>
      <c r="N159" s="158"/>
      <c r="O159" s="158"/>
      <c r="P159" s="158"/>
      <c r="Q159" s="143"/>
      <c r="R159" s="289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4"/>
      <c r="AE159" s="144"/>
      <c r="AF159" s="144"/>
      <c r="AG159" s="144"/>
      <c r="AH159" s="144"/>
      <c r="AI159" s="144"/>
      <c r="AJ159" s="144"/>
      <c r="AK159" s="144"/>
      <c r="AL159" s="144"/>
      <c r="AM159" s="144"/>
      <c r="AN159" s="144"/>
      <c r="AO159" s="144"/>
      <c r="AP159" s="144"/>
      <c r="AQ159" s="144"/>
      <c r="AR159" s="144"/>
      <c r="AS159" s="144"/>
      <c r="AT159" s="144"/>
      <c r="AU159" s="144"/>
      <c r="AV159" s="144"/>
      <c r="AW159" s="144"/>
    </row>
    <row r="160" ht="15.75" customHeight="1">
      <c r="A160" s="143"/>
      <c r="B160" s="143"/>
      <c r="C160" s="143"/>
      <c r="D160" s="143"/>
      <c r="E160" s="143"/>
      <c r="F160" s="288"/>
      <c r="G160" s="158"/>
      <c r="H160" s="143"/>
      <c r="I160" s="158"/>
      <c r="J160" s="158"/>
      <c r="K160" s="158"/>
      <c r="L160" s="158"/>
      <c r="M160" s="158"/>
      <c r="N160" s="158"/>
      <c r="O160" s="158"/>
      <c r="P160" s="158"/>
      <c r="Q160" s="143"/>
      <c r="R160" s="289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4"/>
      <c r="AE160" s="144"/>
      <c r="AF160" s="144"/>
      <c r="AG160" s="144"/>
      <c r="AH160" s="144"/>
      <c r="AI160" s="144"/>
      <c r="AJ160" s="144"/>
      <c r="AK160" s="144"/>
      <c r="AL160" s="144"/>
      <c r="AM160" s="144"/>
      <c r="AN160" s="144"/>
      <c r="AO160" s="144"/>
      <c r="AP160" s="144"/>
      <c r="AQ160" s="144"/>
      <c r="AR160" s="144"/>
      <c r="AS160" s="144"/>
      <c r="AT160" s="144"/>
      <c r="AU160" s="144"/>
      <c r="AV160" s="144"/>
      <c r="AW160" s="144"/>
    </row>
    <row r="161" ht="15.75" customHeight="1">
      <c r="A161" s="143"/>
      <c r="B161" s="143"/>
      <c r="C161" s="143"/>
      <c r="D161" s="143"/>
      <c r="E161" s="143"/>
      <c r="F161" s="288"/>
      <c r="G161" s="158"/>
      <c r="H161" s="143"/>
      <c r="I161" s="158"/>
      <c r="J161" s="158"/>
      <c r="K161" s="158"/>
      <c r="L161" s="158"/>
      <c r="M161" s="158"/>
      <c r="N161" s="158"/>
      <c r="O161" s="158"/>
      <c r="P161" s="158"/>
      <c r="Q161" s="143"/>
      <c r="R161" s="289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4"/>
      <c r="AE161" s="144"/>
      <c r="AF161" s="144"/>
      <c r="AG161" s="144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144"/>
      <c r="AS161" s="144"/>
      <c r="AT161" s="144"/>
      <c r="AU161" s="144"/>
      <c r="AV161" s="144"/>
      <c r="AW161" s="144"/>
    </row>
    <row r="162" ht="15.75" customHeight="1">
      <c r="A162" s="143"/>
      <c r="B162" s="143"/>
      <c r="C162" s="143"/>
      <c r="D162" s="143"/>
      <c r="E162" s="143"/>
      <c r="F162" s="288"/>
      <c r="G162" s="158"/>
      <c r="H162" s="143"/>
      <c r="I162" s="158"/>
      <c r="J162" s="158"/>
      <c r="K162" s="158"/>
      <c r="L162" s="158"/>
      <c r="M162" s="158"/>
      <c r="N162" s="158"/>
      <c r="O162" s="158"/>
      <c r="P162" s="158"/>
      <c r="Q162" s="143"/>
      <c r="R162" s="289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4"/>
      <c r="AE162" s="144"/>
      <c r="AF162" s="144"/>
      <c r="AG162" s="144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</row>
    <row r="163" ht="15.75" customHeight="1">
      <c r="A163" s="143"/>
      <c r="B163" s="143"/>
      <c r="C163" s="143"/>
      <c r="D163" s="143"/>
      <c r="E163" s="143"/>
      <c r="F163" s="288"/>
      <c r="G163" s="158"/>
      <c r="H163" s="143"/>
      <c r="I163" s="158"/>
      <c r="J163" s="158"/>
      <c r="K163" s="158"/>
      <c r="L163" s="158"/>
      <c r="M163" s="158"/>
      <c r="N163" s="158"/>
      <c r="O163" s="158"/>
      <c r="P163" s="158"/>
      <c r="Q163" s="143"/>
      <c r="R163" s="289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4"/>
      <c r="AE163" s="144"/>
      <c r="AF163" s="144"/>
      <c r="AG163" s="144"/>
      <c r="AH163" s="144"/>
      <c r="AI163" s="144"/>
      <c r="AJ163" s="144"/>
      <c r="AK163" s="144"/>
      <c r="AL163" s="144"/>
      <c r="AM163" s="144"/>
      <c r="AN163" s="144"/>
      <c r="AO163" s="144"/>
      <c r="AP163" s="144"/>
      <c r="AQ163" s="144"/>
      <c r="AR163" s="144"/>
      <c r="AS163" s="144"/>
      <c r="AT163" s="144"/>
      <c r="AU163" s="144"/>
      <c r="AV163" s="144"/>
      <c r="AW163" s="144"/>
    </row>
    <row r="164" ht="15.75" customHeight="1">
      <c r="A164" s="143"/>
      <c r="B164" s="143"/>
      <c r="C164" s="143"/>
      <c r="D164" s="143"/>
      <c r="E164" s="143"/>
      <c r="F164" s="288"/>
      <c r="G164" s="143"/>
      <c r="H164" s="143"/>
      <c r="I164" s="158"/>
      <c r="J164" s="158"/>
      <c r="K164" s="158"/>
      <c r="L164" s="158"/>
      <c r="M164" s="158"/>
      <c r="N164" s="158"/>
      <c r="O164" s="158"/>
      <c r="P164" s="158"/>
      <c r="Q164" s="289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4"/>
      <c r="AE164" s="144"/>
      <c r="AF164" s="144"/>
      <c r="AG164" s="144"/>
      <c r="AH164" s="144"/>
      <c r="AI164" s="144"/>
      <c r="AJ164" s="144"/>
      <c r="AK164" s="144"/>
      <c r="AL164" s="144"/>
      <c r="AM164" s="144"/>
      <c r="AN164" s="144"/>
      <c r="AO164" s="144"/>
      <c r="AP164" s="144"/>
      <c r="AQ164" s="144"/>
      <c r="AR164" s="144"/>
      <c r="AS164" s="144"/>
      <c r="AT164" s="144"/>
      <c r="AU164" s="144"/>
      <c r="AV164" s="144"/>
      <c r="AW164" s="144"/>
    </row>
    <row r="165" ht="15.75" customHeight="1">
      <c r="A165" s="143"/>
      <c r="B165" s="143"/>
      <c r="C165" s="143"/>
      <c r="D165" s="143"/>
      <c r="E165" s="143"/>
      <c r="F165" s="288"/>
      <c r="G165" s="143"/>
      <c r="H165" s="143"/>
      <c r="I165" s="158"/>
      <c r="J165" s="158"/>
      <c r="K165" s="158"/>
      <c r="L165" s="158"/>
      <c r="M165" s="158"/>
      <c r="N165" s="158"/>
      <c r="O165" s="158"/>
      <c r="P165" s="158"/>
      <c r="Q165" s="289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4"/>
      <c r="AE165" s="144"/>
      <c r="AF165" s="144"/>
      <c r="AG165" s="144"/>
      <c r="AH165" s="144"/>
      <c r="AI165" s="144"/>
      <c r="AJ165" s="144"/>
      <c r="AK165" s="144"/>
      <c r="AL165" s="144"/>
      <c r="AM165" s="144"/>
      <c r="AN165" s="144"/>
      <c r="AO165" s="144"/>
      <c r="AP165" s="144"/>
      <c r="AQ165" s="144"/>
      <c r="AR165" s="144"/>
      <c r="AS165" s="144"/>
      <c r="AT165" s="144"/>
      <c r="AU165" s="144"/>
      <c r="AV165" s="144"/>
      <c r="AW165" s="144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158"/>
      <c r="J166" s="158"/>
      <c r="K166" s="158"/>
      <c r="L166" s="158"/>
      <c r="M166" s="158"/>
      <c r="N166" s="158"/>
      <c r="O166" s="158"/>
      <c r="P166" s="158"/>
      <c r="Q166" s="289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4"/>
      <c r="AE166" s="144"/>
      <c r="AF166" s="144"/>
      <c r="AG166" s="144"/>
      <c r="AH166" s="144"/>
      <c r="AI166" s="144"/>
      <c r="AJ166" s="144"/>
      <c r="AK166" s="144"/>
      <c r="AL166" s="144"/>
      <c r="AM166" s="144"/>
      <c r="AN166" s="144"/>
      <c r="AO166" s="144"/>
      <c r="AP166" s="144"/>
      <c r="AQ166" s="144"/>
      <c r="AR166" s="144"/>
      <c r="AS166" s="144"/>
      <c r="AT166" s="144"/>
      <c r="AU166" s="144"/>
      <c r="AV166" s="144"/>
      <c r="AW166" s="144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158"/>
      <c r="J167" s="158"/>
      <c r="K167" s="158"/>
      <c r="L167" s="158"/>
      <c r="M167" s="158"/>
      <c r="N167" s="158"/>
      <c r="O167" s="158"/>
      <c r="P167" s="158"/>
      <c r="Q167" s="289"/>
      <c r="R167" s="143"/>
      <c r="S167" s="143"/>
      <c r="T167" s="143"/>
      <c r="U167" s="143"/>
      <c r="V167" s="143"/>
      <c r="W167" s="123"/>
      <c r="X167" s="143"/>
      <c r="Y167" s="143"/>
      <c r="Z167" s="143"/>
      <c r="AA167" s="143"/>
      <c r="AB167" s="143"/>
      <c r="AC167" s="143"/>
      <c r="AD167" s="144"/>
      <c r="AE167" s="144"/>
      <c r="AF167" s="144"/>
      <c r="AG167" s="144"/>
      <c r="AH167" s="144"/>
      <c r="AI167" s="144"/>
      <c r="AJ167" s="144"/>
      <c r="AK167" s="144"/>
      <c r="AL167" s="144"/>
      <c r="AM167" s="144"/>
      <c r="AN167" s="144"/>
      <c r="AO167" s="144"/>
      <c r="AP167" s="144"/>
      <c r="AQ167" s="144"/>
      <c r="AR167" s="144"/>
      <c r="AS167" s="144"/>
      <c r="AT167" s="144"/>
      <c r="AU167" s="144"/>
      <c r="AV167" s="144"/>
      <c r="AW167" s="144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158"/>
      <c r="J168" s="158"/>
      <c r="K168" s="158"/>
      <c r="L168" s="158"/>
      <c r="M168" s="158"/>
      <c r="N168" s="158"/>
      <c r="O168" s="158"/>
      <c r="P168" s="158"/>
      <c r="Q168" s="289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4"/>
      <c r="AE168" s="144"/>
      <c r="AF168" s="144"/>
      <c r="AG168" s="144"/>
      <c r="AH168" s="144"/>
      <c r="AI168" s="144"/>
      <c r="AJ168" s="144"/>
      <c r="AK168" s="144"/>
      <c r="AL168" s="144"/>
      <c r="AM168" s="144"/>
      <c r="AN168" s="144"/>
      <c r="AO168" s="144"/>
      <c r="AP168" s="144"/>
      <c r="AQ168" s="144"/>
      <c r="AR168" s="144"/>
      <c r="AS168" s="144"/>
      <c r="AT168" s="144"/>
      <c r="AU168" s="144"/>
      <c r="AV168" s="144"/>
      <c r="AW168" s="144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158"/>
      <c r="J169" s="158"/>
      <c r="K169" s="158"/>
      <c r="L169" s="158"/>
      <c r="M169" s="158"/>
      <c r="N169" s="158"/>
      <c r="O169" s="158"/>
      <c r="P169" s="158"/>
      <c r="Q169" s="289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4"/>
      <c r="AE169" s="144"/>
      <c r="AF169" s="144"/>
      <c r="AG169" s="144"/>
      <c r="AH169" s="144"/>
      <c r="AI169" s="144"/>
      <c r="AJ169" s="144"/>
      <c r="AK169" s="144"/>
      <c r="AL169" s="144"/>
      <c r="AM169" s="144"/>
      <c r="AN169" s="144"/>
      <c r="AO169" s="144"/>
      <c r="AP169" s="144"/>
      <c r="AQ169" s="144"/>
      <c r="AR169" s="144"/>
      <c r="AS169" s="144"/>
      <c r="AT169" s="144"/>
      <c r="AU169" s="144"/>
      <c r="AV169" s="144"/>
      <c r="AW169" s="144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158"/>
      <c r="J170" s="158"/>
      <c r="K170" s="158"/>
      <c r="L170" s="158"/>
      <c r="M170" s="158"/>
      <c r="N170" s="158"/>
      <c r="O170" s="158"/>
      <c r="P170" s="158"/>
      <c r="Q170" s="289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4"/>
      <c r="AE170" s="144"/>
      <c r="AF170" s="144"/>
      <c r="AG170" s="144"/>
      <c r="AH170" s="144"/>
      <c r="AI170" s="144"/>
      <c r="AJ170" s="144"/>
      <c r="AK170" s="144"/>
      <c r="AL170" s="144"/>
      <c r="AM170" s="144"/>
      <c r="AN170" s="144"/>
      <c r="AO170" s="144"/>
      <c r="AP170" s="144"/>
      <c r="AQ170" s="144"/>
      <c r="AR170" s="144"/>
      <c r="AS170" s="144"/>
      <c r="AT170" s="144"/>
      <c r="AU170" s="144"/>
      <c r="AV170" s="144"/>
      <c r="AW170" s="144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158"/>
      <c r="J171" s="158"/>
      <c r="K171" s="158"/>
      <c r="L171" s="158"/>
      <c r="M171" s="158"/>
      <c r="N171" s="158"/>
      <c r="O171" s="158"/>
      <c r="P171" s="158"/>
      <c r="Q171" s="289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  <c r="AQ171" s="144"/>
      <c r="AR171" s="144"/>
      <c r="AS171" s="144"/>
      <c r="AT171" s="144"/>
      <c r="AU171" s="144"/>
      <c r="AV171" s="144"/>
      <c r="AW171" s="144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158"/>
      <c r="J172" s="158"/>
      <c r="K172" s="158"/>
      <c r="L172" s="158"/>
      <c r="M172" s="158"/>
      <c r="N172" s="158"/>
      <c r="O172" s="158"/>
      <c r="P172" s="158"/>
      <c r="Q172" s="289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4"/>
      <c r="AE172" s="144"/>
      <c r="AF172" s="144"/>
      <c r="AG172" s="144"/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  <c r="AR172" s="144"/>
      <c r="AS172" s="144"/>
      <c r="AT172" s="144"/>
      <c r="AU172" s="144"/>
      <c r="AV172" s="144"/>
      <c r="AW172" s="144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158"/>
      <c r="J173" s="158"/>
      <c r="K173" s="158"/>
      <c r="L173" s="158"/>
      <c r="M173" s="158"/>
      <c r="N173" s="158"/>
      <c r="O173" s="158"/>
      <c r="P173" s="158"/>
      <c r="Q173" s="289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4"/>
      <c r="AE173" s="144"/>
      <c r="AF173" s="144"/>
      <c r="AG173" s="144"/>
      <c r="AH173" s="144"/>
      <c r="AI173" s="144"/>
      <c r="AJ173" s="144"/>
      <c r="AK173" s="144"/>
      <c r="AL173" s="144"/>
      <c r="AM173" s="144"/>
      <c r="AN173" s="144"/>
      <c r="AO173" s="144"/>
      <c r="AP173" s="144"/>
      <c r="AQ173" s="144"/>
      <c r="AR173" s="144"/>
      <c r="AS173" s="144"/>
      <c r="AT173" s="144"/>
      <c r="AU173" s="144"/>
      <c r="AV173" s="144"/>
      <c r="AW173" s="144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158"/>
      <c r="J174" s="158"/>
      <c r="K174" s="158"/>
      <c r="L174" s="158"/>
      <c r="M174" s="158"/>
      <c r="N174" s="158"/>
      <c r="O174" s="158"/>
      <c r="P174" s="158"/>
      <c r="Q174" s="289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4"/>
      <c r="AE174" s="144"/>
      <c r="AF174" s="144"/>
      <c r="AG174" s="144"/>
      <c r="AH174" s="144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144"/>
      <c r="AS174" s="144"/>
      <c r="AT174" s="144"/>
      <c r="AU174" s="144"/>
      <c r="AV174" s="144"/>
      <c r="AW174" s="144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158"/>
      <c r="J175" s="158"/>
      <c r="K175" s="158"/>
      <c r="L175" s="158"/>
      <c r="M175" s="158"/>
      <c r="N175" s="158"/>
      <c r="O175" s="158"/>
      <c r="P175" s="158"/>
      <c r="Q175" s="289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4"/>
      <c r="AE175" s="144"/>
      <c r="AF175" s="144"/>
      <c r="AG175" s="144"/>
      <c r="AH175" s="144"/>
      <c r="AI175" s="144"/>
      <c r="AJ175" s="144"/>
      <c r="AK175" s="144"/>
      <c r="AL175" s="144"/>
      <c r="AM175" s="144"/>
      <c r="AN175" s="144"/>
      <c r="AO175" s="144"/>
      <c r="AP175" s="144"/>
      <c r="AQ175" s="144"/>
      <c r="AR175" s="144"/>
      <c r="AS175" s="144"/>
      <c r="AT175" s="144"/>
      <c r="AU175" s="144"/>
      <c r="AV175" s="144"/>
      <c r="AW175" s="144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158"/>
      <c r="J176" s="158"/>
      <c r="K176" s="158"/>
      <c r="L176" s="158"/>
      <c r="M176" s="158"/>
      <c r="N176" s="158"/>
      <c r="O176" s="158"/>
      <c r="P176" s="158"/>
      <c r="Q176" s="289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4"/>
      <c r="AE176" s="144"/>
      <c r="AF176" s="144"/>
      <c r="AG176" s="144"/>
      <c r="AH176" s="144"/>
      <c r="AI176" s="144"/>
      <c r="AJ176" s="144"/>
      <c r="AK176" s="144"/>
      <c r="AL176" s="144"/>
      <c r="AM176" s="144"/>
      <c r="AN176" s="144"/>
      <c r="AO176" s="144"/>
      <c r="AP176" s="144"/>
      <c r="AQ176" s="144"/>
      <c r="AR176" s="144"/>
      <c r="AS176" s="144"/>
      <c r="AT176" s="144"/>
      <c r="AU176" s="144"/>
      <c r="AV176" s="144"/>
      <c r="AW176" s="144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158"/>
      <c r="J177" s="158"/>
      <c r="K177" s="158"/>
      <c r="L177" s="158"/>
      <c r="M177" s="158"/>
      <c r="N177" s="158"/>
      <c r="O177" s="158"/>
      <c r="P177" s="158"/>
      <c r="Q177" s="289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4"/>
      <c r="AE177" s="144"/>
      <c r="AF177" s="144"/>
      <c r="AG177" s="144"/>
      <c r="AH177" s="144"/>
      <c r="AI177" s="144"/>
      <c r="AJ177" s="144"/>
      <c r="AK177" s="144"/>
      <c r="AL177" s="144"/>
      <c r="AM177" s="144"/>
      <c r="AN177" s="144"/>
      <c r="AO177" s="144"/>
      <c r="AP177" s="144"/>
      <c r="AQ177" s="144"/>
      <c r="AR177" s="144"/>
      <c r="AS177" s="144"/>
      <c r="AT177" s="144"/>
      <c r="AU177" s="144"/>
      <c r="AV177" s="144"/>
      <c r="AW177" s="144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158"/>
      <c r="J178" s="158"/>
      <c r="K178" s="158"/>
      <c r="L178" s="158"/>
      <c r="M178" s="158"/>
      <c r="N178" s="158"/>
      <c r="O178" s="158"/>
      <c r="P178" s="158"/>
      <c r="Q178" s="289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4"/>
      <c r="AE178" s="144"/>
      <c r="AF178" s="144"/>
      <c r="AG178" s="144"/>
      <c r="AH178" s="144"/>
      <c r="AI178" s="144"/>
      <c r="AJ178" s="144"/>
      <c r="AK178" s="144"/>
      <c r="AL178" s="144"/>
      <c r="AM178" s="144"/>
      <c r="AN178" s="144"/>
      <c r="AO178" s="144"/>
      <c r="AP178" s="144"/>
      <c r="AQ178" s="144"/>
      <c r="AR178" s="144"/>
      <c r="AS178" s="144"/>
      <c r="AT178" s="144"/>
      <c r="AU178" s="144"/>
      <c r="AV178" s="144"/>
      <c r="AW178" s="144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158"/>
      <c r="J179" s="158"/>
      <c r="K179" s="158"/>
      <c r="L179" s="158"/>
      <c r="M179" s="158"/>
      <c r="N179" s="158"/>
      <c r="O179" s="158"/>
      <c r="P179" s="158"/>
      <c r="Q179" s="289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4"/>
      <c r="AE179" s="144"/>
      <c r="AF179" s="144"/>
      <c r="AG179" s="144"/>
      <c r="AH179" s="144"/>
      <c r="AI179" s="144"/>
      <c r="AJ179" s="144"/>
      <c r="AK179" s="144"/>
      <c r="AL179" s="144"/>
      <c r="AM179" s="144"/>
      <c r="AN179" s="144"/>
      <c r="AO179" s="144"/>
      <c r="AP179" s="144"/>
      <c r="AQ179" s="144"/>
      <c r="AR179" s="144"/>
      <c r="AS179" s="144"/>
      <c r="AT179" s="144"/>
      <c r="AU179" s="144"/>
      <c r="AV179" s="144"/>
      <c r="AW179" s="144"/>
    </row>
    <row r="180" ht="15.75" customHeight="1">
      <c r="A180" s="143"/>
      <c r="B180" s="143"/>
      <c r="C180" s="143"/>
      <c r="D180" s="143"/>
      <c r="E180" s="143"/>
      <c r="F180" s="143"/>
      <c r="G180" s="143"/>
      <c r="H180" s="143"/>
      <c r="I180" s="158"/>
      <c r="J180" s="158"/>
      <c r="K180" s="158"/>
      <c r="L180" s="158"/>
      <c r="M180" s="158"/>
      <c r="N180" s="158"/>
      <c r="O180" s="158"/>
      <c r="P180" s="158"/>
      <c r="Q180" s="289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4"/>
      <c r="AE180" s="144"/>
      <c r="AF180" s="144"/>
      <c r="AG180" s="144"/>
      <c r="AH180" s="144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144"/>
      <c r="AS180" s="144"/>
      <c r="AT180" s="144"/>
      <c r="AU180" s="144"/>
      <c r="AV180" s="144"/>
      <c r="AW180" s="144"/>
    </row>
    <row r="181" ht="15.75" customHeight="1">
      <c r="A181" s="143"/>
      <c r="B181" s="143"/>
      <c r="C181" s="143"/>
      <c r="D181" s="143"/>
      <c r="E181" s="143"/>
      <c r="F181" s="143"/>
      <c r="G181" s="143"/>
      <c r="H181" s="143"/>
      <c r="I181" s="158"/>
      <c r="J181" s="158"/>
      <c r="K181" s="158"/>
      <c r="L181" s="158"/>
      <c r="M181" s="158"/>
      <c r="N181" s="158"/>
      <c r="O181" s="158"/>
      <c r="P181" s="158"/>
      <c r="Q181" s="289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4"/>
      <c r="AE181" s="144"/>
      <c r="AF181" s="144"/>
      <c r="AG181" s="144"/>
      <c r="AH181" s="144"/>
      <c r="AI181" s="144"/>
      <c r="AJ181" s="144"/>
      <c r="AK181" s="144"/>
      <c r="AL181" s="144"/>
      <c r="AM181" s="144"/>
      <c r="AN181" s="144"/>
      <c r="AO181" s="144"/>
      <c r="AP181" s="144"/>
      <c r="AQ181" s="144"/>
      <c r="AR181" s="144"/>
      <c r="AS181" s="144"/>
      <c r="AT181" s="144"/>
      <c r="AU181" s="144"/>
      <c r="AV181" s="144"/>
      <c r="AW181" s="144"/>
    </row>
    <row r="182" ht="15.75" customHeight="1">
      <c r="A182" s="143"/>
      <c r="B182" s="143"/>
      <c r="C182" s="143"/>
      <c r="D182" s="143"/>
      <c r="E182" s="143"/>
      <c r="F182" s="143"/>
      <c r="G182" s="143"/>
      <c r="H182" s="143"/>
      <c r="I182" s="158"/>
      <c r="J182" s="158"/>
      <c r="K182" s="158"/>
      <c r="L182" s="158"/>
      <c r="M182" s="158"/>
      <c r="N182" s="158"/>
      <c r="O182" s="158"/>
      <c r="P182" s="158"/>
      <c r="Q182" s="289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4"/>
      <c r="AE182" s="144"/>
      <c r="AF182" s="144"/>
      <c r="AG182" s="144"/>
      <c r="AH182" s="144"/>
      <c r="AI182" s="144"/>
      <c r="AJ182" s="144"/>
      <c r="AK182" s="144"/>
      <c r="AL182" s="144"/>
      <c r="AM182" s="144"/>
      <c r="AN182" s="144"/>
      <c r="AO182" s="144"/>
      <c r="AP182" s="144"/>
      <c r="AQ182" s="144"/>
      <c r="AR182" s="144"/>
      <c r="AS182" s="144"/>
      <c r="AT182" s="144"/>
      <c r="AU182" s="144"/>
      <c r="AV182" s="144"/>
      <c r="AW182" s="144"/>
    </row>
    <row r="183" ht="15.75" customHeight="1">
      <c r="A183" s="143"/>
      <c r="B183" s="143"/>
      <c r="C183" s="143"/>
      <c r="D183" s="143"/>
      <c r="E183" s="143"/>
      <c r="F183" s="143"/>
      <c r="G183" s="143"/>
      <c r="H183" s="143"/>
      <c r="I183" s="158"/>
      <c r="J183" s="158"/>
      <c r="K183" s="158"/>
      <c r="L183" s="158"/>
      <c r="M183" s="158"/>
      <c r="N183" s="158"/>
      <c r="O183" s="158"/>
      <c r="P183" s="158"/>
      <c r="Q183" s="289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4"/>
      <c r="AE183" s="144"/>
      <c r="AF183" s="144"/>
      <c r="AG183" s="144"/>
      <c r="AH183" s="144"/>
      <c r="AI183" s="144"/>
      <c r="AJ183" s="144"/>
      <c r="AK183" s="144"/>
      <c r="AL183" s="144"/>
      <c r="AM183" s="144"/>
      <c r="AN183" s="144"/>
      <c r="AO183" s="144"/>
      <c r="AP183" s="144"/>
      <c r="AQ183" s="144"/>
      <c r="AR183" s="144"/>
      <c r="AS183" s="144"/>
      <c r="AT183" s="144"/>
      <c r="AU183" s="144"/>
      <c r="AV183" s="144"/>
      <c r="AW183" s="144"/>
    </row>
    <row r="184" ht="15.75" customHeight="1">
      <c r="A184" s="143"/>
      <c r="B184" s="143"/>
      <c r="C184" s="143"/>
      <c r="D184" s="143"/>
      <c r="E184" s="143"/>
      <c r="F184" s="143"/>
      <c r="G184" s="143"/>
      <c r="H184" s="143"/>
      <c r="I184" s="158"/>
      <c r="J184" s="158"/>
      <c r="K184" s="158"/>
      <c r="L184" s="158"/>
      <c r="M184" s="158"/>
      <c r="N184" s="158"/>
      <c r="O184" s="158"/>
      <c r="P184" s="158"/>
      <c r="Q184" s="289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4"/>
      <c r="AE184" s="144"/>
      <c r="AF184" s="144"/>
      <c r="AG184" s="144"/>
      <c r="AH184" s="144"/>
      <c r="AI184" s="144"/>
      <c r="AJ184" s="144"/>
      <c r="AK184" s="144"/>
      <c r="AL184" s="144"/>
      <c r="AM184" s="144"/>
      <c r="AN184" s="144"/>
      <c r="AO184" s="144"/>
      <c r="AP184" s="144"/>
      <c r="AQ184" s="144"/>
      <c r="AR184" s="144"/>
      <c r="AS184" s="144"/>
      <c r="AT184" s="144"/>
      <c r="AU184" s="144"/>
      <c r="AV184" s="144"/>
      <c r="AW184" s="144"/>
    </row>
    <row r="185" ht="15.75" customHeight="1">
      <c r="A185" s="143"/>
      <c r="B185" s="143"/>
      <c r="C185" s="143"/>
      <c r="D185" s="143"/>
      <c r="E185" s="143"/>
      <c r="F185" s="143"/>
      <c r="G185" s="143"/>
      <c r="H185" s="143"/>
      <c r="I185" s="158"/>
      <c r="J185" s="158"/>
      <c r="K185" s="158"/>
      <c r="L185" s="158"/>
      <c r="M185" s="158"/>
      <c r="N185" s="158"/>
      <c r="O185" s="158"/>
      <c r="P185" s="158"/>
      <c r="Q185" s="289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4"/>
      <c r="AE185" s="144"/>
      <c r="AF185" s="144"/>
      <c r="AG185" s="144"/>
      <c r="AH185" s="144"/>
      <c r="AI185" s="144"/>
      <c r="AJ185" s="144"/>
      <c r="AK185" s="144"/>
      <c r="AL185" s="144"/>
      <c r="AM185" s="144"/>
      <c r="AN185" s="144"/>
      <c r="AO185" s="144"/>
      <c r="AP185" s="144"/>
      <c r="AQ185" s="144"/>
      <c r="AR185" s="144"/>
      <c r="AS185" s="144"/>
      <c r="AT185" s="144"/>
      <c r="AU185" s="144"/>
      <c r="AV185" s="144"/>
      <c r="AW185" s="144"/>
    </row>
    <row r="186" ht="15.75" customHeight="1">
      <c r="A186" s="143"/>
      <c r="B186" s="143"/>
      <c r="C186" s="143"/>
      <c r="D186" s="143"/>
      <c r="E186" s="143"/>
      <c r="F186" s="143"/>
      <c r="G186" s="143"/>
      <c r="H186" s="143"/>
      <c r="I186" s="158"/>
      <c r="J186" s="158"/>
      <c r="K186" s="158"/>
      <c r="L186" s="158"/>
      <c r="M186" s="158"/>
      <c r="N186" s="158"/>
      <c r="O186" s="158"/>
      <c r="P186" s="158"/>
      <c r="Q186" s="289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4"/>
      <c r="AE186" s="144"/>
      <c r="AF186" s="144"/>
      <c r="AG186" s="144"/>
      <c r="AH186" s="144"/>
      <c r="AI186" s="144"/>
      <c r="AJ186" s="144"/>
      <c r="AK186" s="144"/>
      <c r="AL186" s="144"/>
      <c r="AM186" s="144"/>
      <c r="AN186" s="144"/>
      <c r="AO186" s="144"/>
      <c r="AP186" s="144"/>
      <c r="AQ186" s="144"/>
      <c r="AR186" s="144"/>
      <c r="AS186" s="144"/>
      <c r="AT186" s="144"/>
      <c r="AU186" s="144"/>
      <c r="AV186" s="144"/>
      <c r="AW186" s="144"/>
    </row>
    <row r="187" ht="15.75" customHeight="1">
      <c r="A187" s="143"/>
      <c r="B187" s="143"/>
      <c r="C187" s="143"/>
      <c r="D187" s="143"/>
      <c r="E187" s="143"/>
      <c r="F187" s="143"/>
      <c r="G187" s="143"/>
      <c r="H187" s="143"/>
      <c r="I187" s="158"/>
      <c r="J187" s="158"/>
      <c r="K187" s="158"/>
      <c r="L187" s="158"/>
      <c r="M187" s="158"/>
      <c r="N187" s="158"/>
      <c r="O187" s="158"/>
      <c r="P187" s="158"/>
      <c r="Q187" s="289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4"/>
      <c r="AE187" s="144"/>
      <c r="AF187" s="144"/>
      <c r="AG187" s="144"/>
      <c r="AH187" s="144"/>
      <c r="AI187" s="144"/>
      <c r="AJ187" s="144"/>
      <c r="AK187" s="144"/>
      <c r="AL187" s="144"/>
      <c r="AM187" s="144"/>
      <c r="AN187" s="144"/>
      <c r="AO187" s="144"/>
      <c r="AP187" s="144"/>
      <c r="AQ187" s="144"/>
      <c r="AR187" s="144"/>
      <c r="AS187" s="144"/>
      <c r="AT187" s="144"/>
      <c r="AU187" s="144"/>
      <c r="AV187" s="144"/>
      <c r="AW187" s="144"/>
    </row>
    <row r="188" ht="15.75" customHeight="1">
      <c r="A188" s="143"/>
      <c r="B188" s="143"/>
      <c r="C188" s="143"/>
      <c r="D188" s="143"/>
      <c r="E188" s="143"/>
      <c r="F188" s="143"/>
      <c r="G188" s="143"/>
      <c r="H188" s="143"/>
      <c r="I188" s="158"/>
      <c r="J188" s="158"/>
      <c r="K188" s="158"/>
      <c r="L188" s="158"/>
      <c r="M188" s="158"/>
      <c r="N188" s="158"/>
      <c r="O188" s="158"/>
      <c r="P188" s="158"/>
      <c r="Q188" s="289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4"/>
      <c r="AE188" s="144"/>
      <c r="AF188" s="144"/>
      <c r="AG188" s="144"/>
      <c r="AH188" s="144"/>
      <c r="AI188" s="144"/>
      <c r="AJ188" s="144"/>
      <c r="AK188" s="144"/>
      <c r="AL188" s="144"/>
      <c r="AM188" s="144"/>
      <c r="AN188" s="144"/>
      <c r="AO188" s="144"/>
      <c r="AP188" s="144"/>
      <c r="AQ188" s="144"/>
      <c r="AR188" s="144"/>
      <c r="AS188" s="144"/>
      <c r="AT188" s="144"/>
      <c r="AU188" s="144"/>
      <c r="AV188" s="144"/>
      <c r="AW188" s="144"/>
    </row>
    <row r="189" ht="15.75" customHeight="1">
      <c r="A189" s="143"/>
      <c r="B189" s="143"/>
      <c r="C189" s="143"/>
      <c r="D189" s="143"/>
      <c r="E189" s="143"/>
      <c r="F189" s="143"/>
      <c r="G189" s="143"/>
      <c r="H189" s="143"/>
      <c r="I189" s="158"/>
      <c r="J189" s="158"/>
      <c r="K189" s="158"/>
      <c r="L189" s="158"/>
      <c r="M189" s="158"/>
      <c r="N189" s="158"/>
      <c r="O189" s="158"/>
      <c r="P189" s="158"/>
      <c r="Q189" s="289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4"/>
      <c r="AE189" s="144"/>
      <c r="AF189" s="144"/>
      <c r="AG189" s="144"/>
      <c r="AH189" s="144"/>
      <c r="AI189" s="144"/>
      <c r="AJ189" s="144"/>
      <c r="AK189" s="144"/>
      <c r="AL189" s="144"/>
      <c r="AM189" s="144"/>
      <c r="AN189" s="144"/>
      <c r="AO189" s="144"/>
      <c r="AP189" s="144"/>
      <c r="AQ189" s="144"/>
      <c r="AR189" s="144"/>
      <c r="AS189" s="144"/>
      <c r="AT189" s="144"/>
      <c r="AU189" s="144"/>
      <c r="AV189" s="144"/>
      <c r="AW189" s="144"/>
    </row>
    <row r="190" ht="15.75" customHeight="1">
      <c r="A190" s="143"/>
      <c r="B190" s="143"/>
      <c r="C190" s="143"/>
      <c r="D190" s="143"/>
      <c r="E190" s="143"/>
      <c r="F190" s="143"/>
      <c r="G190" s="143"/>
      <c r="H190" s="143"/>
      <c r="I190" s="158"/>
      <c r="J190" s="158"/>
      <c r="K190" s="158"/>
      <c r="L190" s="158"/>
      <c r="M190" s="158"/>
      <c r="N190" s="158"/>
      <c r="O190" s="158"/>
      <c r="P190" s="158"/>
      <c r="Q190" s="289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4"/>
      <c r="AE190" s="144"/>
      <c r="AF190" s="144"/>
      <c r="AG190" s="144"/>
      <c r="AH190" s="144"/>
      <c r="AI190" s="144"/>
      <c r="AJ190" s="144"/>
      <c r="AK190" s="144"/>
      <c r="AL190" s="144"/>
      <c r="AM190" s="144"/>
      <c r="AN190" s="144"/>
      <c r="AO190" s="144"/>
      <c r="AP190" s="144"/>
      <c r="AQ190" s="144"/>
      <c r="AR190" s="144"/>
      <c r="AS190" s="144"/>
      <c r="AT190" s="144"/>
      <c r="AU190" s="144"/>
      <c r="AV190" s="144"/>
      <c r="AW190" s="144"/>
    </row>
    <row r="191" ht="15.75" customHeight="1">
      <c r="A191" s="143"/>
      <c r="B191" s="143"/>
      <c r="C191" s="143"/>
      <c r="D191" s="143"/>
      <c r="E191" s="143"/>
      <c r="F191" s="143"/>
      <c r="G191" s="143"/>
      <c r="H191" s="143"/>
      <c r="I191" s="158"/>
      <c r="J191" s="158"/>
      <c r="K191" s="158"/>
      <c r="L191" s="158"/>
      <c r="M191" s="158"/>
      <c r="N191" s="158"/>
      <c r="O191" s="158"/>
      <c r="P191" s="158"/>
      <c r="Q191" s="289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4"/>
      <c r="AE191" s="144"/>
      <c r="AF191" s="144"/>
      <c r="AG191" s="144"/>
      <c r="AH191" s="144"/>
      <c r="AI191" s="144"/>
      <c r="AJ191" s="144"/>
      <c r="AK191" s="144"/>
      <c r="AL191" s="144"/>
      <c r="AM191" s="144"/>
      <c r="AN191" s="144"/>
      <c r="AO191" s="144"/>
      <c r="AP191" s="144"/>
      <c r="AQ191" s="144"/>
      <c r="AR191" s="144"/>
      <c r="AS191" s="144"/>
      <c r="AT191" s="144"/>
      <c r="AU191" s="144"/>
      <c r="AV191" s="144"/>
      <c r="AW191" s="144"/>
    </row>
    <row r="192" ht="15.75" customHeight="1">
      <c r="A192" s="143"/>
      <c r="B192" s="143"/>
      <c r="C192" s="143"/>
      <c r="D192" s="143"/>
      <c r="E192" s="143"/>
      <c r="F192" s="143"/>
      <c r="G192" s="143"/>
      <c r="H192" s="143"/>
      <c r="I192" s="158"/>
      <c r="J192" s="158"/>
      <c r="K192" s="158"/>
      <c r="L192" s="158"/>
      <c r="M192" s="158"/>
      <c r="N192" s="158"/>
      <c r="O192" s="158"/>
      <c r="P192" s="158"/>
      <c r="Q192" s="289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4"/>
      <c r="AE192" s="144"/>
      <c r="AF192" s="144"/>
      <c r="AG192" s="144"/>
      <c r="AH192" s="144"/>
      <c r="AI192" s="144"/>
      <c r="AJ192" s="144"/>
      <c r="AK192" s="144"/>
      <c r="AL192" s="144"/>
      <c r="AM192" s="144"/>
      <c r="AN192" s="144"/>
      <c r="AO192" s="144"/>
      <c r="AP192" s="144"/>
      <c r="AQ192" s="144"/>
      <c r="AR192" s="144"/>
      <c r="AS192" s="144"/>
      <c r="AT192" s="144"/>
      <c r="AU192" s="144"/>
      <c r="AV192" s="144"/>
      <c r="AW192" s="144"/>
    </row>
    <row r="193" ht="15.75" customHeight="1">
      <c r="A193" s="143"/>
      <c r="B193" s="143"/>
      <c r="C193" s="143"/>
      <c r="D193" s="143"/>
      <c r="E193" s="143"/>
      <c r="F193" s="143"/>
      <c r="G193" s="143"/>
      <c r="H193" s="143"/>
      <c r="I193" s="158"/>
      <c r="J193" s="158"/>
      <c r="K193" s="158"/>
      <c r="L193" s="158"/>
      <c r="M193" s="158"/>
      <c r="N193" s="158"/>
      <c r="O193" s="158"/>
      <c r="P193" s="158"/>
      <c r="Q193" s="289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4"/>
      <c r="AE193" s="144"/>
      <c r="AF193" s="144"/>
      <c r="AG193" s="144"/>
      <c r="AH193" s="144"/>
      <c r="AI193" s="144"/>
      <c r="AJ193" s="144"/>
      <c r="AK193" s="144"/>
      <c r="AL193" s="144"/>
      <c r="AM193" s="144"/>
      <c r="AN193" s="144"/>
      <c r="AO193" s="144"/>
      <c r="AP193" s="144"/>
      <c r="AQ193" s="144"/>
      <c r="AR193" s="144"/>
      <c r="AS193" s="144"/>
      <c r="AT193" s="144"/>
      <c r="AU193" s="144"/>
      <c r="AV193" s="144"/>
      <c r="AW193" s="144"/>
    </row>
    <row r="194" ht="15.75" customHeight="1">
      <c r="A194" s="143"/>
      <c r="B194" s="143"/>
      <c r="C194" s="143"/>
      <c r="D194" s="143"/>
      <c r="E194" s="143"/>
      <c r="F194" s="143"/>
      <c r="G194" s="143"/>
      <c r="H194" s="143"/>
      <c r="I194" s="158"/>
      <c r="J194" s="158"/>
      <c r="K194" s="158"/>
      <c r="L194" s="158"/>
      <c r="M194" s="158"/>
      <c r="N194" s="158"/>
      <c r="O194" s="158"/>
      <c r="P194" s="158"/>
      <c r="Q194" s="289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4"/>
      <c r="AE194" s="144"/>
      <c r="AF194" s="144"/>
      <c r="AG194" s="144"/>
      <c r="AH194" s="144"/>
      <c r="AI194" s="144"/>
      <c r="AJ194" s="144"/>
      <c r="AK194" s="144"/>
      <c r="AL194" s="144"/>
      <c r="AM194" s="144"/>
      <c r="AN194" s="144"/>
      <c r="AO194" s="144"/>
      <c r="AP194" s="144"/>
      <c r="AQ194" s="144"/>
      <c r="AR194" s="144"/>
      <c r="AS194" s="144"/>
      <c r="AT194" s="144"/>
      <c r="AU194" s="144"/>
      <c r="AV194" s="144"/>
      <c r="AW194" s="144"/>
    </row>
    <row r="195" ht="15.75" customHeight="1">
      <c r="A195" s="143"/>
      <c r="B195" s="143"/>
      <c r="C195" s="143"/>
      <c r="D195" s="143"/>
      <c r="E195" s="143"/>
      <c r="F195" s="143"/>
      <c r="G195" s="143"/>
      <c r="H195" s="143"/>
      <c r="I195" s="158"/>
      <c r="J195" s="158"/>
      <c r="K195" s="158"/>
      <c r="L195" s="158"/>
      <c r="M195" s="158"/>
      <c r="N195" s="158"/>
      <c r="O195" s="158"/>
      <c r="P195" s="158"/>
      <c r="Q195" s="289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4"/>
      <c r="AE195" s="144"/>
      <c r="AF195" s="144"/>
      <c r="AG195" s="144"/>
      <c r="AH195" s="144"/>
      <c r="AI195" s="144"/>
      <c r="AJ195" s="144"/>
      <c r="AK195" s="144"/>
      <c r="AL195" s="144"/>
      <c r="AM195" s="144"/>
      <c r="AN195" s="144"/>
      <c r="AO195" s="144"/>
      <c r="AP195" s="144"/>
      <c r="AQ195" s="144"/>
      <c r="AR195" s="144"/>
      <c r="AS195" s="144"/>
      <c r="AT195" s="144"/>
      <c r="AU195" s="144"/>
      <c r="AV195" s="144"/>
      <c r="AW195" s="144"/>
    </row>
    <row r="196" ht="15.75" customHeight="1">
      <c r="A196" s="143"/>
      <c r="B196" s="143"/>
      <c r="C196" s="143"/>
      <c r="D196" s="143"/>
      <c r="E196" s="143"/>
      <c r="F196" s="143"/>
      <c r="G196" s="143"/>
      <c r="H196" s="143"/>
      <c r="I196" s="158"/>
      <c r="J196" s="158"/>
      <c r="K196" s="158"/>
      <c r="L196" s="158"/>
      <c r="M196" s="158"/>
      <c r="N196" s="158"/>
      <c r="O196" s="158"/>
      <c r="P196" s="289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4"/>
      <c r="AE196" s="144"/>
      <c r="AF196" s="144"/>
      <c r="AG196" s="144"/>
      <c r="AH196" s="144"/>
      <c r="AI196" s="144"/>
      <c r="AJ196" s="144"/>
      <c r="AK196" s="144"/>
      <c r="AL196" s="144"/>
      <c r="AM196" s="144"/>
      <c r="AN196" s="144"/>
      <c r="AO196" s="144"/>
      <c r="AP196" s="144"/>
      <c r="AQ196" s="144"/>
      <c r="AR196" s="144"/>
      <c r="AS196" s="144"/>
      <c r="AT196" s="144"/>
      <c r="AU196" s="144"/>
      <c r="AV196" s="144"/>
      <c r="AW196" s="144"/>
    </row>
    <row r="197" ht="15.75" customHeight="1">
      <c r="A197" s="143"/>
      <c r="B197" s="143"/>
      <c r="C197" s="143"/>
      <c r="D197" s="143"/>
      <c r="E197" s="143"/>
      <c r="F197" s="143"/>
      <c r="G197" s="143"/>
      <c r="H197" s="143"/>
      <c r="I197" s="158"/>
      <c r="J197" s="158"/>
      <c r="K197" s="158"/>
      <c r="L197" s="158"/>
      <c r="M197" s="158"/>
      <c r="N197" s="158"/>
      <c r="O197" s="158"/>
      <c r="P197" s="289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4"/>
      <c r="AE197" s="144"/>
      <c r="AF197" s="144"/>
      <c r="AG197" s="144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  <c r="AR197" s="144"/>
      <c r="AS197" s="144"/>
      <c r="AT197" s="144"/>
      <c r="AU197" s="144"/>
      <c r="AV197" s="144"/>
      <c r="AW197" s="144"/>
    </row>
    <row r="198" ht="15.75" customHeight="1">
      <c r="A198" s="143"/>
      <c r="B198" s="143"/>
      <c r="C198" s="143"/>
      <c r="D198" s="143"/>
      <c r="E198" s="143"/>
      <c r="F198" s="143"/>
      <c r="G198" s="143"/>
      <c r="H198" s="143"/>
      <c r="I198" s="158"/>
      <c r="J198" s="158"/>
      <c r="K198" s="158"/>
      <c r="L198" s="158"/>
      <c r="M198" s="158"/>
      <c r="N198" s="158"/>
      <c r="O198" s="158"/>
      <c r="P198" s="289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4"/>
      <c r="AE198" s="144"/>
      <c r="AF198" s="144"/>
      <c r="AG198" s="144"/>
      <c r="AH198" s="144"/>
      <c r="AI198" s="144"/>
      <c r="AJ198" s="144"/>
      <c r="AK198" s="144"/>
      <c r="AL198" s="144"/>
      <c r="AM198" s="144"/>
      <c r="AN198" s="144"/>
      <c r="AO198" s="144"/>
      <c r="AP198" s="144"/>
      <c r="AQ198" s="144"/>
      <c r="AR198" s="144"/>
      <c r="AS198" s="144"/>
      <c r="AT198" s="144"/>
      <c r="AU198" s="144"/>
      <c r="AV198" s="144"/>
      <c r="AW198" s="144"/>
    </row>
    <row r="199" ht="15.75" customHeight="1">
      <c r="A199" s="143"/>
      <c r="B199" s="143"/>
      <c r="C199" s="143"/>
      <c r="D199" s="143"/>
      <c r="E199" s="143"/>
      <c r="F199" s="143"/>
      <c r="G199" s="143"/>
      <c r="H199" s="143"/>
      <c r="I199" s="158"/>
      <c r="J199" s="158"/>
      <c r="K199" s="158"/>
      <c r="L199" s="158"/>
      <c r="M199" s="158"/>
      <c r="N199" s="158"/>
      <c r="O199" s="158"/>
      <c r="P199" s="289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4"/>
      <c r="AE199" s="144"/>
      <c r="AF199" s="144"/>
      <c r="AG199" s="144"/>
      <c r="AH199" s="144"/>
      <c r="AI199" s="144"/>
      <c r="AJ199" s="144"/>
      <c r="AK199" s="144"/>
      <c r="AL199" s="144"/>
      <c r="AM199" s="144"/>
      <c r="AN199" s="144"/>
      <c r="AO199" s="144"/>
      <c r="AP199" s="144"/>
      <c r="AQ199" s="144"/>
      <c r="AR199" s="144"/>
      <c r="AS199" s="144"/>
      <c r="AT199" s="144"/>
      <c r="AU199" s="144"/>
      <c r="AV199" s="144"/>
      <c r="AW199" s="144"/>
    </row>
    <row r="200" ht="15.75" customHeight="1">
      <c r="A200" s="143"/>
      <c r="B200" s="143"/>
      <c r="C200" s="143"/>
      <c r="D200" s="143"/>
      <c r="E200" s="143"/>
      <c r="F200" s="143"/>
      <c r="G200" s="143"/>
      <c r="H200" s="143"/>
      <c r="I200" s="158"/>
      <c r="J200" s="158"/>
      <c r="K200" s="158"/>
      <c r="L200" s="158"/>
      <c r="M200" s="158"/>
      <c r="N200" s="158"/>
      <c r="O200" s="158"/>
      <c r="P200" s="289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4"/>
      <c r="AE200" s="144"/>
      <c r="AF200" s="144"/>
      <c r="AG200" s="144"/>
      <c r="AH200" s="144"/>
      <c r="AI200" s="144"/>
      <c r="AJ200" s="144"/>
      <c r="AK200" s="144"/>
      <c r="AL200" s="144"/>
      <c r="AM200" s="144"/>
      <c r="AN200" s="144"/>
      <c r="AO200" s="144"/>
      <c r="AP200" s="144"/>
      <c r="AQ200" s="144"/>
      <c r="AR200" s="144"/>
      <c r="AS200" s="144"/>
      <c r="AT200" s="144"/>
      <c r="AU200" s="144"/>
      <c r="AV200" s="144"/>
      <c r="AW200" s="144"/>
    </row>
    <row r="201" ht="15.75" customHeight="1">
      <c r="A201" s="143"/>
      <c r="B201" s="143"/>
      <c r="C201" s="143"/>
      <c r="D201" s="143"/>
      <c r="E201" s="143"/>
      <c r="F201" s="143"/>
      <c r="G201" s="143"/>
      <c r="H201" s="143"/>
      <c r="I201" s="158"/>
      <c r="J201" s="158"/>
      <c r="K201" s="158"/>
      <c r="L201" s="158"/>
      <c r="M201" s="158"/>
      <c r="N201" s="158"/>
      <c r="O201" s="158"/>
      <c r="P201" s="289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4"/>
      <c r="AE201" s="144"/>
      <c r="AF201" s="144"/>
      <c r="AG201" s="144"/>
      <c r="AH201" s="144"/>
      <c r="AI201" s="144"/>
      <c r="AJ201" s="144"/>
      <c r="AK201" s="144"/>
      <c r="AL201" s="144"/>
      <c r="AM201" s="144"/>
      <c r="AN201" s="144"/>
      <c r="AO201" s="144"/>
      <c r="AP201" s="144"/>
      <c r="AQ201" s="144"/>
      <c r="AR201" s="144"/>
      <c r="AS201" s="144"/>
      <c r="AT201" s="144"/>
      <c r="AU201" s="144"/>
      <c r="AV201" s="144"/>
      <c r="AW201" s="144"/>
    </row>
    <row r="202" ht="15.75" customHeight="1">
      <c r="A202" s="143"/>
      <c r="B202" s="143"/>
      <c r="C202" s="143"/>
      <c r="D202" s="143"/>
      <c r="E202" s="143"/>
      <c r="F202" s="143"/>
      <c r="G202" s="143"/>
      <c r="H202" s="143"/>
      <c r="I202" s="158"/>
      <c r="J202" s="158"/>
      <c r="K202" s="158"/>
      <c r="L202" s="158"/>
      <c r="M202" s="158"/>
      <c r="N202" s="158"/>
      <c r="O202" s="158"/>
      <c r="P202" s="289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4"/>
      <c r="AE202" s="144"/>
      <c r="AF202" s="144"/>
      <c r="AG202" s="144"/>
      <c r="AH202" s="144"/>
      <c r="AI202" s="144"/>
      <c r="AJ202" s="144"/>
      <c r="AK202" s="144"/>
      <c r="AL202" s="144"/>
      <c r="AM202" s="144"/>
      <c r="AN202" s="144"/>
      <c r="AO202" s="144"/>
      <c r="AP202" s="144"/>
      <c r="AQ202" s="144"/>
      <c r="AR202" s="144"/>
      <c r="AS202" s="144"/>
      <c r="AT202" s="144"/>
      <c r="AU202" s="144"/>
      <c r="AV202" s="144"/>
      <c r="AW202" s="144"/>
    </row>
    <row r="203" ht="15.75" customHeight="1">
      <c r="A203" s="143"/>
      <c r="B203" s="143"/>
      <c r="C203" s="143"/>
      <c r="D203" s="143"/>
      <c r="E203" s="143"/>
      <c r="F203" s="143"/>
      <c r="G203" s="143"/>
      <c r="H203" s="143"/>
      <c r="I203" s="158"/>
      <c r="J203" s="158"/>
      <c r="K203" s="158"/>
      <c r="L203" s="158"/>
      <c r="M203" s="158"/>
      <c r="N203" s="158"/>
      <c r="O203" s="158"/>
      <c r="P203" s="289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4"/>
      <c r="AE203" s="144"/>
      <c r="AF203" s="144"/>
      <c r="AG203" s="144"/>
      <c r="AH203" s="144"/>
      <c r="AI203" s="144"/>
      <c r="AJ203" s="144"/>
      <c r="AK203" s="144"/>
      <c r="AL203" s="144"/>
      <c r="AM203" s="144"/>
      <c r="AN203" s="144"/>
      <c r="AO203" s="144"/>
      <c r="AP203" s="144"/>
      <c r="AQ203" s="144"/>
      <c r="AR203" s="144"/>
      <c r="AS203" s="144"/>
      <c r="AT203" s="144"/>
      <c r="AU203" s="144"/>
      <c r="AV203" s="144"/>
      <c r="AW203" s="144"/>
    </row>
    <row r="204" ht="15.75" customHeight="1">
      <c r="A204" s="143"/>
      <c r="B204" s="143"/>
      <c r="C204" s="143"/>
      <c r="D204" s="143"/>
      <c r="E204" s="143"/>
      <c r="F204" s="143"/>
      <c r="G204" s="143"/>
      <c r="H204" s="143"/>
      <c r="I204" s="158"/>
      <c r="J204" s="158"/>
      <c r="K204" s="158"/>
      <c r="L204" s="158"/>
      <c r="M204" s="158"/>
      <c r="N204" s="158"/>
      <c r="O204" s="158"/>
      <c r="P204" s="289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4"/>
      <c r="AE204" s="144"/>
      <c r="AF204" s="144"/>
      <c r="AG204" s="144"/>
      <c r="AH204" s="144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144"/>
      <c r="AS204" s="144"/>
      <c r="AT204" s="144"/>
      <c r="AU204" s="144"/>
      <c r="AV204" s="144"/>
      <c r="AW204" s="144"/>
    </row>
    <row r="205" ht="15.75" customHeight="1">
      <c r="A205" s="143"/>
      <c r="B205" s="143"/>
      <c r="C205" s="143"/>
      <c r="D205" s="143"/>
      <c r="E205" s="143"/>
      <c r="F205" s="143"/>
      <c r="G205" s="143"/>
      <c r="H205" s="143"/>
      <c r="I205" s="158"/>
      <c r="J205" s="158"/>
      <c r="K205" s="158"/>
      <c r="L205" s="158"/>
      <c r="M205" s="158"/>
      <c r="N205" s="158"/>
      <c r="O205" s="158"/>
      <c r="P205" s="289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4"/>
      <c r="AE205" s="144"/>
      <c r="AF205" s="144"/>
      <c r="AG205" s="144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  <c r="AS205" s="144"/>
      <c r="AT205" s="144"/>
      <c r="AU205" s="144"/>
      <c r="AV205" s="144"/>
      <c r="AW205" s="144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83"/>
      <c r="J206" s="83"/>
      <c r="K206" s="83"/>
      <c r="L206" s="83"/>
      <c r="M206" s="83"/>
      <c r="N206" s="83"/>
      <c r="O206" s="83"/>
      <c r="P206" s="48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83"/>
      <c r="J207" s="83"/>
      <c r="K207" s="83"/>
      <c r="L207" s="83"/>
      <c r="M207" s="83"/>
      <c r="N207" s="83"/>
      <c r="O207" s="83"/>
      <c r="P207" s="48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</row>
    <row r="208" ht="15.75" customHeight="1">
      <c r="A208" s="20"/>
      <c r="B208" s="20"/>
      <c r="C208" s="20"/>
      <c r="D208" s="20"/>
      <c r="E208" s="20"/>
      <c r="F208" s="20"/>
      <c r="G208" s="20"/>
      <c r="H208" s="83"/>
      <c r="I208" s="83"/>
      <c r="J208" s="20"/>
      <c r="K208" s="20"/>
      <c r="L208" s="20"/>
      <c r="M208" s="20"/>
      <c r="N208" s="20"/>
      <c r="O208" s="20"/>
      <c r="P208" s="48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</row>
    <row r="209" ht="15.75" customHeight="1">
      <c r="A209" s="20"/>
      <c r="B209" s="20"/>
      <c r="C209" s="20"/>
      <c r="D209" s="20"/>
      <c r="E209" s="20"/>
      <c r="F209" s="20"/>
      <c r="G209" s="20"/>
      <c r="H209" s="83"/>
      <c r="I209" s="83"/>
      <c r="J209" s="20"/>
      <c r="K209" s="20"/>
      <c r="L209" s="20"/>
      <c r="M209" s="20"/>
      <c r="N209" s="20"/>
      <c r="O209" s="20"/>
      <c r="P209" s="48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</row>
    <row r="210" ht="15.75" customHeight="1">
      <c r="A210" s="20"/>
      <c r="B210" s="20"/>
      <c r="C210" s="20"/>
      <c r="D210" s="20"/>
      <c r="E210" s="20"/>
      <c r="F210" s="20"/>
      <c r="G210" s="20"/>
      <c r="H210" s="83"/>
      <c r="I210" s="83"/>
      <c r="J210" s="20"/>
      <c r="K210" s="20"/>
      <c r="L210" s="20"/>
      <c r="M210" s="20"/>
      <c r="N210" s="20"/>
      <c r="O210" s="20"/>
      <c r="P210" s="48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</row>
    <row r="211" ht="15.75" customHeight="1">
      <c r="A211" s="20"/>
      <c r="B211" s="20"/>
      <c r="C211" s="20"/>
      <c r="D211" s="20"/>
      <c r="E211" s="20"/>
      <c r="F211" s="20"/>
      <c r="G211" s="20"/>
      <c r="H211" s="83"/>
      <c r="I211" s="83"/>
      <c r="J211" s="20"/>
      <c r="K211" s="20"/>
      <c r="L211" s="20"/>
      <c r="M211" s="20"/>
      <c r="N211" s="20"/>
      <c r="O211" s="20"/>
      <c r="P211" s="48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</row>
    <row r="212" ht="15.75" customHeight="1">
      <c r="A212" s="20"/>
      <c r="B212" s="20"/>
      <c r="C212" s="20"/>
      <c r="D212" s="20"/>
      <c r="E212" s="20"/>
      <c r="F212" s="20"/>
      <c r="G212" s="20"/>
      <c r="H212" s="83"/>
      <c r="I212" s="83"/>
      <c r="J212" s="20"/>
      <c r="K212" s="20"/>
      <c r="L212" s="20"/>
      <c r="M212" s="20"/>
      <c r="N212" s="20"/>
      <c r="O212" s="20"/>
      <c r="P212" s="48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</row>
    <row r="213" ht="15.75" customHeight="1">
      <c r="A213" s="20"/>
      <c r="B213" s="20"/>
      <c r="C213" s="20"/>
      <c r="D213" s="20"/>
      <c r="E213" s="20"/>
      <c r="F213" s="20"/>
      <c r="G213" s="20"/>
      <c r="H213" s="83"/>
      <c r="I213" s="83"/>
      <c r="J213" s="20"/>
      <c r="K213" s="20"/>
      <c r="L213" s="20"/>
      <c r="M213" s="20"/>
      <c r="N213" s="20"/>
      <c r="O213" s="20"/>
      <c r="P213" s="48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</row>
    <row r="214" ht="15.75" customHeight="1">
      <c r="A214" s="20"/>
      <c r="B214" s="20"/>
      <c r="C214" s="20"/>
      <c r="D214" s="20"/>
      <c r="E214" s="20"/>
      <c r="F214" s="20"/>
      <c r="G214" s="20"/>
      <c r="H214" s="83"/>
      <c r="I214" s="83"/>
      <c r="J214" s="20"/>
      <c r="K214" s="20"/>
      <c r="L214" s="20"/>
      <c r="M214" s="20"/>
      <c r="N214" s="20"/>
      <c r="O214" s="20"/>
      <c r="P214" s="48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</row>
    <row r="215" ht="15.75" customHeight="1">
      <c r="A215" s="20"/>
      <c r="B215" s="20"/>
      <c r="C215" s="20"/>
      <c r="D215" s="20"/>
      <c r="E215" s="20"/>
      <c r="F215" s="20"/>
      <c r="G215" s="20"/>
      <c r="H215" s="83"/>
      <c r="I215" s="83"/>
      <c r="J215" s="20"/>
      <c r="K215" s="20"/>
      <c r="L215" s="20"/>
      <c r="M215" s="20"/>
      <c r="N215" s="20"/>
      <c r="O215" s="20"/>
      <c r="P215" s="48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</row>
    <row r="216" ht="15.75" customHeight="1">
      <c r="A216" s="20"/>
      <c r="B216" s="20"/>
      <c r="C216" s="20"/>
      <c r="D216" s="20"/>
      <c r="E216" s="20"/>
      <c r="F216" s="20"/>
      <c r="G216" s="20"/>
      <c r="H216" s="83"/>
      <c r="I216" s="83"/>
      <c r="J216" s="20"/>
      <c r="K216" s="20"/>
      <c r="L216" s="20"/>
      <c r="M216" s="20"/>
      <c r="N216" s="20"/>
      <c r="O216" s="20"/>
      <c r="P216" s="48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</row>
    <row r="217" ht="15.75" customHeight="1">
      <c r="A217" s="20"/>
      <c r="B217" s="20"/>
      <c r="C217" s="20"/>
      <c r="D217" s="20"/>
      <c r="E217" s="20"/>
      <c r="F217" s="20"/>
      <c r="G217" s="20"/>
      <c r="H217" s="83"/>
      <c r="I217" s="83"/>
      <c r="J217" s="20"/>
      <c r="K217" s="20"/>
      <c r="L217" s="20"/>
      <c r="M217" s="20"/>
      <c r="N217" s="20"/>
      <c r="O217" s="20"/>
      <c r="P217" s="48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</row>
    <row r="218" ht="15.75" customHeight="1">
      <c r="A218" s="20"/>
      <c r="B218" s="20"/>
      <c r="C218" s="20"/>
      <c r="D218" s="20"/>
      <c r="E218" s="20"/>
      <c r="F218" s="20"/>
      <c r="G218" s="20"/>
      <c r="H218" s="83"/>
      <c r="I218" s="83"/>
      <c r="J218" s="20"/>
      <c r="K218" s="20"/>
      <c r="L218" s="20"/>
      <c r="M218" s="20"/>
      <c r="N218" s="20"/>
      <c r="O218" s="20"/>
      <c r="P218" s="48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</row>
    <row r="219" ht="15.75" customHeight="1">
      <c r="A219" s="20"/>
      <c r="B219" s="20"/>
      <c r="C219" s="20"/>
      <c r="D219" s="20"/>
      <c r="E219" s="20"/>
      <c r="F219" s="20"/>
      <c r="G219" s="20"/>
      <c r="H219" s="83"/>
      <c r="I219" s="83"/>
      <c r="J219" s="20"/>
      <c r="K219" s="20"/>
      <c r="L219" s="20"/>
      <c r="M219" s="20"/>
      <c r="N219" s="20"/>
      <c r="O219" s="20"/>
      <c r="P219" s="48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</row>
    <row r="220" ht="15.75" customHeight="1">
      <c r="A220" s="20"/>
      <c r="B220" s="20"/>
      <c r="C220" s="20"/>
      <c r="D220" s="20"/>
      <c r="E220" s="20"/>
      <c r="F220" s="20"/>
      <c r="G220" s="20"/>
      <c r="H220" s="83"/>
      <c r="I220" s="83"/>
      <c r="J220" s="20"/>
      <c r="K220" s="20"/>
      <c r="L220" s="20"/>
      <c r="M220" s="20"/>
      <c r="N220" s="20"/>
      <c r="O220" s="20"/>
      <c r="P220" s="48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</row>
    <row r="221" ht="15.75" customHeight="1">
      <c r="A221" s="20"/>
      <c r="B221" s="20"/>
      <c r="C221" s="20"/>
      <c r="D221" s="20"/>
      <c r="E221" s="20"/>
      <c r="F221" s="20"/>
      <c r="G221" s="20"/>
      <c r="H221" s="83"/>
      <c r="I221" s="83"/>
      <c r="J221" s="20"/>
      <c r="K221" s="20"/>
      <c r="L221" s="20"/>
      <c r="M221" s="20"/>
      <c r="N221" s="20"/>
      <c r="O221" s="20"/>
      <c r="P221" s="48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</row>
    <row r="222" ht="15.75" customHeight="1">
      <c r="A222" s="20"/>
      <c r="B222" s="20"/>
      <c r="C222" s="20"/>
      <c r="D222" s="20"/>
      <c r="E222" s="20"/>
      <c r="F222" s="20"/>
      <c r="G222" s="20"/>
      <c r="H222" s="83"/>
      <c r="I222" s="83"/>
      <c r="J222" s="20"/>
      <c r="K222" s="20"/>
      <c r="L222" s="20"/>
      <c r="M222" s="20"/>
      <c r="N222" s="20"/>
      <c r="O222" s="20"/>
      <c r="P222" s="48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</row>
    <row r="223" ht="15.75" customHeight="1">
      <c r="A223" s="20"/>
      <c r="B223" s="20"/>
      <c r="C223" s="20"/>
      <c r="D223" s="20"/>
      <c r="E223" s="20"/>
      <c r="F223" s="20"/>
      <c r="G223" s="20"/>
      <c r="H223" s="83"/>
      <c r="I223" s="83"/>
      <c r="J223" s="20"/>
      <c r="K223" s="20"/>
      <c r="L223" s="20"/>
      <c r="M223" s="20"/>
      <c r="N223" s="20"/>
      <c r="O223" s="20"/>
      <c r="P223" s="48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</row>
    <row r="224" ht="15.75" customHeight="1">
      <c r="A224" s="20"/>
      <c r="B224" s="20"/>
      <c r="C224" s="20"/>
      <c r="D224" s="20"/>
      <c r="E224" s="20"/>
      <c r="F224" s="20"/>
      <c r="G224" s="20"/>
      <c r="H224" s="83"/>
      <c r="I224" s="83"/>
      <c r="J224" s="20"/>
      <c r="K224" s="20"/>
      <c r="L224" s="20"/>
      <c r="M224" s="20"/>
      <c r="N224" s="20"/>
      <c r="O224" s="20"/>
      <c r="P224" s="48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</row>
    <row r="225" ht="15.75" customHeight="1">
      <c r="A225" s="20"/>
      <c r="B225" s="20"/>
      <c r="C225" s="20"/>
      <c r="D225" s="20"/>
      <c r="E225" s="20"/>
      <c r="F225" s="20"/>
      <c r="G225" s="20"/>
      <c r="H225" s="83"/>
      <c r="I225" s="83"/>
      <c r="J225" s="20"/>
      <c r="K225" s="20"/>
      <c r="L225" s="20"/>
      <c r="M225" s="20"/>
      <c r="N225" s="20"/>
      <c r="O225" s="20"/>
      <c r="P225" s="48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</row>
    <row r="226" ht="15.75" customHeight="1">
      <c r="A226" s="20"/>
      <c r="B226" s="20"/>
      <c r="C226" s="20"/>
      <c r="D226" s="20"/>
      <c r="E226" s="20"/>
      <c r="F226" s="20"/>
      <c r="G226" s="20"/>
      <c r="H226" s="83"/>
      <c r="I226" s="83"/>
      <c r="J226" s="20"/>
      <c r="K226" s="20"/>
      <c r="L226" s="20"/>
      <c r="M226" s="20"/>
      <c r="N226" s="20"/>
      <c r="O226" s="20"/>
      <c r="P226" s="48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</row>
    <row r="227" ht="15.75" customHeight="1">
      <c r="A227" s="20"/>
      <c r="B227" s="20"/>
      <c r="C227" s="20"/>
      <c r="D227" s="20"/>
      <c r="E227" s="20"/>
      <c r="F227" s="20"/>
      <c r="G227" s="20"/>
      <c r="H227" s="83"/>
      <c r="I227" s="83"/>
      <c r="J227" s="20"/>
      <c r="K227" s="20"/>
      <c r="L227" s="20"/>
      <c r="M227" s="20"/>
      <c r="N227" s="20"/>
      <c r="O227" s="20"/>
      <c r="P227" s="48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</row>
    <row r="228" ht="15.75" customHeight="1">
      <c r="A228" s="20"/>
      <c r="B228" s="20"/>
      <c r="C228" s="20"/>
      <c r="D228" s="20"/>
      <c r="E228" s="20"/>
      <c r="F228" s="20"/>
      <c r="G228" s="20"/>
      <c r="H228" s="83"/>
      <c r="I228" s="83"/>
      <c r="J228" s="20"/>
      <c r="K228" s="20"/>
      <c r="L228" s="20"/>
      <c r="M228" s="20"/>
      <c r="N228" s="20"/>
      <c r="O228" s="20"/>
      <c r="P228" s="48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</row>
    <row r="229" ht="15.75" customHeight="1">
      <c r="A229" s="20"/>
      <c r="B229" s="20"/>
      <c r="C229" s="20"/>
      <c r="D229" s="20"/>
      <c r="E229" s="20"/>
      <c r="F229" s="20"/>
      <c r="G229" s="20"/>
      <c r="H229" s="83"/>
      <c r="I229" s="83"/>
      <c r="J229" s="20"/>
      <c r="K229" s="20"/>
      <c r="L229" s="20"/>
      <c r="M229" s="20"/>
      <c r="N229" s="20"/>
      <c r="O229" s="20"/>
      <c r="P229" s="48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</row>
    <row r="230" ht="15.75" customHeight="1">
      <c r="A230" s="20"/>
      <c r="B230" s="20"/>
      <c r="C230" s="20"/>
      <c r="D230" s="20"/>
      <c r="E230" s="20"/>
      <c r="F230" s="20"/>
      <c r="G230" s="20"/>
      <c r="H230" s="83"/>
      <c r="I230" s="83"/>
      <c r="J230" s="20"/>
      <c r="K230" s="20"/>
      <c r="L230" s="20"/>
      <c r="M230" s="20"/>
      <c r="N230" s="20"/>
      <c r="O230" s="20"/>
      <c r="P230" s="48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</row>
    <row r="231" ht="15.75" customHeight="1">
      <c r="A231" s="20"/>
      <c r="B231" s="20"/>
      <c r="C231" s="20"/>
      <c r="D231" s="20"/>
      <c r="E231" s="20"/>
      <c r="F231" s="20"/>
      <c r="G231" s="20"/>
      <c r="H231" s="83"/>
      <c r="I231" s="83"/>
      <c r="J231" s="20"/>
      <c r="K231" s="20"/>
      <c r="L231" s="20"/>
      <c r="M231" s="20"/>
      <c r="N231" s="20"/>
      <c r="O231" s="20"/>
      <c r="P231" s="48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</row>
    <row r="232" ht="15.75" customHeight="1">
      <c r="A232" s="20"/>
      <c r="B232" s="20"/>
      <c r="C232" s="20"/>
      <c r="D232" s="20"/>
      <c r="E232" s="20"/>
      <c r="F232" s="20"/>
      <c r="G232" s="20"/>
      <c r="H232" s="83"/>
      <c r="I232" s="83"/>
      <c r="J232" s="20"/>
      <c r="K232" s="20"/>
      <c r="L232" s="20"/>
      <c r="M232" s="20"/>
      <c r="N232" s="20"/>
      <c r="O232" s="20"/>
      <c r="P232" s="48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</row>
    <row r="233" ht="15.75" customHeight="1">
      <c r="A233" s="20"/>
      <c r="B233" s="20"/>
      <c r="C233" s="20"/>
      <c r="D233" s="20"/>
      <c r="E233" s="20"/>
      <c r="F233" s="20"/>
      <c r="G233" s="20"/>
      <c r="H233" s="83"/>
      <c r="I233" s="83"/>
      <c r="J233" s="20"/>
      <c r="K233" s="20"/>
      <c r="L233" s="20"/>
      <c r="M233" s="20"/>
      <c r="N233" s="20"/>
      <c r="O233" s="20"/>
      <c r="P233" s="48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</row>
    <row r="234" ht="15.75" customHeight="1">
      <c r="A234" s="20"/>
      <c r="B234" s="20"/>
      <c r="C234" s="20"/>
      <c r="D234" s="20"/>
      <c r="E234" s="20"/>
      <c r="F234" s="20"/>
      <c r="G234" s="20"/>
      <c r="H234" s="83"/>
      <c r="I234" s="83"/>
      <c r="J234" s="20"/>
      <c r="K234" s="20"/>
      <c r="L234" s="20"/>
      <c r="M234" s="20"/>
      <c r="N234" s="20"/>
      <c r="O234" s="20"/>
      <c r="P234" s="48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</row>
    <row r="235" ht="15.75" customHeight="1">
      <c r="A235" s="20"/>
      <c r="B235" s="20"/>
      <c r="C235" s="20"/>
      <c r="D235" s="20"/>
      <c r="E235" s="20"/>
      <c r="F235" s="20"/>
      <c r="G235" s="20"/>
      <c r="H235" s="83"/>
      <c r="I235" s="83"/>
      <c r="J235" s="20"/>
      <c r="K235" s="20"/>
      <c r="L235" s="20"/>
      <c r="M235" s="20"/>
      <c r="N235" s="20"/>
      <c r="O235" s="20"/>
      <c r="P235" s="48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</row>
    <row r="236" ht="15.75" customHeight="1">
      <c r="A236" s="20"/>
      <c r="B236" s="20"/>
      <c r="C236" s="20"/>
      <c r="D236" s="20"/>
      <c r="E236" s="20"/>
      <c r="F236" s="20"/>
      <c r="G236" s="20"/>
      <c r="H236" s="83"/>
      <c r="I236" s="83"/>
      <c r="J236" s="20"/>
      <c r="K236" s="20"/>
      <c r="L236" s="20"/>
      <c r="M236" s="20"/>
      <c r="N236" s="20"/>
      <c r="O236" s="20"/>
      <c r="P236" s="48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</row>
    <row r="237" ht="15.75" customHeight="1">
      <c r="A237" s="20"/>
      <c r="B237" s="20"/>
      <c r="C237" s="20"/>
      <c r="D237" s="20"/>
      <c r="E237" s="20"/>
      <c r="F237" s="20"/>
      <c r="G237" s="20"/>
      <c r="H237" s="83"/>
      <c r="I237" s="83"/>
      <c r="J237" s="20"/>
      <c r="K237" s="20"/>
      <c r="L237" s="20"/>
      <c r="M237" s="20"/>
      <c r="N237" s="20"/>
      <c r="O237" s="20"/>
      <c r="P237" s="48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</row>
    <row r="238" ht="15.75" customHeight="1">
      <c r="A238" s="20"/>
      <c r="B238" s="20"/>
      <c r="C238" s="20"/>
      <c r="D238" s="20"/>
      <c r="E238" s="20"/>
      <c r="F238" s="20"/>
      <c r="G238" s="20"/>
      <c r="H238" s="83"/>
      <c r="I238" s="83"/>
      <c r="J238" s="20"/>
      <c r="K238" s="20"/>
      <c r="L238" s="20"/>
      <c r="M238" s="20"/>
      <c r="N238" s="20"/>
      <c r="O238" s="20"/>
      <c r="P238" s="48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</row>
    <row r="239" ht="15.75" customHeight="1">
      <c r="A239" s="20"/>
      <c r="B239" s="20"/>
      <c r="C239" s="20"/>
      <c r="D239" s="20"/>
      <c r="E239" s="20"/>
      <c r="F239" s="20"/>
      <c r="G239" s="20"/>
      <c r="H239" s="83"/>
      <c r="I239" s="83"/>
      <c r="J239" s="20"/>
      <c r="K239" s="20"/>
      <c r="L239" s="20"/>
      <c r="M239" s="20"/>
      <c r="N239" s="20"/>
      <c r="O239" s="20"/>
      <c r="P239" s="48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</row>
    <row r="240" ht="15.75" customHeight="1">
      <c r="A240" s="20"/>
      <c r="B240" s="20"/>
      <c r="C240" s="20"/>
      <c r="D240" s="20"/>
      <c r="E240" s="20"/>
      <c r="F240" s="20"/>
      <c r="G240" s="20"/>
      <c r="H240" s="83"/>
      <c r="I240" s="83"/>
      <c r="J240" s="20"/>
      <c r="K240" s="20"/>
      <c r="L240" s="20"/>
      <c r="M240" s="20"/>
      <c r="N240" s="20"/>
      <c r="O240" s="20"/>
      <c r="P240" s="48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</row>
    <row r="241" ht="15.75" customHeight="1">
      <c r="A241" s="20"/>
      <c r="B241" s="20"/>
      <c r="C241" s="20"/>
      <c r="D241" s="20"/>
      <c r="E241" s="20"/>
      <c r="F241" s="20"/>
      <c r="G241" s="20"/>
      <c r="H241" s="83"/>
      <c r="I241" s="83"/>
      <c r="J241" s="20"/>
      <c r="K241" s="20"/>
      <c r="L241" s="20"/>
      <c r="M241" s="20"/>
      <c r="N241" s="20"/>
      <c r="O241" s="20"/>
      <c r="P241" s="48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</row>
    <row r="242" ht="15.75" customHeight="1">
      <c r="A242" s="20"/>
      <c r="B242" s="20"/>
      <c r="C242" s="20"/>
      <c r="D242" s="20"/>
      <c r="E242" s="20"/>
      <c r="F242" s="20"/>
      <c r="G242" s="20"/>
      <c r="H242" s="83"/>
      <c r="I242" s="83"/>
      <c r="J242" s="20"/>
      <c r="K242" s="20"/>
      <c r="L242" s="20"/>
      <c r="M242" s="20"/>
      <c r="N242" s="20"/>
      <c r="O242" s="20"/>
      <c r="P242" s="48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</row>
    <row r="243" ht="15.75" customHeight="1">
      <c r="A243" s="20"/>
      <c r="B243" s="20"/>
      <c r="C243" s="20"/>
      <c r="D243" s="20"/>
      <c r="E243" s="20"/>
      <c r="F243" s="20"/>
      <c r="G243" s="20"/>
      <c r="H243" s="83"/>
      <c r="I243" s="83"/>
      <c r="J243" s="20"/>
      <c r="K243" s="20"/>
      <c r="L243" s="20"/>
      <c r="M243" s="20"/>
      <c r="N243" s="20"/>
      <c r="O243" s="20"/>
      <c r="P243" s="48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</row>
    <row r="244" ht="15.75" customHeight="1">
      <c r="A244" s="20"/>
      <c r="B244" s="20"/>
      <c r="C244" s="20"/>
      <c r="D244" s="20"/>
      <c r="E244" s="20"/>
      <c r="F244" s="20"/>
      <c r="G244" s="20"/>
      <c r="H244" s="83"/>
      <c r="I244" s="83"/>
      <c r="J244" s="20"/>
      <c r="K244" s="20"/>
      <c r="L244" s="20"/>
      <c r="M244" s="20"/>
      <c r="N244" s="20"/>
      <c r="O244" s="20"/>
      <c r="P244" s="48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48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48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48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48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48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48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48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48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48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48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48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48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48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48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48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48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48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48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48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48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48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48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48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48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48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48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48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48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48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48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48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48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48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48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48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48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48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48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48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48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48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48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48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48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48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48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48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48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48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48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48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48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48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48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48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48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48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48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48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48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48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48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48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48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48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48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48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48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48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48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48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48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48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48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48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48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48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48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48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48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48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48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48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48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48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48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48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48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48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48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48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48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48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48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48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48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48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48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48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48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48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48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48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48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48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48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48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48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48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48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48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48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48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48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48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48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48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48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48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48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48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48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48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48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48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48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48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48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48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48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48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48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48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48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48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48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48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48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48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48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48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48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48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48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48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48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48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48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48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48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48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48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48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48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48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48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48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48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48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48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48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48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48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48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48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48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48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48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48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48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48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48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48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48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48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48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48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48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48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48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48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48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48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48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48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48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48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48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48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48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48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48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48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48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48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48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48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48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48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48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48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48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48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48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48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48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48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48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48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48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48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48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48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48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48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48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48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48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48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48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48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48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48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48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48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48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48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48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48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48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48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48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48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48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48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48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48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48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48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48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48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48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48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48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48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48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48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48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48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48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48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48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48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48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48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48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48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48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48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48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48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48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48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48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48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48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48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48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48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48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48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48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48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48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48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48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48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48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48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48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48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48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48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48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48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48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48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48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48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48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48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48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48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48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48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48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48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48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48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48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48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48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48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48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48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48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48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48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48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48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48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48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48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48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48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48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48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48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48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48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48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48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48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48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48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48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48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48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48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48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48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48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48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48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48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48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48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48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48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48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48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48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48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48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48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48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48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48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48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48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48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48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48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48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48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48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48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48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48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48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48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48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48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48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48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48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48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48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48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48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48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48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48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48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48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48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48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48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48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48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48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48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48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48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48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48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48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48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48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48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48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48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48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48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48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48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48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48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48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48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48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48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48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48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48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48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48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48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48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48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48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48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48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48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48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48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48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48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48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48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48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48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48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48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48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48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48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48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48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48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48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48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48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48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48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48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48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48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48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48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48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48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48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48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48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48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48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48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48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48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48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48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48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48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48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48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48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48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48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48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48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48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48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48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48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48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48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48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48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48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48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48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48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48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48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48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48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48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48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48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48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48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48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48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48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48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48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48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48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48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48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48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48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48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48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48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48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48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48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48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48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48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48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48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48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48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48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48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48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48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48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48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48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48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48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48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48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48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48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48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48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48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48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48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48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48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48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48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48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48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48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48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48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48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48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48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48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48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48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48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48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48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48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48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48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48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48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48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48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48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48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48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48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48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48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48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48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48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48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48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48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48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48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48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48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48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48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48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48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48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48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48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48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48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48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48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48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48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48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48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48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48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48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48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48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48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48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48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48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48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48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48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48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48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48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48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48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48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48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48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48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48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48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48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48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48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48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48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48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48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48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48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48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48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48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48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48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48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48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48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48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48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48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48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48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48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48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48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48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48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48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48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48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48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48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48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48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48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48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48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48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48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48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48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48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48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48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48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48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48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48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48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48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48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48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48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48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48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48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48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48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48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48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48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48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48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48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48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48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48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48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48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48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48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48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48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48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48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48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48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48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48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48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48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48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48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48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48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48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48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48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48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48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48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48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48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48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48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48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48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48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48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48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48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48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48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48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48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48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48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48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48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48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48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48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48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48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48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48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48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48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48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48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48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48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48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48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48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48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48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48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48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48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48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48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48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48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48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48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48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48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48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48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48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48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48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48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48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48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48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48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48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48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48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48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48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48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</row>
    <row r="1002" ht="15.75" customHeight="1">
      <c r="A1002" s="20"/>
      <c r="B1002" s="20"/>
      <c r="C1002" s="20"/>
      <c r="D1002" s="20"/>
      <c r="E1002" s="20"/>
      <c r="F1002" s="20"/>
      <c r="G1002" s="20"/>
      <c r="H1002" s="20"/>
      <c r="I1002" s="48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</row>
    <row r="1003" ht="15.75" customHeight="1">
      <c r="A1003" s="20"/>
      <c r="B1003" s="20"/>
      <c r="C1003" s="20"/>
      <c r="D1003" s="20"/>
      <c r="E1003" s="20"/>
      <c r="F1003" s="20"/>
      <c r="G1003" s="20"/>
      <c r="H1003" s="20"/>
      <c r="I1003" s="48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48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</row>
    <row r="1005" ht="15.75" customHeight="1">
      <c r="A1005" s="20"/>
      <c r="B1005" s="20"/>
      <c r="C1005" s="20"/>
      <c r="D1005" s="20"/>
      <c r="E1005" s="20"/>
      <c r="F1005" s="20"/>
      <c r="G1005" s="20"/>
      <c r="H1005" s="20"/>
      <c r="I1005" s="48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</row>
    <row r="1006" ht="15.75" customHeight="1">
      <c r="A1006" s="20"/>
      <c r="B1006" s="20"/>
      <c r="C1006" s="20"/>
      <c r="D1006" s="20"/>
      <c r="E1006" s="20"/>
      <c r="F1006" s="20"/>
      <c r="G1006" s="20"/>
      <c r="H1006" s="20"/>
      <c r="I1006" s="48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48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48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</row>
    <row r="1009" ht="15.75" customHeight="1">
      <c r="A1009" s="20"/>
      <c r="B1009" s="20"/>
      <c r="C1009" s="20"/>
      <c r="D1009" s="20"/>
      <c r="E1009" s="20"/>
      <c r="F1009" s="20"/>
      <c r="G1009" s="20"/>
      <c r="H1009" s="20"/>
      <c r="I1009" s="48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</row>
    <row r="1010" ht="15.75" customHeight="1">
      <c r="A1010" s="20"/>
      <c r="B1010" s="20"/>
      <c r="C1010" s="20"/>
      <c r="D1010" s="20"/>
      <c r="E1010" s="20"/>
      <c r="F1010" s="20"/>
      <c r="G1010" s="20"/>
      <c r="H1010" s="20"/>
      <c r="I1010" s="48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2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</row>
    <row r="1011" ht="15.75" customHeight="1">
      <c r="A1011" s="20"/>
      <c r="B1011" s="20"/>
      <c r="C1011" s="20"/>
      <c r="D1011" s="20"/>
      <c r="E1011" s="20"/>
      <c r="F1011" s="20"/>
      <c r="G1011" s="20"/>
      <c r="H1011" s="20"/>
      <c r="I1011" s="48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2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</row>
    <row r="1012" ht="15.75" customHeight="1">
      <c r="A1012" s="20"/>
      <c r="B1012" s="20"/>
      <c r="C1012" s="20"/>
      <c r="D1012" s="20"/>
      <c r="E1012" s="20"/>
      <c r="F1012" s="20"/>
      <c r="G1012" s="20"/>
      <c r="H1012" s="20"/>
      <c r="I1012" s="48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2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</row>
    <row r="1013" ht="15.75" customHeight="1">
      <c r="A1013" s="20"/>
      <c r="B1013" s="20"/>
      <c r="C1013" s="20"/>
      <c r="D1013" s="20"/>
      <c r="E1013" s="20"/>
      <c r="F1013" s="20"/>
      <c r="G1013" s="20"/>
      <c r="H1013" s="20"/>
      <c r="I1013" s="48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2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</row>
    <row r="1014" ht="15.75" customHeight="1">
      <c r="A1014" s="20"/>
      <c r="B1014" s="20"/>
      <c r="C1014" s="20"/>
      <c r="D1014" s="20"/>
      <c r="E1014" s="20"/>
      <c r="F1014" s="20"/>
      <c r="G1014" s="20"/>
      <c r="H1014" s="20"/>
      <c r="I1014" s="48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2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</row>
    <row r="1015" ht="15.75" customHeight="1">
      <c r="A1015" s="20"/>
      <c r="B1015" s="20"/>
      <c r="C1015" s="20"/>
      <c r="D1015" s="20"/>
      <c r="E1015" s="20"/>
      <c r="F1015" s="20"/>
      <c r="G1015" s="20"/>
      <c r="H1015" s="20"/>
      <c r="I1015" s="48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2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</row>
    <row r="1016" ht="15.75" customHeight="1">
      <c r="A1016" s="20"/>
      <c r="B1016" s="20"/>
      <c r="C1016" s="20"/>
      <c r="D1016" s="20"/>
      <c r="E1016" s="20"/>
      <c r="F1016" s="20"/>
      <c r="G1016" s="20"/>
      <c r="H1016" s="20"/>
      <c r="I1016" s="48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</row>
    <row r="1017" ht="15.75" customHeight="1">
      <c r="A1017" s="20"/>
      <c r="B1017" s="20"/>
      <c r="C1017" s="20"/>
      <c r="D1017" s="20"/>
      <c r="E1017" s="20"/>
      <c r="F1017" s="20"/>
      <c r="G1017" s="20"/>
      <c r="H1017" s="20"/>
      <c r="I1017" s="48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2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</row>
    <row r="1018" ht="15.75" customHeight="1">
      <c r="A1018" s="20"/>
      <c r="B1018" s="20"/>
      <c r="C1018" s="20"/>
      <c r="D1018" s="20"/>
      <c r="E1018" s="20"/>
      <c r="F1018" s="20"/>
      <c r="G1018" s="20"/>
      <c r="H1018" s="20"/>
      <c r="I1018" s="48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2"/>
      <c r="AE1018" s="22"/>
      <c r="AF1018" s="22"/>
      <c r="AG1018" s="22"/>
      <c r="AH1018" s="22"/>
      <c r="AI1018" s="22"/>
      <c r="AJ1018" s="22"/>
      <c r="AK1018" s="22"/>
      <c r="AL1018" s="22"/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</row>
    <row r="1019" ht="15.75" customHeight="1">
      <c r="A1019" s="20"/>
      <c r="B1019" s="20"/>
      <c r="C1019" s="20"/>
      <c r="D1019" s="20"/>
      <c r="E1019" s="20"/>
      <c r="F1019" s="20"/>
      <c r="G1019" s="20"/>
      <c r="H1019" s="20"/>
      <c r="I1019" s="48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2"/>
      <c r="AE1019" s="22"/>
      <c r="AF1019" s="22"/>
      <c r="AG1019" s="22"/>
      <c r="AH1019" s="22"/>
      <c r="AI1019" s="22"/>
      <c r="AJ1019" s="22"/>
      <c r="AK1019" s="22"/>
      <c r="AL1019" s="22"/>
      <c r="AM1019" s="22"/>
      <c r="AN1019" s="22"/>
      <c r="AO1019" s="22"/>
      <c r="AP1019" s="22"/>
      <c r="AQ1019" s="22"/>
      <c r="AR1019" s="22"/>
      <c r="AS1019" s="22"/>
      <c r="AT1019" s="22"/>
      <c r="AU1019" s="22"/>
      <c r="AV1019" s="22"/>
      <c r="AW1019" s="22"/>
    </row>
  </sheetData>
  <conditionalFormatting sqref="A6:AH1000">
    <cfRule type="expression" dxfId="14" priority="1" stopIfTrue="1">
      <formula>$B6="ELABOR. ADITIVO"</formula>
    </cfRule>
  </conditionalFormatting>
  <conditionalFormatting sqref="A6:AA1019">
    <cfRule type="expression" dxfId="7" priority="2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AA1019">
    <cfRule type="expression" dxfId="8" priority="3" stopIfTrue="1">
      <formula>OR($B6="RECURSOS PARLAMENTAR - EMPENHO", $B6="EMPENHAR - RECURSOS PARLAMENTAR")</formula>
    </cfRule>
  </conditionalFormatting>
  <conditionalFormatting sqref="A6:AA1019">
    <cfRule type="expression" dxfId="5" priority="4" stopIfTrue="1">
      <formula>OR($B6="2º CART. CONTRATO - ELABOR. CONTRATO", $B6="AGUARDAN. ASS. CONTRATO", $B6="PUBLICAÇÃO DO CONTRATO")</formula>
    </cfRule>
  </conditionalFormatting>
  <conditionalFormatting sqref="A6:AA1019">
    <cfRule type="expression" dxfId="9" priority="5" stopIfTrue="1">
      <formula>$B6="CONTRATO COM GESTOR CONTRATO"</formula>
    </cfRule>
  </conditionalFormatting>
  <conditionalFormatting sqref="A6:AA1019">
    <cfRule type="expression" dxfId="10" priority="6" stopIfTrue="1">
      <formula>$B6="DEVOLVIDO PARA PAGAMENTO"</formula>
    </cfRule>
  </conditionalFormatting>
  <conditionalFormatting sqref="A6:AA1019">
    <cfRule type="expression" dxfId="11" priority="7" stopIfTrue="1">
      <formula>OR($B6="LIQUIDADO", $B6="PAGO")</formula>
    </cfRule>
  </conditionalFormatting>
  <conditionalFormatting sqref="A6:AA1019">
    <cfRule type="expression" dxfId="3" priority="8" stopIfTrue="1">
      <formula>$B6="ENVIADO SAF PARA TRANSF. CONTÁBIL"</formula>
    </cfRule>
  </conditionalFormatting>
  <conditionalFormatting sqref="A6:AA1019">
    <cfRule type="expression" dxfId="3" priority="9" stopIfTrue="1">
      <formula>$B6="ENVIADO SAF PARA TRANSF. CONTÁBIL"</formula>
    </cfRule>
  </conditionalFormatting>
  <conditionalFormatting sqref="A6:AA1019">
    <cfRule type="expression" dxfId="12" priority="10" stopIfTrue="1">
      <formula>OR($B6="LIQUIDADO", $B6="PAGO")</formula>
    </cfRule>
  </conditionalFormatting>
  <conditionalFormatting sqref="A6:AA1019">
    <cfRule type="expression" dxfId="13" priority="11" stopIfTrue="1">
      <formula>$B6="DEVOLVIDO PARA PAGAMENTO"</formula>
    </cfRule>
  </conditionalFormatting>
  <conditionalFormatting sqref="A6:AA1019">
    <cfRule type="expression" dxfId="9" priority="12" stopIfTrue="1">
      <formula>$B6="CONTRATO COM GESTOR CONTRATO"</formula>
    </cfRule>
  </conditionalFormatting>
  <conditionalFormatting sqref="A6:AA1019">
    <cfRule type="expression" dxfId="5" priority="13" stopIfTrue="1">
      <formula>OR($B6="2º CART. CONTRATO - ELABOR. CONTRATO", $B6="AGUARDAN. ASS. CONTRATO", $B6="PUBLICAÇÃO DO CONTRATO")</formula>
    </cfRule>
  </conditionalFormatting>
  <conditionalFormatting sqref="A6:AA1019">
    <cfRule type="expression" dxfId="8" priority="14" stopIfTrue="1">
      <formula>OR($B6="RECURSOS PARLAMENTAR - EMPENHO", $B6="EMPENHAR - RECURSOS PARLAMENTAR")</formula>
    </cfRule>
  </conditionalFormatting>
  <conditionalFormatting sqref="A6:AA1019">
    <cfRule type="expression" dxfId="7" priority="15" stopIfTrue="1">
      <formula>OR($B6="CRIANDO O PROCESSO", $B6="PESQUIA DE PREÇOS", $B6="MANIFESTAÇÃO GESTOR", $B6="AGUARDAN. AUTORIZAÇÃO DIRIGENTE", $B6="ELABORAÇÃO DESPACHO CH SEÇ FIN")</formula>
    </cfRule>
  </conditionalFormatting>
  <dataValidations>
    <dataValidation type="list" allowBlank="1" showErrorMessage="1" sqref="H6:H1000">
      <formula1>LISTA!$O$3:$O$200</formula1>
    </dataValidation>
    <dataValidation type="list" allowBlank="1" sqref="B6:B1019">
      <formula1>LISTA!$E$22:$E$41</formula1>
    </dataValidation>
    <dataValidation type="list" allowBlank="1" showErrorMessage="1" sqref="G6:G1000">
      <formula1>LISTA!$E$12:$E$20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3.43"/>
    <col customWidth="1" min="3" max="3" width="13.14"/>
    <col customWidth="1" min="4" max="4" width="13.0"/>
    <col customWidth="1" min="5" max="5" width="13.14"/>
    <col customWidth="1" min="6" max="6" width="17.14"/>
    <col customWidth="1" min="7" max="7" width="13.14"/>
    <col customWidth="1" min="8" max="8" width="22.14"/>
    <col customWidth="1" min="9" max="9" width="15.86"/>
    <col customWidth="1" min="10" max="10" width="13.14"/>
    <col customWidth="1" min="11" max="16" width="24.86"/>
    <col customWidth="1" min="17" max="17" width="19.86"/>
    <col customWidth="1" min="18" max="18" width="25.14"/>
    <col customWidth="1" min="19" max="19" width="25.43"/>
    <col customWidth="1" min="20" max="20" width="15.14"/>
    <col customWidth="1" min="21" max="21" width="23.43"/>
    <col customWidth="1" min="22" max="22" width="25.43"/>
    <col customWidth="1" min="23" max="23" width="15.14"/>
    <col customWidth="1" min="24" max="26" width="25.43"/>
    <col customWidth="1" min="27" max="28" width="81.71"/>
    <col customWidth="1" min="29" max="29" width="18.57"/>
    <col customWidth="1" min="30" max="30" width="23.57"/>
    <col customWidth="1" min="31" max="31" width="23.29"/>
    <col customWidth="1" min="32" max="32" width="8.14"/>
    <col customWidth="1" min="33" max="33" width="16.0"/>
    <col customWidth="1" min="34" max="34" width="34.29"/>
    <col customWidth="1" min="35" max="50" width="9.14"/>
  </cols>
  <sheetData>
    <row r="1" ht="15.0" customHeight="1">
      <c r="A1" s="7" t="s">
        <v>10</v>
      </c>
      <c r="B1" s="9" t="s">
        <v>11</v>
      </c>
      <c r="C1" s="9" t="s">
        <v>12</v>
      </c>
      <c r="D1" s="7" t="s">
        <v>706</v>
      </c>
      <c r="E1" s="7" t="s">
        <v>14</v>
      </c>
      <c r="F1" s="9" t="s">
        <v>15</v>
      </c>
      <c r="G1" s="14" t="s">
        <v>16</v>
      </c>
      <c r="H1" s="15" t="s">
        <v>17</v>
      </c>
      <c r="I1" s="16" t="s">
        <v>18</v>
      </c>
      <c r="J1" s="9" t="s">
        <v>19</v>
      </c>
      <c r="K1" s="9" t="s">
        <v>20</v>
      </c>
      <c r="L1" s="9"/>
      <c r="M1" s="9"/>
      <c r="N1" s="9"/>
      <c r="O1" s="9"/>
      <c r="P1" s="9"/>
      <c r="Q1" s="9" t="s">
        <v>21</v>
      </c>
      <c r="R1" s="9" t="s">
        <v>156</v>
      </c>
      <c r="AA1" s="20"/>
      <c r="AB1" s="20"/>
      <c r="AC1" s="20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6"/>
    </row>
    <row r="2" ht="45.0" customHeight="1">
      <c r="A2" s="28" t="s">
        <v>733</v>
      </c>
      <c r="B2" s="28" t="s">
        <v>734</v>
      </c>
      <c r="C2" s="31" t="s">
        <v>735</v>
      </c>
      <c r="D2" s="33" t="s">
        <v>736</v>
      </c>
      <c r="E2" s="172" t="s">
        <v>737</v>
      </c>
      <c r="F2" s="33" t="s">
        <v>738</v>
      </c>
      <c r="G2" s="35" t="s">
        <v>739</v>
      </c>
      <c r="H2" s="35" t="s">
        <v>740</v>
      </c>
      <c r="I2" s="38">
        <v>273700.0</v>
      </c>
      <c r="J2" s="33" t="s">
        <v>741</v>
      </c>
      <c r="K2" s="39">
        <v>46059.0</v>
      </c>
      <c r="L2" s="39"/>
      <c r="M2" s="39"/>
      <c r="N2" s="39"/>
      <c r="O2" s="39"/>
      <c r="P2" s="39"/>
      <c r="Q2" s="28" t="s">
        <v>34</v>
      </c>
      <c r="R2" s="28" t="s">
        <v>742</v>
      </c>
      <c r="U2" s="324"/>
      <c r="V2" s="324"/>
      <c r="W2" s="324"/>
      <c r="X2" s="324"/>
      <c r="Y2" s="324"/>
      <c r="Z2" s="324"/>
      <c r="AA2" s="20"/>
      <c r="AB2" s="20"/>
      <c r="AC2" s="20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6"/>
    </row>
    <row r="3" ht="15.0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48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</row>
    <row r="4" ht="15.0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48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</row>
    <row r="5" ht="39.75" customHeight="1">
      <c r="A5" s="66" t="s">
        <v>52</v>
      </c>
      <c r="B5" s="173" t="s">
        <v>6</v>
      </c>
      <c r="C5" s="173" t="s">
        <v>54</v>
      </c>
      <c r="D5" s="174" t="s">
        <v>166</v>
      </c>
      <c r="E5" s="174" t="s">
        <v>56</v>
      </c>
      <c r="F5" s="174" t="s">
        <v>57</v>
      </c>
      <c r="G5" s="175" t="s">
        <v>58</v>
      </c>
      <c r="H5" s="437" t="s">
        <v>64</v>
      </c>
      <c r="I5" s="438" t="s">
        <v>65</v>
      </c>
      <c r="J5" s="439" t="s">
        <v>66</v>
      </c>
      <c r="K5" s="174" t="s">
        <v>67</v>
      </c>
      <c r="L5" s="66" t="s">
        <v>68</v>
      </c>
      <c r="M5" s="66" t="s">
        <v>69</v>
      </c>
      <c r="N5" s="66" t="s">
        <v>70</v>
      </c>
      <c r="O5" s="66" t="s">
        <v>71</v>
      </c>
      <c r="P5" s="66" t="s">
        <v>72</v>
      </c>
      <c r="Q5" s="451" t="s">
        <v>73</v>
      </c>
      <c r="R5" s="441" t="s">
        <v>74</v>
      </c>
      <c r="S5" s="451" t="s">
        <v>75</v>
      </c>
      <c r="T5" s="451" t="s">
        <v>76</v>
      </c>
      <c r="U5" s="439" t="s">
        <v>77</v>
      </c>
      <c r="V5" s="442" t="s">
        <v>78</v>
      </c>
      <c r="W5" s="441" t="s">
        <v>79</v>
      </c>
      <c r="X5" s="442" t="s">
        <v>80</v>
      </c>
      <c r="Y5" s="442" t="s">
        <v>81</v>
      </c>
      <c r="Z5" s="451" t="s">
        <v>83</v>
      </c>
      <c r="AA5" s="66" t="s">
        <v>85</v>
      </c>
      <c r="AB5" s="66" t="s">
        <v>743</v>
      </c>
      <c r="AC5" s="83"/>
      <c r="AD5" s="20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</row>
    <row r="6">
      <c r="A6" s="233" t="s">
        <v>744</v>
      </c>
      <c r="B6" s="233" t="s">
        <v>92</v>
      </c>
      <c r="C6" s="233"/>
      <c r="D6" s="233"/>
      <c r="E6" s="233">
        <v>180430.0</v>
      </c>
      <c r="F6" s="240">
        <v>2.08012E7</v>
      </c>
      <c r="G6" s="398">
        <v>76.0</v>
      </c>
      <c r="H6" s="233" t="s">
        <v>130</v>
      </c>
      <c r="I6" s="233"/>
      <c r="J6" s="233" t="s">
        <v>745</v>
      </c>
      <c r="K6" s="233" t="s">
        <v>746</v>
      </c>
      <c r="L6" s="452">
        <v>45740.0</v>
      </c>
      <c r="M6" s="452">
        <v>45890.0</v>
      </c>
      <c r="N6" s="453" t="s">
        <v>180</v>
      </c>
      <c r="O6" s="453" t="s">
        <v>180</v>
      </c>
      <c r="P6" s="454" t="s">
        <v>171</v>
      </c>
      <c r="Q6" s="233"/>
      <c r="R6" s="233"/>
      <c r="S6" s="233"/>
      <c r="T6" s="233"/>
      <c r="U6" s="399"/>
      <c r="V6" s="233" t="s">
        <v>747</v>
      </c>
      <c r="W6" s="241"/>
      <c r="X6" s="233"/>
      <c r="Y6" s="233"/>
      <c r="Z6" s="233" t="s">
        <v>172</v>
      </c>
      <c r="AA6" s="233" t="s">
        <v>92</v>
      </c>
      <c r="AB6" s="233" t="s">
        <v>748</v>
      </c>
      <c r="AC6" s="405"/>
      <c r="AD6" s="455"/>
      <c r="AE6" s="406"/>
      <c r="AF6" s="406"/>
      <c r="AG6" s="406"/>
      <c r="AH6" s="406"/>
      <c r="AI6" s="406"/>
      <c r="AJ6" s="406"/>
      <c r="AK6" s="406"/>
      <c r="AL6" s="406"/>
      <c r="AM6" s="406"/>
      <c r="AN6" s="406"/>
      <c r="AO6" s="406"/>
      <c r="AP6" s="406"/>
      <c r="AQ6" s="406"/>
      <c r="AR6" s="406"/>
      <c r="AS6" s="406"/>
      <c r="AT6" s="406"/>
      <c r="AU6" s="406"/>
      <c r="AV6" s="406"/>
      <c r="AW6" s="406"/>
      <c r="AX6" s="406"/>
    </row>
    <row r="7">
      <c r="A7" s="233" t="s">
        <v>749</v>
      </c>
      <c r="B7" s="233" t="s">
        <v>92</v>
      </c>
      <c r="C7" s="233" t="s">
        <v>750</v>
      </c>
      <c r="D7" s="233"/>
      <c r="E7" s="233">
        <v>180430.0</v>
      </c>
      <c r="F7" s="240">
        <v>1.88853E7</v>
      </c>
      <c r="G7" s="398">
        <v>69.0</v>
      </c>
      <c r="H7" s="233" t="s">
        <v>255</v>
      </c>
      <c r="I7" s="233"/>
      <c r="J7" s="233" t="s">
        <v>751</v>
      </c>
      <c r="K7" s="233" t="s">
        <v>752</v>
      </c>
      <c r="L7" s="452">
        <v>45841.0</v>
      </c>
      <c r="M7" s="452">
        <v>45991.0</v>
      </c>
      <c r="N7" s="453" t="s">
        <v>180</v>
      </c>
      <c r="O7" s="453" t="s">
        <v>180</v>
      </c>
      <c r="P7" s="454" t="s">
        <v>171</v>
      </c>
      <c r="Q7" s="233"/>
      <c r="R7" s="233"/>
      <c r="S7" s="233"/>
      <c r="T7" s="233"/>
      <c r="U7" s="399"/>
      <c r="V7" s="233">
        <v>2.75510001E8</v>
      </c>
      <c r="W7" s="241"/>
      <c r="X7" s="233"/>
      <c r="Y7" s="233"/>
      <c r="Z7" s="233" t="s">
        <v>172</v>
      </c>
      <c r="AA7" s="233" t="s">
        <v>92</v>
      </c>
      <c r="AB7" s="233" t="s">
        <v>753</v>
      </c>
      <c r="AC7" s="405"/>
      <c r="AD7" s="456"/>
      <c r="AE7" s="406"/>
      <c r="AF7" s="406"/>
      <c r="AG7" s="406"/>
      <c r="AH7" s="406"/>
      <c r="AI7" s="406"/>
      <c r="AJ7" s="406"/>
      <c r="AK7" s="406"/>
      <c r="AL7" s="406"/>
      <c r="AM7" s="406"/>
      <c r="AN7" s="406"/>
      <c r="AO7" s="406"/>
      <c r="AP7" s="406"/>
      <c r="AQ7" s="406"/>
      <c r="AR7" s="406"/>
      <c r="AS7" s="406"/>
      <c r="AT7" s="406"/>
      <c r="AU7" s="406"/>
      <c r="AV7" s="406"/>
      <c r="AW7" s="406"/>
      <c r="AX7" s="406"/>
    </row>
    <row r="8">
      <c r="A8" s="233" t="s">
        <v>754</v>
      </c>
      <c r="B8" s="233" t="s">
        <v>92</v>
      </c>
      <c r="C8" s="233" t="s">
        <v>755</v>
      </c>
      <c r="D8" s="233"/>
      <c r="E8" s="233">
        <v>180430.0</v>
      </c>
      <c r="F8" s="240">
        <v>821100.0</v>
      </c>
      <c r="G8" s="398">
        <v>3.0</v>
      </c>
      <c r="H8" s="233" t="s">
        <v>255</v>
      </c>
      <c r="I8" s="233" t="s">
        <v>756</v>
      </c>
      <c r="J8" s="233" t="s">
        <v>757</v>
      </c>
      <c r="K8" s="233" t="s">
        <v>758</v>
      </c>
      <c r="L8" s="452">
        <v>45931.0</v>
      </c>
      <c r="M8" s="452">
        <v>46081.0</v>
      </c>
      <c r="N8" s="453" t="s">
        <v>180</v>
      </c>
      <c r="O8" s="453" t="s">
        <v>180</v>
      </c>
      <c r="P8" s="457">
        <v>46079.0</v>
      </c>
      <c r="Q8" s="233"/>
      <c r="R8" s="233"/>
      <c r="S8" s="233"/>
      <c r="T8" s="233"/>
      <c r="U8" s="399"/>
      <c r="V8" s="233">
        <v>2.75950003E8</v>
      </c>
      <c r="W8" s="241" t="s">
        <v>759</v>
      </c>
      <c r="X8" s="233"/>
      <c r="Y8" s="233"/>
      <c r="Z8" s="233" t="s">
        <v>718</v>
      </c>
      <c r="AA8" s="233" t="s">
        <v>760</v>
      </c>
      <c r="AB8" s="233" t="s">
        <v>761</v>
      </c>
      <c r="AC8" s="405"/>
      <c r="AD8" s="455"/>
      <c r="AE8" s="406"/>
      <c r="AF8" s="406"/>
      <c r="AG8" s="406"/>
      <c r="AH8" s="406"/>
      <c r="AI8" s="406"/>
      <c r="AJ8" s="406"/>
      <c r="AK8" s="406"/>
      <c r="AL8" s="406"/>
      <c r="AM8" s="406"/>
      <c r="AN8" s="406"/>
      <c r="AO8" s="406"/>
      <c r="AP8" s="406"/>
      <c r="AQ8" s="406"/>
      <c r="AR8" s="406"/>
      <c r="AS8" s="406"/>
      <c r="AT8" s="406"/>
      <c r="AU8" s="406"/>
      <c r="AV8" s="406"/>
      <c r="AW8" s="406"/>
      <c r="AX8" s="406"/>
    </row>
    <row r="9">
      <c r="A9" s="233" t="s">
        <v>762</v>
      </c>
      <c r="B9" s="233" t="s">
        <v>92</v>
      </c>
      <c r="C9" s="233" t="s">
        <v>763</v>
      </c>
      <c r="D9" s="233"/>
      <c r="E9" s="233">
        <v>180430.0</v>
      </c>
      <c r="F9" s="240" t="s">
        <v>764</v>
      </c>
      <c r="G9" s="398">
        <v>2.0</v>
      </c>
      <c r="H9" s="233" t="s">
        <v>130</v>
      </c>
      <c r="I9" s="233"/>
      <c r="J9" s="233" t="s">
        <v>765</v>
      </c>
      <c r="K9" s="233" t="s">
        <v>766</v>
      </c>
      <c r="L9" s="452">
        <v>45931.0</v>
      </c>
      <c r="M9" s="452">
        <v>46081.0</v>
      </c>
      <c r="N9" s="453" t="s">
        <v>180</v>
      </c>
      <c r="O9" s="453" t="s">
        <v>180</v>
      </c>
      <c r="P9" s="457">
        <v>46080.0</v>
      </c>
      <c r="Q9" s="233"/>
      <c r="R9" s="233"/>
      <c r="S9" s="233"/>
      <c r="T9" s="233"/>
      <c r="U9" s="399"/>
      <c r="V9" s="233" t="s">
        <v>767</v>
      </c>
      <c r="W9" s="241"/>
      <c r="X9" s="233"/>
      <c r="Y9" s="233"/>
      <c r="Z9" s="233" t="s">
        <v>172</v>
      </c>
      <c r="AA9" s="233" t="s">
        <v>92</v>
      </c>
      <c r="AB9" s="233" t="s">
        <v>761</v>
      </c>
      <c r="AC9" s="405"/>
      <c r="AD9" s="455"/>
      <c r="AE9" s="406"/>
      <c r="AF9" s="406"/>
      <c r="AG9" s="406"/>
      <c r="AH9" s="406"/>
      <c r="AI9" s="406"/>
      <c r="AJ9" s="406"/>
      <c r="AK9" s="406"/>
      <c r="AL9" s="406"/>
      <c r="AM9" s="406"/>
      <c r="AN9" s="406"/>
      <c r="AO9" s="406"/>
      <c r="AP9" s="406"/>
      <c r="AQ9" s="406"/>
      <c r="AR9" s="406"/>
      <c r="AS9" s="406"/>
      <c r="AT9" s="406"/>
      <c r="AU9" s="406"/>
      <c r="AV9" s="406"/>
      <c r="AW9" s="406"/>
      <c r="AX9" s="406"/>
    </row>
    <row r="10">
      <c r="A10" s="233" t="s">
        <v>768</v>
      </c>
      <c r="B10" s="233" t="s">
        <v>92</v>
      </c>
      <c r="C10" s="233"/>
      <c r="D10" s="233"/>
      <c r="E10" s="233">
        <v>180430.0</v>
      </c>
      <c r="F10" s="240">
        <v>1368500.0</v>
      </c>
      <c r="G10" s="398">
        <v>5.0</v>
      </c>
      <c r="H10" s="233" t="s">
        <v>130</v>
      </c>
      <c r="I10" s="233"/>
      <c r="J10" s="233" t="s">
        <v>769</v>
      </c>
      <c r="K10" s="233" t="s">
        <v>770</v>
      </c>
      <c r="L10" s="452">
        <v>45994.0</v>
      </c>
      <c r="M10" s="452">
        <v>46144.0</v>
      </c>
      <c r="N10" s="453" t="s">
        <v>180</v>
      </c>
      <c r="O10" s="453" t="s">
        <v>180</v>
      </c>
      <c r="P10" s="454" t="s">
        <v>171</v>
      </c>
      <c r="Q10" s="233"/>
      <c r="R10" s="233"/>
      <c r="S10" s="233"/>
      <c r="T10" s="233"/>
      <c r="U10" s="399"/>
      <c r="V10" s="233">
        <v>1.75920035E8</v>
      </c>
      <c r="W10" s="241"/>
      <c r="X10" s="233"/>
      <c r="Y10" s="233"/>
      <c r="Z10" s="233" t="s">
        <v>718</v>
      </c>
      <c r="AA10" s="233" t="s">
        <v>771</v>
      </c>
      <c r="AB10" s="233" t="s">
        <v>772</v>
      </c>
      <c r="AC10" s="405"/>
      <c r="AD10" s="455"/>
      <c r="AE10" s="406"/>
      <c r="AF10" s="406"/>
      <c r="AG10" s="406"/>
      <c r="AH10" s="406"/>
      <c r="AI10" s="406"/>
      <c r="AJ10" s="406"/>
      <c r="AK10" s="406"/>
      <c r="AL10" s="406"/>
      <c r="AM10" s="406"/>
      <c r="AN10" s="406"/>
      <c r="AO10" s="406"/>
      <c r="AP10" s="406"/>
      <c r="AQ10" s="406"/>
      <c r="AR10" s="406"/>
      <c r="AS10" s="406"/>
      <c r="AT10" s="406"/>
      <c r="AU10" s="406"/>
      <c r="AV10" s="406"/>
      <c r="AW10" s="406"/>
      <c r="AX10" s="406"/>
    </row>
    <row r="11">
      <c r="A11" s="233" t="s">
        <v>773</v>
      </c>
      <c r="B11" s="233"/>
      <c r="C11" s="233"/>
      <c r="D11" s="233"/>
      <c r="E11" s="233">
        <v>180430.0</v>
      </c>
      <c r="F11" s="240">
        <v>273700.0</v>
      </c>
      <c r="G11" s="398">
        <v>1.0</v>
      </c>
      <c r="H11" s="233" t="s">
        <v>130</v>
      </c>
      <c r="I11" s="233"/>
      <c r="J11" s="233" t="s">
        <v>774</v>
      </c>
      <c r="K11" s="233" t="s">
        <v>775</v>
      </c>
      <c r="L11" s="458">
        <v>45994.0</v>
      </c>
      <c r="M11" s="458">
        <v>46144.0</v>
      </c>
      <c r="N11" s="233" t="s">
        <v>180</v>
      </c>
      <c r="O11" s="233" t="s">
        <v>180</v>
      </c>
      <c r="P11" s="459">
        <v>46111.0</v>
      </c>
      <c r="Q11" s="233"/>
      <c r="R11" s="233"/>
      <c r="S11" s="233"/>
      <c r="T11" s="233"/>
      <c r="U11" s="399"/>
      <c r="V11" s="233">
        <v>2.755100001E9</v>
      </c>
      <c r="W11" s="241"/>
      <c r="X11" s="233"/>
      <c r="Y11" s="233"/>
      <c r="Z11" s="233" t="s">
        <v>718</v>
      </c>
      <c r="AA11" s="233" t="s">
        <v>776</v>
      </c>
      <c r="AB11" s="233"/>
      <c r="AC11" s="405"/>
      <c r="AD11" s="455"/>
      <c r="AE11" s="406"/>
      <c r="AF11" s="406"/>
      <c r="AG11" s="406"/>
      <c r="AH11" s="406"/>
      <c r="AI11" s="406"/>
      <c r="AJ11" s="406"/>
      <c r="AK11" s="406"/>
      <c r="AL11" s="406"/>
      <c r="AM11" s="406"/>
      <c r="AN11" s="406"/>
      <c r="AO11" s="406"/>
      <c r="AP11" s="406"/>
      <c r="AQ11" s="406"/>
      <c r="AR11" s="406"/>
      <c r="AS11" s="406"/>
      <c r="AT11" s="406"/>
      <c r="AU11" s="406"/>
      <c r="AV11" s="406"/>
      <c r="AW11" s="406"/>
      <c r="AX11" s="406"/>
    </row>
    <row r="12">
      <c r="A12" s="233" t="s">
        <v>777</v>
      </c>
      <c r="B12" s="233" t="s">
        <v>92</v>
      </c>
      <c r="C12" s="233"/>
      <c r="D12" s="233"/>
      <c r="E12" s="233">
        <v>180430.0</v>
      </c>
      <c r="F12" s="240">
        <v>821100.0</v>
      </c>
      <c r="G12" s="398">
        <v>3.0</v>
      </c>
      <c r="H12" s="233" t="s">
        <v>130</v>
      </c>
      <c r="I12" s="233"/>
      <c r="J12" s="233" t="s">
        <v>778</v>
      </c>
      <c r="K12" s="233" t="s">
        <v>779</v>
      </c>
      <c r="L12" s="460">
        <v>46010.0</v>
      </c>
      <c r="M12" s="460">
        <v>46160.0</v>
      </c>
      <c r="N12" s="461" t="s">
        <v>180</v>
      </c>
      <c r="O12" s="461" t="s">
        <v>180</v>
      </c>
      <c r="P12" s="462">
        <v>46155.0</v>
      </c>
      <c r="Q12" s="233"/>
      <c r="R12" s="233"/>
      <c r="S12" s="233"/>
      <c r="T12" s="233"/>
      <c r="U12" s="399"/>
      <c r="V12" s="233">
        <v>1.70650014E8</v>
      </c>
      <c r="W12" s="241"/>
      <c r="X12" s="233"/>
      <c r="Y12" s="233"/>
      <c r="Z12" s="233" t="s">
        <v>718</v>
      </c>
      <c r="AA12" s="233" t="s">
        <v>92</v>
      </c>
      <c r="AB12" s="233"/>
      <c r="AC12" s="405"/>
      <c r="AD12" s="455"/>
      <c r="AE12" s="406"/>
      <c r="AF12" s="406"/>
      <c r="AG12" s="406"/>
      <c r="AH12" s="406"/>
      <c r="AI12" s="406"/>
      <c r="AJ12" s="406"/>
      <c r="AK12" s="406"/>
      <c r="AL12" s="406"/>
      <c r="AM12" s="406"/>
      <c r="AN12" s="406"/>
      <c r="AO12" s="406"/>
      <c r="AP12" s="406"/>
      <c r="AQ12" s="406"/>
      <c r="AR12" s="406"/>
      <c r="AS12" s="406"/>
      <c r="AT12" s="406"/>
      <c r="AU12" s="406"/>
      <c r="AV12" s="406"/>
      <c r="AW12" s="406"/>
      <c r="AX12" s="406"/>
    </row>
    <row r="13">
      <c r="A13" s="233" t="s">
        <v>780</v>
      </c>
      <c r="B13" s="233" t="s">
        <v>293</v>
      </c>
      <c r="C13" s="233"/>
      <c r="D13" s="233"/>
      <c r="E13" s="233">
        <v>180421.0</v>
      </c>
      <c r="F13" s="240">
        <v>273700.0</v>
      </c>
      <c r="G13" s="398">
        <v>1.0</v>
      </c>
      <c r="H13" s="233"/>
      <c r="I13" s="233"/>
      <c r="J13" s="233" t="s">
        <v>781</v>
      </c>
      <c r="K13" s="233" t="s">
        <v>782</v>
      </c>
      <c r="L13" s="233"/>
      <c r="M13" s="233"/>
      <c r="N13" s="233"/>
      <c r="O13" s="233"/>
      <c r="P13" s="233"/>
      <c r="Q13" s="233" t="s">
        <v>783</v>
      </c>
      <c r="R13" s="463">
        <v>2.02628478047E11</v>
      </c>
      <c r="S13" s="233">
        <v>101667.0</v>
      </c>
      <c r="T13" s="233"/>
      <c r="U13" s="399"/>
      <c r="V13" s="233">
        <v>1.500100001E9</v>
      </c>
      <c r="W13" s="241"/>
      <c r="X13" s="233"/>
      <c r="Y13" s="233"/>
      <c r="Z13" s="233" t="s">
        <v>718</v>
      </c>
      <c r="AA13" s="233" t="s">
        <v>784</v>
      </c>
      <c r="AB13" s="233"/>
      <c r="AC13" s="405"/>
      <c r="AD13" s="455"/>
      <c r="AE13" s="406"/>
      <c r="AF13" s="406"/>
      <c r="AG13" s="406"/>
      <c r="AH13" s="406"/>
      <c r="AI13" s="406"/>
      <c r="AJ13" s="406"/>
      <c r="AK13" s="406"/>
      <c r="AL13" s="406"/>
      <c r="AM13" s="406"/>
      <c r="AN13" s="406"/>
      <c r="AO13" s="406"/>
      <c r="AP13" s="406"/>
      <c r="AQ13" s="406"/>
      <c r="AR13" s="406"/>
      <c r="AS13" s="406"/>
      <c r="AT13" s="406"/>
      <c r="AU13" s="406"/>
      <c r="AV13" s="406"/>
      <c r="AW13" s="406"/>
      <c r="AX13" s="406"/>
    </row>
    <row r="14">
      <c r="A14" s="123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5"/>
      <c r="R14" s="126"/>
      <c r="S14" s="123"/>
      <c r="T14" s="128"/>
      <c r="U14" s="128"/>
      <c r="V14" s="123"/>
      <c r="W14" s="124"/>
      <c r="X14" s="123"/>
      <c r="Y14" s="123"/>
      <c r="Z14" s="123"/>
      <c r="AA14" s="464"/>
      <c r="AB14" s="465"/>
      <c r="AC14" s="164"/>
      <c r="AD14" s="131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</row>
    <row r="15">
      <c r="A15" s="123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5"/>
      <c r="R15" s="123"/>
      <c r="S15" s="123"/>
      <c r="T15" s="128"/>
      <c r="U15" s="128"/>
      <c r="V15" s="123"/>
      <c r="W15" s="124"/>
      <c r="X15" s="123"/>
      <c r="Y15" s="123"/>
      <c r="Z15" s="123"/>
      <c r="AA15" s="464"/>
      <c r="AB15" s="465"/>
      <c r="AC15" s="164"/>
      <c r="AD15" s="131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</row>
    <row r="16" ht="15.0" customHeight="1">
      <c r="A16" s="123"/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5"/>
      <c r="R16" s="123"/>
      <c r="S16" s="123"/>
      <c r="T16" s="128"/>
      <c r="U16" s="128"/>
      <c r="V16" s="123"/>
      <c r="W16" s="124"/>
      <c r="X16" s="123"/>
      <c r="Y16" s="123"/>
      <c r="Z16" s="123"/>
      <c r="AA16" s="464"/>
      <c r="AB16" s="465"/>
      <c r="AC16" s="164"/>
      <c r="AD16" s="131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</row>
    <row r="17" ht="15.0" customHeight="1">
      <c r="A17" s="12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5"/>
      <c r="R17" s="123"/>
      <c r="S17" s="123"/>
      <c r="T17" s="128"/>
      <c r="U17" s="128"/>
      <c r="V17" s="123"/>
      <c r="W17" s="124"/>
      <c r="X17" s="123"/>
      <c r="Y17" s="123"/>
      <c r="Z17" s="123"/>
      <c r="AA17" s="464"/>
      <c r="AB17" s="465"/>
      <c r="AC17" s="164"/>
      <c r="AD17" s="131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</row>
    <row r="18" ht="15.0" customHeight="1">
      <c r="A18" s="123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5"/>
      <c r="R18" s="123"/>
      <c r="S18" s="123"/>
      <c r="T18" s="128"/>
      <c r="U18" s="128"/>
      <c r="V18" s="123"/>
      <c r="W18" s="124"/>
      <c r="X18" s="123"/>
      <c r="Y18" s="123"/>
      <c r="Z18" s="123"/>
      <c r="AA18" s="464"/>
      <c r="AB18" s="465"/>
      <c r="AC18" s="164"/>
      <c r="AD18" s="131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</row>
    <row r="19" ht="15.0" customHeight="1">
      <c r="A19" s="123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5"/>
      <c r="R19" s="123"/>
      <c r="S19" s="123"/>
      <c r="T19" s="128"/>
      <c r="U19" s="128"/>
      <c r="V19" s="123"/>
      <c r="W19" s="124"/>
      <c r="X19" s="123"/>
      <c r="Y19" s="123"/>
      <c r="Z19" s="123"/>
      <c r="AA19" s="464"/>
      <c r="AB19" s="465"/>
      <c r="AC19" s="164"/>
      <c r="AD19" s="304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</row>
    <row r="20" ht="15.0" customHeight="1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5"/>
      <c r="R20" s="123"/>
      <c r="S20" s="123"/>
      <c r="T20" s="128"/>
      <c r="U20" s="128"/>
      <c r="V20" s="123"/>
      <c r="W20" s="124"/>
      <c r="X20" s="123"/>
      <c r="Y20" s="123"/>
      <c r="Z20" s="123"/>
      <c r="AA20" s="464"/>
      <c r="AB20" s="465"/>
      <c r="AC20" s="164"/>
      <c r="AD20" s="131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</row>
    <row r="21" ht="15.0" customHeight="1">
      <c r="A21" s="123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5"/>
      <c r="R21" s="123"/>
      <c r="S21" s="123"/>
      <c r="T21" s="128"/>
      <c r="U21" s="128"/>
      <c r="V21" s="123"/>
      <c r="W21" s="124"/>
      <c r="X21" s="123"/>
      <c r="Y21" s="123"/>
      <c r="Z21" s="123"/>
      <c r="AA21" s="464"/>
      <c r="AB21" s="465"/>
      <c r="AC21" s="164"/>
      <c r="AD21" s="131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</row>
    <row r="22" ht="15.0" customHeight="1">
      <c r="A22" s="123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5"/>
      <c r="R22" s="123"/>
      <c r="S22" s="123"/>
      <c r="T22" s="128"/>
      <c r="U22" s="128"/>
      <c r="V22" s="123"/>
      <c r="W22" s="124"/>
      <c r="X22" s="123"/>
      <c r="Y22" s="123"/>
      <c r="Z22" s="123"/>
      <c r="AA22" s="464"/>
      <c r="AB22" s="465"/>
      <c r="AC22" s="164"/>
      <c r="AD22" s="131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</row>
    <row r="23" ht="15.0" customHeight="1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5"/>
      <c r="R23" s="123"/>
      <c r="S23" s="123"/>
      <c r="T23" s="128"/>
      <c r="U23" s="128"/>
      <c r="V23" s="123"/>
      <c r="W23" s="124"/>
      <c r="X23" s="123"/>
      <c r="Y23" s="123"/>
      <c r="Z23" s="123"/>
      <c r="AA23" s="464"/>
      <c r="AB23" s="465"/>
      <c r="AC23" s="164"/>
      <c r="AD23" s="131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</row>
    <row r="24" ht="15.0" customHeight="1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5"/>
      <c r="R24" s="123"/>
      <c r="S24" s="123"/>
      <c r="T24" s="128"/>
      <c r="U24" s="128"/>
      <c r="V24" s="123"/>
      <c r="W24" s="124"/>
      <c r="X24" s="123"/>
      <c r="Y24" s="123"/>
      <c r="Z24" s="123"/>
      <c r="AA24" s="464"/>
      <c r="AB24" s="465"/>
      <c r="AC24" s="164"/>
      <c r="AD24" s="131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</row>
    <row r="25" ht="15.0" customHeight="1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5"/>
      <c r="R25" s="123"/>
      <c r="S25" s="123"/>
      <c r="T25" s="128"/>
      <c r="U25" s="128"/>
      <c r="V25" s="123"/>
      <c r="W25" s="124"/>
      <c r="X25" s="123"/>
      <c r="Y25" s="123"/>
      <c r="Z25" s="123"/>
      <c r="AA25" s="464"/>
      <c r="AB25" s="465"/>
      <c r="AC25" s="164"/>
      <c r="AD25" s="131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</row>
    <row r="26" ht="15.0" customHeight="1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5"/>
      <c r="R26" s="123"/>
      <c r="S26" s="123"/>
      <c r="T26" s="128"/>
      <c r="U26" s="128"/>
      <c r="V26" s="123"/>
      <c r="W26" s="124"/>
      <c r="X26" s="123"/>
      <c r="Y26" s="123"/>
      <c r="Z26" s="123"/>
      <c r="AA26" s="464"/>
      <c r="AB26" s="465"/>
      <c r="AC26" s="164"/>
      <c r="AD26" s="131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</row>
    <row r="27" ht="15.0" customHeight="1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4"/>
      <c r="X27" s="123"/>
      <c r="Y27" s="123"/>
      <c r="Z27" s="123"/>
      <c r="AA27" s="464"/>
      <c r="AB27" s="465"/>
      <c r="AC27" s="164"/>
      <c r="AD27" s="131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</row>
    <row r="28" ht="15.0" customHeight="1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66"/>
      <c r="S28" s="123"/>
      <c r="T28" s="123"/>
      <c r="U28" s="163"/>
      <c r="V28" s="123"/>
      <c r="W28" s="124"/>
      <c r="X28" s="123"/>
      <c r="Y28" s="123"/>
      <c r="Z28" s="123"/>
      <c r="AA28" s="464"/>
      <c r="AB28" s="465"/>
      <c r="AC28" s="164"/>
      <c r="AD28" s="131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</row>
    <row r="29" ht="15.0" customHeight="1">
      <c r="A29" s="166"/>
      <c r="B29" s="166"/>
      <c r="C29" s="123"/>
      <c r="D29" s="123"/>
      <c r="E29" s="123"/>
      <c r="F29" s="123"/>
      <c r="G29" s="123"/>
      <c r="H29" s="123"/>
      <c r="I29" s="123"/>
      <c r="J29" s="123"/>
      <c r="K29" s="126"/>
      <c r="L29" s="126"/>
      <c r="M29" s="126"/>
      <c r="N29" s="126"/>
      <c r="O29" s="126"/>
      <c r="P29" s="126"/>
      <c r="Q29" s="123"/>
      <c r="R29" s="36"/>
      <c r="S29" s="123"/>
      <c r="T29" s="123"/>
      <c r="U29" s="163"/>
      <c r="V29" s="123"/>
      <c r="W29" s="124"/>
      <c r="X29" s="123"/>
      <c r="Y29" s="123"/>
      <c r="Z29" s="123"/>
      <c r="AA29" s="464"/>
      <c r="AB29" s="465"/>
      <c r="AC29" s="164"/>
      <c r="AD29" s="131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</row>
    <row r="30" ht="15.0" customHeight="1">
      <c r="A30" s="43"/>
      <c r="B30" s="43"/>
      <c r="C30" s="123"/>
      <c r="D30" s="123"/>
      <c r="E30" s="123"/>
      <c r="F30" s="123"/>
      <c r="G30" s="123"/>
      <c r="H30" s="123"/>
      <c r="I30" s="123"/>
      <c r="J30" s="123"/>
      <c r="K30" s="126"/>
      <c r="L30" s="126"/>
      <c r="M30" s="126"/>
      <c r="N30" s="126"/>
      <c r="O30" s="126"/>
      <c r="P30" s="126"/>
      <c r="Q30" s="123"/>
      <c r="R30" s="43"/>
      <c r="S30" s="123"/>
      <c r="T30" s="123"/>
      <c r="U30" s="123"/>
      <c r="V30" s="123"/>
      <c r="W30" s="124"/>
      <c r="X30" s="123"/>
      <c r="Y30" s="123"/>
      <c r="Z30" s="123"/>
      <c r="AA30" s="464"/>
      <c r="AB30" s="465"/>
      <c r="AC30" s="164"/>
      <c r="AD30" s="131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</row>
    <row r="31" ht="31.5" customHeight="1">
      <c r="A31" s="304"/>
      <c r="B31" s="305"/>
      <c r="C31" s="305"/>
      <c r="D31" s="305"/>
      <c r="E31" s="305"/>
      <c r="F31" s="305"/>
      <c r="G31" s="305"/>
      <c r="H31" s="123"/>
      <c r="I31" s="123"/>
      <c r="J31" s="123"/>
      <c r="K31" s="126"/>
      <c r="L31" s="126"/>
      <c r="M31" s="126"/>
      <c r="N31" s="126"/>
      <c r="O31" s="126"/>
      <c r="P31" s="126"/>
      <c r="Q31" s="123"/>
      <c r="R31" s="166"/>
      <c r="S31" s="123"/>
      <c r="T31" s="123"/>
      <c r="U31" s="165"/>
      <c r="V31" s="123"/>
      <c r="W31" s="124"/>
      <c r="X31" s="123"/>
      <c r="Y31" s="123"/>
      <c r="Z31" s="123"/>
      <c r="AA31" s="464"/>
      <c r="AB31" s="465"/>
      <c r="AC31" s="164"/>
      <c r="AD31" s="131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</row>
    <row r="32" ht="31.5" customHeight="1">
      <c r="B32" s="305"/>
      <c r="C32" s="305"/>
      <c r="D32" s="305"/>
      <c r="E32" s="305"/>
      <c r="F32" s="305"/>
      <c r="G32" s="305"/>
      <c r="H32" s="123"/>
      <c r="I32" s="123"/>
      <c r="J32" s="123"/>
      <c r="K32" s="126"/>
      <c r="L32" s="126"/>
      <c r="M32" s="126"/>
      <c r="N32" s="126"/>
      <c r="O32" s="126"/>
      <c r="P32" s="126"/>
      <c r="Q32" s="123"/>
      <c r="R32" s="43"/>
      <c r="S32" s="123"/>
      <c r="T32" s="123"/>
      <c r="U32" s="165"/>
      <c r="V32" s="123"/>
      <c r="W32" s="124"/>
      <c r="X32" s="123"/>
      <c r="Y32" s="123"/>
      <c r="Z32" s="123"/>
      <c r="AA32" s="464"/>
      <c r="AB32" s="465"/>
      <c r="AC32" s="164"/>
      <c r="AD32" s="131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</row>
    <row r="33" ht="15.0" customHeight="1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6"/>
      <c r="L33" s="126"/>
      <c r="M33" s="126"/>
      <c r="N33" s="126"/>
      <c r="O33" s="126"/>
      <c r="P33" s="126"/>
      <c r="Q33" s="123"/>
      <c r="R33" s="123"/>
      <c r="S33" s="123"/>
      <c r="T33" s="123"/>
      <c r="U33" s="165"/>
      <c r="V33" s="123"/>
      <c r="W33" s="124"/>
      <c r="X33" s="123"/>
      <c r="Y33" s="123"/>
      <c r="Z33" s="123"/>
      <c r="AA33" s="466"/>
      <c r="AB33" s="465"/>
      <c r="AC33" s="164"/>
      <c r="AD33" s="131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</row>
    <row r="34" ht="15.0" customHeight="1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6"/>
      <c r="L34" s="126"/>
      <c r="M34" s="126"/>
      <c r="N34" s="126"/>
      <c r="O34" s="126"/>
      <c r="P34" s="126"/>
      <c r="Q34" s="123"/>
      <c r="R34" s="123"/>
      <c r="S34" s="123"/>
      <c r="T34" s="123"/>
      <c r="U34" s="123"/>
      <c r="V34" s="123"/>
      <c r="W34" s="124"/>
      <c r="X34" s="123"/>
      <c r="Y34" s="123"/>
      <c r="Z34" s="123"/>
      <c r="AA34" s="131"/>
      <c r="AB34" s="131"/>
      <c r="AC34" s="164"/>
      <c r="AD34" s="131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</row>
    <row r="35" ht="15.0" customHeight="1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6"/>
      <c r="L35" s="126"/>
      <c r="M35" s="126"/>
      <c r="N35" s="126"/>
      <c r="O35" s="126"/>
      <c r="P35" s="126"/>
      <c r="Q35" s="124"/>
      <c r="R35" s="123"/>
      <c r="S35" s="123"/>
      <c r="T35" s="123"/>
      <c r="U35" s="123"/>
      <c r="V35" s="123"/>
      <c r="W35" s="124"/>
      <c r="X35" s="123"/>
      <c r="Y35" s="123"/>
      <c r="Z35" s="123"/>
      <c r="AA35" s="131"/>
      <c r="AB35" s="131"/>
      <c r="AC35" s="164"/>
      <c r="AD35" s="131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</row>
    <row r="36" ht="15.0" customHeight="1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6"/>
      <c r="L36" s="126"/>
      <c r="M36" s="126"/>
      <c r="N36" s="126"/>
      <c r="O36" s="126"/>
      <c r="P36" s="126"/>
      <c r="Q36" s="124"/>
      <c r="R36" s="123"/>
      <c r="S36" s="123"/>
      <c r="T36" s="123"/>
      <c r="U36" s="123"/>
      <c r="V36" s="123"/>
      <c r="W36" s="124"/>
      <c r="X36" s="123"/>
      <c r="Y36" s="123"/>
      <c r="Z36" s="123"/>
      <c r="AA36" s="131"/>
      <c r="AB36" s="131"/>
      <c r="AC36" s="164"/>
      <c r="AD36" s="131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</row>
    <row r="37" ht="34.5" customHeight="1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6"/>
      <c r="L37" s="126"/>
      <c r="M37" s="126"/>
      <c r="N37" s="126"/>
      <c r="O37" s="126"/>
      <c r="P37" s="126"/>
      <c r="Q37" s="124"/>
      <c r="R37" s="123"/>
      <c r="S37" s="123"/>
      <c r="T37" s="123"/>
      <c r="U37" s="123"/>
      <c r="V37" s="123"/>
      <c r="W37" s="124"/>
      <c r="X37" s="123"/>
      <c r="Y37" s="123"/>
      <c r="Z37" s="123"/>
      <c r="AA37" s="131"/>
      <c r="AB37" s="131"/>
      <c r="AC37" s="164"/>
      <c r="AD37" s="131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</row>
    <row r="38" ht="42.75" customHeight="1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6"/>
      <c r="L38" s="126"/>
      <c r="M38" s="126"/>
      <c r="N38" s="126"/>
      <c r="O38" s="126"/>
      <c r="P38" s="126"/>
      <c r="Q38" s="124"/>
      <c r="R38" s="123"/>
      <c r="S38" s="123"/>
      <c r="T38" s="123"/>
      <c r="U38" s="123"/>
      <c r="V38" s="123"/>
      <c r="W38" s="124"/>
      <c r="X38" s="123"/>
      <c r="Y38" s="123"/>
      <c r="Z38" s="123"/>
      <c r="AA38" s="131"/>
      <c r="AB38" s="131"/>
      <c r="AC38" s="164"/>
      <c r="AD38" s="131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</row>
    <row r="39" ht="33.75" customHeight="1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6"/>
      <c r="L39" s="126"/>
      <c r="M39" s="126"/>
      <c r="N39" s="126"/>
      <c r="O39" s="126"/>
      <c r="P39" s="126"/>
      <c r="Q39" s="124"/>
      <c r="R39" s="123"/>
      <c r="S39" s="123"/>
      <c r="T39" s="123"/>
      <c r="U39" s="123"/>
      <c r="V39" s="123"/>
      <c r="W39" s="124"/>
      <c r="X39" s="123"/>
      <c r="Y39" s="123"/>
      <c r="Z39" s="123"/>
      <c r="AA39" s="131"/>
      <c r="AB39" s="131"/>
      <c r="AC39" s="164"/>
      <c r="AD39" s="131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</row>
    <row r="40" ht="15.0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6"/>
      <c r="L40" s="126"/>
      <c r="M40" s="126"/>
      <c r="N40" s="126"/>
      <c r="O40" s="126"/>
      <c r="P40" s="126"/>
      <c r="Q40" s="124"/>
      <c r="R40" s="123"/>
      <c r="S40" s="123"/>
      <c r="T40" s="123"/>
      <c r="U40" s="123"/>
      <c r="V40" s="123"/>
      <c r="W40" s="124"/>
      <c r="X40" s="123"/>
      <c r="Y40" s="123"/>
      <c r="Z40" s="123"/>
      <c r="AA40" s="304"/>
      <c r="AB40" s="304"/>
      <c r="AC40" s="164"/>
      <c r="AD40" s="131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</row>
    <row r="41" ht="15.75" customHeight="1">
      <c r="A41" s="308"/>
      <c r="B41" s="308"/>
      <c r="C41" s="308"/>
      <c r="D41" s="308"/>
      <c r="E41" s="308"/>
      <c r="F41" s="308"/>
      <c r="G41" s="308"/>
      <c r="H41" s="308"/>
      <c r="I41" s="308"/>
      <c r="J41" s="308"/>
      <c r="K41" s="354"/>
      <c r="L41" s="354"/>
      <c r="M41" s="354"/>
      <c r="N41" s="354"/>
      <c r="O41" s="354"/>
      <c r="P41" s="354"/>
      <c r="Q41" s="355"/>
      <c r="R41" s="308"/>
      <c r="S41" s="308"/>
      <c r="T41" s="123"/>
      <c r="U41" s="356"/>
      <c r="V41" s="308"/>
      <c r="W41" s="355"/>
      <c r="X41" s="308"/>
      <c r="Y41" s="308"/>
      <c r="Z41" s="308"/>
      <c r="AA41" s="131"/>
      <c r="AB41" s="131"/>
      <c r="AC41" s="164"/>
      <c r="AD41" s="131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</row>
    <row r="42" ht="15.75" customHeight="1">
      <c r="A42" s="308"/>
      <c r="B42" s="308"/>
      <c r="C42" s="308"/>
      <c r="D42" s="308"/>
      <c r="E42" s="308"/>
      <c r="F42" s="308"/>
      <c r="G42" s="308"/>
      <c r="H42" s="308"/>
      <c r="I42" s="308"/>
      <c r="J42" s="308"/>
      <c r="K42" s="354"/>
      <c r="L42" s="354"/>
      <c r="M42" s="354"/>
      <c r="N42" s="354"/>
      <c r="O42" s="354"/>
      <c r="P42" s="354"/>
      <c r="Q42" s="355"/>
      <c r="R42" s="308"/>
      <c r="S42" s="308"/>
      <c r="T42" s="356"/>
      <c r="U42" s="356"/>
      <c r="V42" s="308"/>
      <c r="W42" s="309"/>
      <c r="X42" s="310"/>
      <c r="Y42" s="311"/>
      <c r="Z42" s="308"/>
      <c r="AA42" s="131"/>
      <c r="AB42" s="131"/>
      <c r="AC42" s="164"/>
      <c r="AD42" s="131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</row>
    <row r="43" ht="15.75" customHeight="1">
      <c r="A43" s="123"/>
      <c r="B43" s="308"/>
      <c r="C43" s="308"/>
      <c r="D43" s="308"/>
      <c r="E43" s="308"/>
      <c r="F43" s="308"/>
      <c r="G43" s="308"/>
      <c r="H43" s="308"/>
      <c r="I43" s="308"/>
      <c r="J43" s="308"/>
      <c r="K43" s="354"/>
      <c r="L43" s="354"/>
      <c r="M43" s="354"/>
      <c r="N43" s="354"/>
      <c r="O43" s="354"/>
      <c r="P43" s="354"/>
      <c r="Q43" s="355"/>
      <c r="R43" s="308"/>
      <c r="S43" s="308"/>
      <c r="T43" s="356"/>
      <c r="U43" s="356"/>
      <c r="V43" s="308"/>
      <c r="W43" s="417"/>
      <c r="X43" s="310"/>
      <c r="Y43" s="311"/>
      <c r="Z43" s="308"/>
      <c r="AA43" s="131"/>
      <c r="AB43" s="131"/>
      <c r="AC43" s="164"/>
      <c r="AD43" s="131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2"/>
      <c r="AX43" s="132"/>
    </row>
    <row r="44" ht="15.75" customHeight="1">
      <c r="A44" s="308"/>
      <c r="B44" s="304"/>
      <c r="C44" s="304"/>
      <c r="D44" s="304"/>
      <c r="E44" s="304"/>
      <c r="F44" s="304"/>
      <c r="G44" s="304"/>
      <c r="H44" s="304"/>
      <c r="I44" s="304"/>
      <c r="J44" s="304"/>
      <c r="K44" s="418"/>
      <c r="L44" s="418"/>
      <c r="M44" s="418"/>
      <c r="N44" s="418"/>
      <c r="O44" s="418"/>
      <c r="P44" s="418"/>
      <c r="Q44" s="355"/>
      <c r="R44" s="304"/>
      <c r="S44" s="308"/>
      <c r="T44" s="308"/>
      <c r="U44" s="356"/>
      <c r="V44" s="304"/>
      <c r="W44" s="419"/>
      <c r="X44" s="420"/>
      <c r="Y44" s="421"/>
      <c r="Z44" s="308"/>
      <c r="AA44" s="131"/>
      <c r="AB44" s="131"/>
      <c r="AC44" s="164"/>
      <c r="AD44" s="131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2"/>
      <c r="AX44" s="132"/>
    </row>
    <row r="45" ht="15.75" customHeight="1">
      <c r="A45" s="123"/>
      <c r="B45" s="282"/>
      <c r="C45" s="282"/>
      <c r="D45" s="282"/>
      <c r="E45" s="282"/>
      <c r="F45" s="282"/>
      <c r="G45" s="282"/>
      <c r="H45" s="282"/>
      <c r="I45" s="282"/>
      <c r="J45" s="282"/>
      <c r="K45" s="287"/>
      <c r="L45" s="287"/>
      <c r="M45" s="287"/>
      <c r="N45" s="287"/>
      <c r="O45" s="287"/>
      <c r="P45" s="287"/>
      <c r="Q45" s="284"/>
      <c r="R45" s="282"/>
      <c r="S45" s="282"/>
      <c r="T45" s="283"/>
      <c r="U45" s="283"/>
      <c r="V45" s="282"/>
      <c r="W45" s="318"/>
      <c r="X45" s="314"/>
      <c r="Y45" s="314"/>
      <c r="Z45" s="282"/>
      <c r="AA45" s="143"/>
      <c r="AB45" s="143"/>
      <c r="AC45" s="158"/>
      <c r="AD45" s="143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</row>
    <row r="46" ht="15.75" customHeight="1">
      <c r="A46" s="54"/>
      <c r="B46" s="143"/>
      <c r="C46" s="143"/>
      <c r="D46" s="143"/>
      <c r="E46" s="143"/>
      <c r="F46" s="143"/>
      <c r="G46" s="143"/>
      <c r="H46" s="143"/>
      <c r="I46" s="143"/>
      <c r="J46" s="143"/>
      <c r="K46" s="288"/>
      <c r="L46" s="288"/>
      <c r="M46" s="288"/>
      <c r="N46" s="288"/>
      <c r="O46" s="288"/>
      <c r="P46" s="288"/>
      <c r="Q46" s="289"/>
      <c r="R46" s="54"/>
      <c r="S46" s="143"/>
      <c r="T46" s="143"/>
      <c r="U46" s="143"/>
      <c r="V46" s="143"/>
      <c r="W46" s="289"/>
      <c r="X46" s="143"/>
      <c r="Y46" s="143"/>
      <c r="Z46" s="143"/>
      <c r="AA46" s="143"/>
      <c r="AB46" s="143"/>
      <c r="AC46" s="158"/>
      <c r="AD46" s="143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</row>
    <row r="47" ht="15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33"/>
      <c r="U47" s="133"/>
      <c r="V47" s="123"/>
      <c r="W47" s="123"/>
      <c r="X47" s="123"/>
      <c r="Y47" s="123"/>
      <c r="Z47" s="123"/>
      <c r="AA47" s="143"/>
      <c r="AB47" s="143"/>
      <c r="AC47" s="158"/>
      <c r="AD47" s="143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</row>
    <row r="48" ht="15.75" customHeight="1">
      <c r="A48" s="54"/>
      <c r="B48" s="143"/>
      <c r="C48" s="54"/>
      <c r="D48" s="54"/>
      <c r="E48" s="54"/>
      <c r="F48" s="54"/>
      <c r="G48" s="54"/>
      <c r="H48" s="54"/>
      <c r="I48" s="54"/>
      <c r="J48" s="54"/>
      <c r="K48" s="319"/>
      <c r="L48" s="319"/>
      <c r="M48" s="319"/>
      <c r="N48" s="319"/>
      <c r="O48" s="319"/>
      <c r="P48" s="319"/>
      <c r="Q48" s="320"/>
      <c r="R48" s="54"/>
      <c r="S48" s="54"/>
      <c r="T48" s="143"/>
      <c r="U48" s="143"/>
      <c r="V48" s="54"/>
      <c r="W48" s="320"/>
      <c r="X48" s="143"/>
      <c r="Y48" s="143"/>
      <c r="Z48" s="143"/>
      <c r="AA48" s="143"/>
      <c r="AB48" s="143"/>
      <c r="AC48" s="158"/>
      <c r="AD48" s="143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</row>
    <row r="49" ht="15.75" customHeight="1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288"/>
      <c r="L49" s="288"/>
      <c r="M49" s="288"/>
      <c r="N49" s="288"/>
      <c r="O49" s="288"/>
      <c r="P49" s="288"/>
      <c r="Q49" s="289"/>
      <c r="R49" s="143"/>
      <c r="S49" s="143"/>
      <c r="T49" s="143"/>
      <c r="U49" s="143"/>
      <c r="V49" s="143"/>
      <c r="W49" s="289"/>
      <c r="X49" s="143"/>
      <c r="Y49" s="143"/>
      <c r="Z49" s="143"/>
      <c r="AA49" s="143"/>
      <c r="AB49" s="143"/>
      <c r="AC49" s="158"/>
      <c r="AD49" s="143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</row>
    <row r="50" ht="15.75" customHeight="1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288"/>
      <c r="L50" s="288"/>
      <c r="M50" s="288"/>
      <c r="N50" s="288"/>
      <c r="O50" s="288"/>
      <c r="P50" s="288"/>
      <c r="Q50" s="289"/>
      <c r="R50" s="143"/>
      <c r="S50" s="143"/>
      <c r="T50" s="143"/>
      <c r="U50" s="143"/>
      <c r="V50" s="143"/>
      <c r="W50" s="289"/>
      <c r="X50" s="143"/>
      <c r="Y50" s="143"/>
      <c r="Z50" s="143"/>
      <c r="AA50" s="143"/>
      <c r="AB50" s="143"/>
      <c r="AC50" s="158"/>
      <c r="AD50" s="143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</row>
    <row r="51" ht="15.75" customHeight="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288"/>
      <c r="L51" s="288"/>
      <c r="M51" s="288"/>
      <c r="N51" s="288"/>
      <c r="O51" s="288"/>
      <c r="P51" s="288"/>
      <c r="Q51" s="289"/>
      <c r="R51" s="143"/>
      <c r="S51" s="143"/>
      <c r="T51" s="143"/>
      <c r="U51" s="143"/>
      <c r="V51" s="143"/>
      <c r="W51" s="289"/>
      <c r="X51" s="143"/>
      <c r="Y51" s="143"/>
      <c r="Z51" s="143"/>
      <c r="AA51" s="143"/>
      <c r="AB51" s="143"/>
      <c r="AC51" s="158"/>
      <c r="AD51" s="143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</row>
    <row r="52" ht="15.75" customHeight="1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288"/>
      <c r="L52" s="288"/>
      <c r="M52" s="288"/>
      <c r="N52" s="288"/>
      <c r="O52" s="288"/>
      <c r="P52" s="288"/>
      <c r="Q52" s="289"/>
      <c r="R52" s="143"/>
      <c r="S52" s="143"/>
      <c r="T52" s="143"/>
      <c r="U52" s="143"/>
      <c r="V52" s="143"/>
      <c r="W52" s="289"/>
      <c r="X52" s="143"/>
      <c r="Y52" s="143"/>
      <c r="Z52" s="143"/>
      <c r="AA52" s="143"/>
      <c r="AB52" s="143"/>
      <c r="AC52" s="158"/>
      <c r="AD52" s="143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</row>
    <row r="53" ht="15.75" customHeight="1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288"/>
      <c r="L53" s="288"/>
      <c r="M53" s="288"/>
      <c r="N53" s="288"/>
      <c r="O53" s="288"/>
      <c r="P53" s="288"/>
      <c r="Q53" s="289"/>
      <c r="R53" s="143"/>
      <c r="S53" s="143"/>
      <c r="T53" s="143"/>
      <c r="U53" s="143"/>
      <c r="V53" s="143"/>
      <c r="W53" s="289"/>
      <c r="X53" s="143"/>
      <c r="Y53" s="143"/>
      <c r="Z53" s="143"/>
      <c r="AA53" s="143"/>
      <c r="AB53" s="143"/>
      <c r="AC53" s="158"/>
      <c r="AD53" s="143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</row>
    <row r="54" ht="15.75" customHeight="1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288"/>
      <c r="L54" s="288"/>
      <c r="M54" s="288"/>
      <c r="N54" s="288"/>
      <c r="O54" s="288"/>
      <c r="P54" s="288"/>
      <c r="Q54" s="289"/>
      <c r="R54" s="143"/>
      <c r="S54" s="143"/>
      <c r="T54" s="143"/>
      <c r="U54" s="143"/>
      <c r="V54" s="143"/>
      <c r="W54" s="289"/>
      <c r="X54" s="143"/>
      <c r="Y54" s="143"/>
      <c r="Z54" s="143"/>
      <c r="AA54" s="143"/>
      <c r="AB54" s="143"/>
      <c r="AC54" s="158"/>
      <c r="AD54" s="143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</row>
    <row r="55" ht="15.75" customHeight="1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288"/>
      <c r="L55" s="288"/>
      <c r="M55" s="288"/>
      <c r="N55" s="288"/>
      <c r="O55" s="288"/>
      <c r="P55" s="288"/>
      <c r="Q55" s="289"/>
      <c r="R55" s="143"/>
      <c r="S55" s="143"/>
      <c r="T55" s="143"/>
      <c r="U55" s="143"/>
      <c r="V55" s="143"/>
      <c r="W55" s="289"/>
      <c r="X55" s="143"/>
      <c r="Y55" s="143"/>
      <c r="Z55" s="143"/>
      <c r="AA55" s="143"/>
      <c r="AB55" s="143"/>
      <c r="AC55" s="158"/>
      <c r="AD55" s="143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</row>
    <row r="56" ht="15.75" customHeight="1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288"/>
      <c r="L56" s="288"/>
      <c r="M56" s="288"/>
      <c r="N56" s="288"/>
      <c r="O56" s="288"/>
      <c r="P56" s="288"/>
      <c r="Q56" s="289"/>
      <c r="R56" s="143"/>
      <c r="S56" s="143"/>
      <c r="T56" s="143"/>
      <c r="U56" s="143"/>
      <c r="V56" s="143"/>
      <c r="W56" s="289"/>
      <c r="X56" s="143"/>
      <c r="Y56" s="143"/>
      <c r="Z56" s="143"/>
      <c r="AA56" s="143"/>
      <c r="AB56" s="143"/>
      <c r="AC56" s="158"/>
      <c r="AD56" s="143"/>
      <c r="AE56" s="144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</row>
    <row r="57" ht="15.75" customHeight="1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288"/>
      <c r="L57" s="288"/>
      <c r="M57" s="288"/>
      <c r="N57" s="288"/>
      <c r="O57" s="288"/>
      <c r="P57" s="288"/>
      <c r="Q57" s="289"/>
      <c r="R57" s="143"/>
      <c r="S57" s="143"/>
      <c r="T57" s="143"/>
      <c r="U57" s="143"/>
      <c r="V57" s="143"/>
      <c r="W57" s="289"/>
      <c r="X57" s="143"/>
      <c r="Y57" s="143"/>
      <c r="Z57" s="143"/>
      <c r="AA57" s="143"/>
      <c r="AB57" s="143"/>
      <c r="AC57" s="158"/>
      <c r="AD57" s="143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</row>
    <row r="58" ht="15.75" customHeight="1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288"/>
      <c r="L58" s="288"/>
      <c r="M58" s="288"/>
      <c r="N58" s="288"/>
      <c r="O58" s="288"/>
      <c r="P58" s="288"/>
      <c r="Q58" s="289"/>
      <c r="R58" s="143"/>
      <c r="S58" s="143"/>
      <c r="T58" s="143"/>
      <c r="U58" s="143"/>
      <c r="V58" s="143"/>
      <c r="W58" s="289"/>
      <c r="X58" s="143"/>
      <c r="Y58" s="143"/>
      <c r="Z58" s="143"/>
      <c r="AA58" s="143"/>
      <c r="AB58" s="143"/>
      <c r="AC58" s="158"/>
      <c r="AD58" s="143"/>
      <c r="AE58" s="144"/>
      <c r="AF58" s="144"/>
      <c r="AG58" s="144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</row>
    <row r="59" ht="15.75" customHeight="1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288"/>
      <c r="L59" s="288"/>
      <c r="M59" s="288"/>
      <c r="N59" s="288"/>
      <c r="O59" s="288"/>
      <c r="P59" s="288"/>
      <c r="Q59" s="289"/>
      <c r="R59" s="143"/>
      <c r="S59" s="143"/>
      <c r="T59" s="143"/>
      <c r="U59" s="143"/>
      <c r="V59" s="143"/>
      <c r="W59" s="289"/>
      <c r="X59" s="143"/>
      <c r="Y59" s="143"/>
      <c r="Z59" s="143"/>
      <c r="AA59" s="143"/>
      <c r="AB59" s="143"/>
      <c r="AC59" s="158"/>
      <c r="AD59" s="143"/>
      <c r="AE59" s="144"/>
      <c r="AF59" s="144"/>
      <c r="AG59" s="144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</row>
    <row r="60" ht="15.75" customHeight="1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288"/>
      <c r="L60" s="288"/>
      <c r="M60" s="288"/>
      <c r="N60" s="288"/>
      <c r="O60" s="288"/>
      <c r="P60" s="288"/>
      <c r="Q60" s="289"/>
      <c r="R60" s="143"/>
      <c r="S60" s="143"/>
      <c r="T60" s="143"/>
      <c r="U60" s="143"/>
      <c r="V60" s="143"/>
      <c r="W60" s="289"/>
      <c r="X60" s="143"/>
      <c r="Y60" s="143"/>
      <c r="Z60" s="143"/>
      <c r="AA60" s="143"/>
      <c r="AB60" s="143"/>
      <c r="AC60" s="158"/>
      <c r="AD60" s="143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</row>
    <row r="61" ht="15.75" customHeight="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288"/>
      <c r="L61" s="288"/>
      <c r="M61" s="288"/>
      <c r="N61" s="288"/>
      <c r="O61" s="288"/>
      <c r="P61" s="288"/>
      <c r="Q61" s="289"/>
      <c r="R61" s="143"/>
      <c r="S61" s="143"/>
      <c r="T61" s="143"/>
      <c r="U61" s="143"/>
      <c r="V61" s="143"/>
      <c r="W61" s="289"/>
      <c r="X61" s="143"/>
      <c r="Y61" s="143"/>
      <c r="Z61" s="143"/>
      <c r="AA61" s="143"/>
      <c r="AB61" s="143"/>
      <c r="AC61" s="158"/>
      <c r="AD61" s="143"/>
      <c r="AE61" s="144"/>
      <c r="AF61" s="144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</row>
    <row r="62" ht="15.75" customHeight="1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288"/>
      <c r="L62" s="288"/>
      <c r="M62" s="288"/>
      <c r="N62" s="288"/>
      <c r="O62" s="288"/>
      <c r="P62" s="288"/>
      <c r="Q62" s="289"/>
      <c r="R62" s="143"/>
      <c r="S62" s="143"/>
      <c r="T62" s="143"/>
      <c r="U62" s="143"/>
      <c r="V62" s="143"/>
      <c r="W62" s="289"/>
      <c r="X62" s="143"/>
      <c r="Y62" s="143"/>
      <c r="Z62" s="143"/>
      <c r="AA62" s="143"/>
      <c r="AB62" s="143"/>
      <c r="AC62" s="158"/>
      <c r="AD62" s="143"/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</row>
    <row r="63" ht="15.75" customHeight="1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288"/>
      <c r="L63" s="288"/>
      <c r="M63" s="288"/>
      <c r="N63" s="288"/>
      <c r="O63" s="288"/>
      <c r="P63" s="288"/>
      <c r="Q63" s="289"/>
      <c r="R63" s="143"/>
      <c r="S63" s="143"/>
      <c r="T63" s="143"/>
      <c r="U63" s="143"/>
      <c r="V63" s="143"/>
      <c r="W63" s="289"/>
      <c r="X63" s="143"/>
      <c r="Y63" s="143"/>
      <c r="Z63" s="143"/>
      <c r="AA63" s="143"/>
      <c r="AB63" s="143"/>
      <c r="AC63" s="158"/>
      <c r="AD63" s="143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</row>
    <row r="64" ht="15.75" customHeight="1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288"/>
      <c r="L64" s="288"/>
      <c r="M64" s="288"/>
      <c r="N64" s="288"/>
      <c r="O64" s="288"/>
      <c r="P64" s="288"/>
      <c r="Q64" s="289"/>
      <c r="R64" s="143"/>
      <c r="S64" s="143"/>
      <c r="T64" s="143"/>
      <c r="U64" s="143"/>
      <c r="V64" s="143"/>
      <c r="W64" s="289"/>
      <c r="X64" s="143"/>
      <c r="Y64" s="143"/>
      <c r="Z64" s="143"/>
      <c r="AA64" s="143"/>
      <c r="AB64" s="143"/>
      <c r="AC64" s="158"/>
      <c r="AD64" s="143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</row>
    <row r="65" ht="15.75" customHeight="1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288"/>
      <c r="L65" s="288"/>
      <c r="M65" s="288"/>
      <c r="N65" s="288"/>
      <c r="O65" s="288"/>
      <c r="P65" s="288"/>
      <c r="Q65" s="289"/>
      <c r="R65" s="143"/>
      <c r="S65" s="143"/>
      <c r="T65" s="143"/>
      <c r="U65" s="143"/>
      <c r="V65" s="143"/>
      <c r="W65" s="289"/>
      <c r="X65" s="143"/>
      <c r="Y65" s="143"/>
      <c r="Z65" s="143"/>
      <c r="AA65" s="143"/>
      <c r="AB65" s="143"/>
      <c r="AC65" s="158"/>
      <c r="AD65" s="143"/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</row>
    <row r="66" ht="15.75" customHeight="1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288"/>
      <c r="L66" s="288"/>
      <c r="M66" s="288"/>
      <c r="N66" s="288"/>
      <c r="O66" s="288"/>
      <c r="P66" s="288"/>
      <c r="Q66" s="289"/>
      <c r="R66" s="143"/>
      <c r="S66" s="143"/>
      <c r="T66" s="143"/>
      <c r="U66" s="143"/>
      <c r="V66" s="143"/>
      <c r="W66" s="289"/>
      <c r="X66" s="143"/>
      <c r="Y66" s="143"/>
      <c r="Z66" s="143"/>
      <c r="AA66" s="143"/>
      <c r="AB66" s="143"/>
      <c r="AC66" s="158"/>
      <c r="AD66" s="143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</row>
    <row r="67" ht="15.75" customHeight="1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288"/>
      <c r="L67" s="288"/>
      <c r="M67" s="288"/>
      <c r="N67" s="288"/>
      <c r="O67" s="288"/>
      <c r="P67" s="288"/>
      <c r="Q67" s="289"/>
      <c r="R67" s="143"/>
      <c r="S67" s="143"/>
      <c r="T67" s="143"/>
      <c r="U67" s="143"/>
      <c r="V67" s="143"/>
      <c r="W67" s="289"/>
      <c r="X67" s="143"/>
      <c r="Y67" s="143"/>
      <c r="Z67" s="143"/>
      <c r="AA67" s="143"/>
      <c r="AB67" s="143"/>
      <c r="AC67" s="158"/>
      <c r="AD67" s="143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</row>
    <row r="68" ht="15.75" customHeight="1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288"/>
      <c r="L68" s="288"/>
      <c r="M68" s="288"/>
      <c r="N68" s="288"/>
      <c r="O68" s="288"/>
      <c r="P68" s="288"/>
      <c r="Q68" s="289"/>
      <c r="R68" s="143"/>
      <c r="S68" s="143"/>
      <c r="T68" s="143"/>
      <c r="U68" s="143"/>
      <c r="V68" s="143"/>
      <c r="W68" s="289"/>
      <c r="X68" s="143"/>
      <c r="Y68" s="143"/>
      <c r="Z68" s="143"/>
      <c r="AA68" s="143"/>
      <c r="AB68" s="143"/>
      <c r="AC68" s="158"/>
      <c r="AD68" s="143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</row>
    <row r="69" ht="15.75" customHeight="1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288"/>
      <c r="L69" s="288"/>
      <c r="M69" s="288"/>
      <c r="N69" s="288"/>
      <c r="O69" s="288"/>
      <c r="P69" s="288"/>
      <c r="Q69" s="289"/>
      <c r="R69" s="143"/>
      <c r="S69" s="143"/>
      <c r="T69" s="143"/>
      <c r="U69" s="143"/>
      <c r="V69" s="143"/>
      <c r="W69" s="289"/>
      <c r="X69" s="143"/>
      <c r="Y69" s="143"/>
      <c r="Z69" s="143"/>
      <c r="AA69" s="143"/>
      <c r="AB69" s="143"/>
      <c r="AC69" s="158"/>
      <c r="AD69" s="143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</row>
    <row r="70" ht="15.75" customHeight="1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288"/>
      <c r="L70" s="288"/>
      <c r="M70" s="288"/>
      <c r="N70" s="288"/>
      <c r="O70" s="288"/>
      <c r="P70" s="288"/>
      <c r="Q70" s="289"/>
      <c r="R70" s="143"/>
      <c r="S70" s="143"/>
      <c r="T70" s="143"/>
      <c r="U70" s="143"/>
      <c r="V70" s="143"/>
      <c r="W70" s="289"/>
      <c r="X70" s="143"/>
      <c r="Y70" s="143"/>
      <c r="Z70" s="143"/>
      <c r="AA70" s="143"/>
      <c r="AB70" s="143"/>
      <c r="AC70" s="158"/>
      <c r="AD70" s="143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</row>
    <row r="71" ht="15.75" customHeight="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288"/>
      <c r="L71" s="288"/>
      <c r="M71" s="288"/>
      <c r="N71" s="288"/>
      <c r="O71" s="288"/>
      <c r="P71" s="288"/>
      <c r="Q71" s="289"/>
      <c r="R71" s="143"/>
      <c r="S71" s="143"/>
      <c r="T71" s="143"/>
      <c r="U71" s="143"/>
      <c r="V71" s="143"/>
      <c r="W71" s="289"/>
      <c r="X71" s="143"/>
      <c r="Y71" s="143"/>
      <c r="Z71" s="143"/>
      <c r="AA71" s="143"/>
      <c r="AB71" s="143"/>
      <c r="AC71" s="158"/>
      <c r="AD71" s="143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</row>
    <row r="72" ht="15.75" customHeight="1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288"/>
      <c r="L72" s="288"/>
      <c r="M72" s="288"/>
      <c r="N72" s="288"/>
      <c r="O72" s="288"/>
      <c r="P72" s="288"/>
      <c r="Q72" s="289"/>
      <c r="R72" s="143"/>
      <c r="S72" s="143"/>
      <c r="T72" s="143"/>
      <c r="U72" s="143"/>
      <c r="V72" s="143"/>
      <c r="W72" s="289"/>
      <c r="X72" s="143"/>
      <c r="Y72" s="143"/>
      <c r="Z72" s="143"/>
      <c r="AA72" s="143"/>
      <c r="AB72" s="143"/>
      <c r="AC72" s="158"/>
      <c r="AD72" s="143"/>
      <c r="AE72" s="144"/>
      <c r="AF72" s="144"/>
      <c r="AG72" s="144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</row>
    <row r="73" ht="15.75" customHeight="1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288"/>
      <c r="L73" s="288"/>
      <c r="M73" s="288"/>
      <c r="N73" s="288"/>
      <c r="O73" s="288"/>
      <c r="P73" s="288"/>
      <c r="Q73" s="289"/>
      <c r="R73" s="143"/>
      <c r="S73" s="143"/>
      <c r="T73" s="143"/>
      <c r="U73" s="143"/>
      <c r="V73" s="143"/>
      <c r="W73" s="289"/>
      <c r="X73" s="143"/>
      <c r="Y73" s="143"/>
      <c r="Z73" s="143"/>
      <c r="AA73" s="143"/>
      <c r="AB73" s="143"/>
      <c r="AC73" s="158"/>
      <c r="AD73" s="143"/>
      <c r="AE73" s="144"/>
      <c r="AF73" s="144"/>
      <c r="AG73" s="144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</row>
    <row r="74" ht="15.75" customHeight="1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288"/>
      <c r="L74" s="288"/>
      <c r="M74" s="288"/>
      <c r="N74" s="288"/>
      <c r="O74" s="288"/>
      <c r="P74" s="288"/>
      <c r="Q74" s="289"/>
      <c r="R74" s="143"/>
      <c r="S74" s="143"/>
      <c r="T74" s="143"/>
      <c r="U74" s="143"/>
      <c r="V74" s="143"/>
      <c r="W74" s="289"/>
      <c r="X74" s="143"/>
      <c r="Y74" s="143"/>
      <c r="Z74" s="143"/>
      <c r="AA74" s="143"/>
      <c r="AB74" s="143"/>
      <c r="AC74" s="158"/>
      <c r="AD74" s="143"/>
      <c r="AE74" s="144"/>
      <c r="AF74" s="144"/>
      <c r="AG74" s="144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</row>
    <row r="75" ht="15.75" customHeight="1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288"/>
      <c r="L75" s="288"/>
      <c r="M75" s="288"/>
      <c r="N75" s="288"/>
      <c r="O75" s="288"/>
      <c r="P75" s="288"/>
      <c r="Q75" s="289"/>
      <c r="R75" s="143"/>
      <c r="S75" s="143"/>
      <c r="T75" s="143"/>
      <c r="U75" s="143"/>
      <c r="V75" s="143"/>
      <c r="W75" s="289"/>
      <c r="X75" s="143"/>
      <c r="Y75" s="143"/>
      <c r="Z75" s="143"/>
      <c r="AA75" s="143"/>
      <c r="AB75" s="143"/>
      <c r="AC75" s="158"/>
      <c r="AD75" s="143"/>
      <c r="AE75" s="144"/>
      <c r="AF75" s="144"/>
      <c r="AG75" s="144"/>
      <c r="AH75" s="144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</row>
    <row r="76" ht="15.75" customHeight="1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288"/>
      <c r="L76" s="288"/>
      <c r="M76" s="288"/>
      <c r="N76" s="288"/>
      <c r="O76" s="288"/>
      <c r="P76" s="288"/>
      <c r="Q76" s="289"/>
      <c r="R76" s="143"/>
      <c r="S76" s="143"/>
      <c r="T76" s="143"/>
      <c r="U76" s="143"/>
      <c r="V76" s="143"/>
      <c r="W76" s="289"/>
      <c r="X76" s="143"/>
      <c r="Y76" s="143"/>
      <c r="Z76" s="143"/>
      <c r="AA76" s="143"/>
      <c r="AB76" s="143"/>
      <c r="AC76" s="158"/>
      <c r="AD76" s="143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</row>
    <row r="77" ht="15.75" customHeight="1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288"/>
      <c r="L77" s="288"/>
      <c r="M77" s="288"/>
      <c r="N77" s="288"/>
      <c r="O77" s="288"/>
      <c r="P77" s="288"/>
      <c r="Q77" s="289"/>
      <c r="R77" s="143"/>
      <c r="S77" s="143"/>
      <c r="T77" s="143"/>
      <c r="U77" s="143"/>
      <c r="V77" s="143"/>
      <c r="W77" s="289"/>
      <c r="X77" s="143"/>
      <c r="Y77" s="143"/>
      <c r="Z77" s="143"/>
      <c r="AA77" s="143"/>
      <c r="AB77" s="143"/>
      <c r="AC77" s="158"/>
      <c r="AD77" s="143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</row>
    <row r="78" ht="15.75" customHeight="1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288"/>
      <c r="L78" s="288"/>
      <c r="M78" s="288"/>
      <c r="N78" s="288"/>
      <c r="O78" s="288"/>
      <c r="P78" s="288"/>
      <c r="Q78" s="289"/>
      <c r="R78" s="143"/>
      <c r="S78" s="143"/>
      <c r="T78" s="143"/>
      <c r="U78" s="143"/>
      <c r="V78" s="143"/>
      <c r="W78" s="289"/>
      <c r="X78" s="143"/>
      <c r="Y78" s="143"/>
      <c r="Z78" s="143"/>
      <c r="AA78" s="143"/>
      <c r="AB78" s="143"/>
      <c r="AC78" s="158"/>
      <c r="AD78" s="143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</row>
    <row r="79" ht="15.75" customHeight="1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288"/>
      <c r="L79" s="288"/>
      <c r="M79" s="288"/>
      <c r="N79" s="288"/>
      <c r="O79" s="288"/>
      <c r="P79" s="288"/>
      <c r="Q79" s="289"/>
      <c r="R79" s="143"/>
      <c r="S79" s="143"/>
      <c r="T79" s="143"/>
      <c r="U79" s="143"/>
      <c r="V79" s="143"/>
      <c r="W79" s="289"/>
      <c r="X79" s="143"/>
      <c r="Y79" s="143"/>
      <c r="Z79" s="143"/>
      <c r="AA79" s="143"/>
      <c r="AB79" s="143"/>
      <c r="AC79" s="158"/>
      <c r="AD79" s="143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</row>
    <row r="80" ht="15.75" customHeight="1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288"/>
      <c r="L80" s="288"/>
      <c r="M80" s="288"/>
      <c r="N80" s="288"/>
      <c r="O80" s="288"/>
      <c r="P80" s="288"/>
      <c r="Q80" s="289"/>
      <c r="R80" s="143"/>
      <c r="S80" s="143"/>
      <c r="T80" s="143"/>
      <c r="U80" s="143"/>
      <c r="V80" s="143"/>
      <c r="W80" s="289"/>
      <c r="X80" s="143"/>
      <c r="Y80" s="143"/>
      <c r="Z80" s="143"/>
      <c r="AA80" s="143"/>
      <c r="AB80" s="143"/>
      <c r="AC80" s="158"/>
      <c r="AD80" s="143"/>
      <c r="AE80" s="144"/>
      <c r="AF80" s="144"/>
      <c r="AG80" s="144"/>
      <c r="AH80" s="144"/>
      <c r="AI80" s="144"/>
      <c r="AJ80" s="144"/>
      <c r="AK80" s="144"/>
      <c r="AL80" s="144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</row>
    <row r="81" ht="15.75" customHeight="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288"/>
      <c r="L81" s="288"/>
      <c r="M81" s="288"/>
      <c r="N81" s="288"/>
      <c r="O81" s="288"/>
      <c r="P81" s="288"/>
      <c r="Q81" s="289"/>
      <c r="R81" s="143"/>
      <c r="S81" s="143"/>
      <c r="T81" s="143"/>
      <c r="U81" s="143"/>
      <c r="V81" s="143"/>
      <c r="W81" s="289"/>
      <c r="X81" s="143"/>
      <c r="Y81" s="143"/>
      <c r="Z81" s="143"/>
      <c r="AA81" s="143"/>
      <c r="AB81" s="143"/>
      <c r="AC81" s="158"/>
      <c r="AD81" s="143"/>
      <c r="AE81" s="144"/>
      <c r="AF81" s="144"/>
      <c r="AG81" s="144"/>
      <c r="AH81" s="144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</row>
    <row r="82" ht="15.75" customHeight="1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288"/>
      <c r="L82" s="288"/>
      <c r="M82" s="288"/>
      <c r="N82" s="288"/>
      <c r="O82" s="288"/>
      <c r="P82" s="288"/>
      <c r="Q82" s="289"/>
      <c r="R82" s="143"/>
      <c r="S82" s="143"/>
      <c r="T82" s="143"/>
      <c r="U82" s="143"/>
      <c r="V82" s="143"/>
      <c r="W82" s="289"/>
      <c r="X82" s="143"/>
      <c r="Y82" s="143"/>
      <c r="Z82" s="143"/>
      <c r="AA82" s="143"/>
      <c r="AB82" s="143"/>
      <c r="AC82" s="158"/>
      <c r="AD82" s="143"/>
      <c r="AE82" s="144"/>
      <c r="AF82" s="144"/>
      <c r="AG82" s="144"/>
      <c r="AH82" s="144"/>
      <c r="AI82" s="144"/>
      <c r="AJ82" s="144"/>
      <c r="AK82" s="144"/>
      <c r="AL82" s="144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  <c r="AX82" s="144"/>
    </row>
    <row r="83" ht="15.75" customHeight="1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288"/>
      <c r="L83" s="288"/>
      <c r="M83" s="288"/>
      <c r="N83" s="288"/>
      <c r="O83" s="288"/>
      <c r="P83" s="288"/>
      <c r="Q83" s="289"/>
      <c r="R83" s="143"/>
      <c r="S83" s="143"/>
      <c r="T83" s="143"/>
      <c r="U83" s="143"/>
      <c r="V83" s="143"/>
      <c r="W83" s="289"/>
      <c r="X83" s="143"/>
      <c r="Y83" s="143"/>
      <c r="Z83" s="143"/>
      <c r="AA83" s="143"/>
      <c r="AB83" s="143"/>
      <c r="AC83" s="158"/>
      <c r="AD83" s="143"/>
      <c r="AE83" s="144"/>
      <c r="AF83" s="144"/>
      <c r="AG83" s="144"/>
      <c r="AH83" s="144"/>
      <c r="AI83" s="144"/>
      <c r="AJ83" s="144"/>
      <c r="AK83" s="144"/>
      <c r="AL83" s="144"/>
      <c r="AM83" s="144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  <c r="AX83" s="144"/>
    </row>
    <row r="84" ht="15.75" customHeight="1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288"/>
      <c r="L84" s="288"/>
      <c r="M84" s="288"/>
      <c r="N84" s="288"/>
      <c r="O84" s="288"/>
      <c r="P84" s="288"/>
      <c r="Q84" s="289"/>
      <c r="R84" s="143"/>
      <c r="S84" s="143"/>
      <c r="T84" s="143"/>
      <c r="U84" s="143"/>
      <c r="V84" s="143"/>
      <c r="W84" s="289"/>
      <c r="X84" s="143"/>
      <c r="Y84" s="143"/>
      <c r="Z84" s="143"/>
      <c r="AA84" s="143"/>
      <c r="AB84" s="143"/>
      <c r="AC84" s="158"/>
      <c r="AD84" s="143"/>
      <c r="AE84" s="144"/>
      <c r="AF84" s="144"/>
      <c r="AG84" s="144"/>
      <c r="AH84" s="144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</row>
    <row r="85" ht="15.75" customHeight="1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288"/>
      <c r="L85" s="288"/>
      <c r="M85" s="288"/>
      <c r="N85" s="288"/>
      <c r="O85" s="288"/>
      <c r="P85" s="288"/>
      <c r="Q85" s="289"/>
      <c r="R85" s="143"/>
      <c r="S85" s="143"/>
      <c r="T85" s="143"/>
      <c r="U85" s="143"/>
      <c r="V85" s="143"/>
      <c r="W85" s="289"/>
      <c r="X85" s="143"/>
      <c r="Y85" s="143"/>
      <c r="Z85" s="143"/>
      <c r="AA85" s="143"/>
      <c r="AB85" s="143"/>
      <c r="AC85" s="158"/>
      <c r="AD85" s="143"/>
      <c r="AE85" s="144"/>
      <c r="AF85" s="144"/>
      <c r="AG85" s="144"/>
      <c r="AH85" s="144"/>
      <c r="AI85" s="144"/>
      <c r="AJ85" s="144"/>
      <c r="AK85" s="144"/>
      <c r="AL85" s="144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</row>
    <row r="86" ht="15.75" customHeight="1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288"/>
      <c r="L86" s="288"/>
      <c r="M86" s="288"/>
      <c r="N86" s="288"/>
      <c r="O86" s="288"/>
      <c r="P86" s="288"/>
      <c r="Q86" s="289"/>
      <c r="R86" s="143"/>
      <c r="S86" s="143"/>
      <c r="T86" s="143"/>
      <c r="U86" s="143"/>
      <c r="V86" s="143"/>
      <c r="W86" s="289"/>
      <c r="X86" s="143"/>
      <c r="Y86" s="143"/>
      <c r="Z86" s="143"/>
      <c r="AA86" s="143"/>
      <c r="AB86" s="143"/>
      <c r="AC86" s="158"/>
      <c r="AD86" s="143"/>
      <c r="AE86" s="144"/>
      <c r="AF86" s="144"/>
      <c r="AG86" s="144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</row>
    <row r="87" ht="15.7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288"/>
      <c r="L87" s="288"/>
      <c r="M87" s="288"/>
      <c r="N87" s="288"/>
      <c r="O87" s="288"/>
      <c r="P87" s="288"/>
      <c r="Q87" s="289"/>
      <c r="R87" s="143"/>
      <c r="S87" s="143"/>
      <c r="T87" s="143"/>
      <c r="U87" s="143"/>
      <c r="V87" s="143"/>
      <c r="W87" s="289"/>
      <c r="X87" s="143"/>
      <c r="Y87" s="143"/>
      <c r="Z87" s="143"/>
      <c r="AA87" s="143"/>
      <c r="AB87" s="143"/>
      <c r="AC87" s="158"/>
      <c r="AD87" s="143"/>
      <c r="AE87" s="144"/>
      <c r="AF87" s="144"/>
      <c r="AG87" s="144"/>
      <c r="AH87" s="144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</row>
    <row r="88" ht="15.75" customHeight="1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288"/>
      <c r="L88" s="288"/>
      <c r="M88" s="288"/>
      <c r="N88" s="288"/>
      <c r="O88" s="288"/>
      <c r="P88" s="288"/>
      <c r="Q88" s="289"/>
      <c r="R88" s="143"/>
      <c r="S88" s="143"/>
      <c r="T88" s="143"/>
      <c r="U88" s="143"/>
      <c r="V88" s="143"/>
      <c r="W88" s="289"/>
      <c r="X88" s="143"/>
      <c r="Y88" s="143"/>
      <c r="Z88" s="143"/>
      <c r="AA88" s="143"/>
      <c r="AB88" s="143"/>
      <c r="AC88" s="158"/>
      <c r="AD88" s="143"/>
      <c r="AE88" s="144"/>
      <c r="AF88" s="144"/>
      <c r="AG88" s="144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</row>
    <row r="89" ht="15.75" customHeight="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288"/>
      <c r="L89" s="288"/>
      <c r="M89" s="288"/>
      <c r="N89" s="288"/>
      <c r="O89" s="288"/>
      <c r="P89" s="288"/>
      <c r="Q89" s="289"/>
      <c r="R89" s="143"/>
      <c r="S89" s="143"/>
      <c r="T89" s="143"/>
      <c r="U89" s="143"/>
      <c r="V89" s="143"/>
      <c r="W89" s="289"/>
      <c r="X89" s="143"/>
      <c r="Y89" s="143"/>
      <c r="Z89" s="143"/>
      <c r="AA89" s="143"/>
      <c r="AB89" s="143"/>
      <c r="AC89" s="158"/>
      <c r="AD89" s="143"/>
      <c r="AE89" s="144"/>
      <c r="AF89" s="144"/>
      <c r="AG89" s="144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</row>
    <row r="90" ht="15.75" customHeight="1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288"/>
      <c r="L90" s="288"/>
      <c r="M90" s="288"/>
      <c r="N90" s="288"/>
      <c r="O90" s="288"/>
      <c r="P90" s="288"/>
      <c r="Q90" s="289"/>
      <c r="R90" s="143"/>
      <c r="S90" s="143"/>
      <c r="T90" s="143"/>
      <c r="U90" s="143"/>
      <c r="V90" s="143"/>
      <c r="W90" s="289"/>
      <c r="X90" s="143"/>
      <c r="Y90" s="143"/>
      <c r="Z90" s="143"/>
      <c r="AA90" s="143"/>
      <c r="AB90" s="143"/>
      <c r="AC90" s="158"/>
      <c r="AD90" s="143"/>
      <c r="AE90" s="144"/>
      <c r="AF90" s="144"/>
      <c r="AG90" s="144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</row>
    <row r="91" ht="15.75" customHeight="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288"/>
      <c r="L91" s="288"/>
      <c r="M91" s="288"/>
      <c r="N91" s="288"/>
      <c r="O91" s="288"/>
      <c r="P91" s="288"/>
      <c r="Q91" s="289"/>
      <c r="R91" s="143"/>
      <c r="S91" s="143"/>
      <c r="T91" s="143"/>
      <c r="U91" s="143"/>
      <c r="V91" s="143"/>
      <c r="W91" s="289"/>
      <c r="X91" s="143"/>
      <c r="Y91" s="143"/>
      <c r="Z91" s="143"/>
      <c r="AA91" s="143"/>
      <c r="AB91" s="143"/>
      <c r="AC91" s="158"/>
      <c r="AD91" s="143"/>
      <c r="AE91" s="144"/>
      <c r="AF91" s="144"/>
      <c r="AG91" s="144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</row>
    <row r="92" ht="15.75" customHeight="1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288"/>
      <c r="L92" s="288"/>
      <c r="M92" s="288"/>
      <c r="N92" s="288"/>
      <c r="O92" s="288"/>
      <c r="P92" s="288"/>
      <c r="Q92" s="289"/>
      <c r="R92" s="143"/>
      <c r="S92" s="143"/>
      <c r="T92" s="143"/>
      <c r="U92" s="143"/>
      <c r="V92" s="143"/>
      <c r="W92" s="289"/>
      <c r="X92" s="143"/>
      <c r="Y92" s="143"/>
      <c r="Z92" s="143"/>
      <c r="AA92" s="143"/>
      <c r="AB92" s="143"/>
      <c r="AC92" s="158"/>
      <c r="AD92" s="143"/>
      <c r="AE92" s="144"/>
      <c r="AF92" s="144"/>
      <c r="AG92" s="144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</row>
    <row r="93" ht="15.7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288"/>
      <c r="L93" s="288"/>
      <c r="M93" s="288"/>
      <c r="N93" s="288"/>
      <c r="O93" s="288"/>
      <c r="P93" s="288"/>
      <c r="Q93" s="289"/>
      <c r="R93" s="143"/>
      <c r="S93" s="143"/>
      <c r="T93" s="143"/>
      <c r="U93" s="143"/>
      <c r="V93" s="143"/>
      <c r="W93" s="289"/>
      <c r="X93" s="143"/>
      <c r="Y93" s="143"/>
      <c r="Z93" s="143"/>
      <c r="AA93" s="143"/>
      <c r="AB93" s="143"/>
      <c r="AC93" s="158"/>
      <c r="AD93" s="143"/>
      <c r="AE93" s="144"/>
      <c r="AF93" s="144"/>
      <c r="AG93" s="144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</row>
    <row r="94" ht="15.7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288"/>
      <c r="L94" s="288"/>
      <c r="M94" s="288"/>
      <c r="N94" s="288"/>
      <c r="O94" s="288"/>
      <c r="P94" s="288"/>
      <c r="Q94" s="289"/>
      <c r="R94" s="143"/>
      <c r="S94" s="143"/>
      <c r="T94" s="143"/>
      <c r="U94" s="143"/>
      <c r="V94" s="143"/>
      <c r="W94" s="289"/>
      <c r="X94" s="143"/>
      <c r="Y94" s="143"/>
      <c r="Z94" s="143"/>
      <c r="AA94" s="143"/>
      <c r="AB94" s="143"/>
      <c r="AC94" s="158"/>
      <c r="AD94" s="143"/>
      <c r="AE94" s="144"/>
      <c r="AF94" s="144"/>
      <c r="AG94" s="144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</row>
    <row r="95" ht="15.75" customHeight="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288"/>
      <c r="L95" s="288"/>
      <c r="M95" s="288"/>
      <c r="N95" s="288"/>
      <c r="O95" s="288"/>
      <c r="P95" s="288"/>
      <c r="Q95" s="289"/>
      <c r="R95" s="143"/>
      <c r="S95" s="143"/>
      <c r="T95" s="143"/>
      <c r="U95" s="143"/>
      <c r="V95" s="143"/>
      <c r="W95" s="289"/>
      <c r="X95" s="143"/>
      <c r="Y95" s="143"/>
      <c r="Z95" s="143"/>
      <c r="AA95" s="143"/>
      <c r="AB95" s="143"/>
      <c r="AC95" s="158"/>
      <c r="AD95" s="143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</row>
    <row r="96" ht="15.75" customHeight="1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288"/>
      <c r="L96" s="288"/>
      <c r="M96" s="288"/>
      <c r="N96" s="288"/>
      <c r="O96" s="288"/>
      <c r="P96" s="288"/>
      <c r="Q96" s="143"/>
      <c r="R96" s="143"/>
      <c r="S96" s="143"/>
      <c r="T96" s="143"/>
      <c r="U96" s="143"/>
      <c r="V96" s="143"/>
      <c r="W96" s="289"/>
      <c r="X96" s="143"/>
      <c r="Y96" s="143"/>
      <c r="Z96" s="143"/>
      <c r="AA96" s="143"/>
      <c r="AB96" s="143"/>
      <c r="AC96" s="158"/>
      <c r="AD96" s="143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</row>
    <row r="97" ht="15.75" customHeight="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288"/>
      <c r="L97" s="288"/>
      <c r="M97" s="288"/>
      <c r="N97" s="288"/>
      <c r="O97" s="288"/>
      <c r="P97" s="288"/>
      <c r="Q97" s="143"/>
      <c r="R97" s="143"/>
      <c r="S97" s="143"/>
      <c r="T97" s="143"/>
      <c r="U97" s="143"/>
      <c r="V97" s="143"/>
      <c r="W97" s="289"/>
      <c r="X97" s="143"/>
      <c r="Y97" s="143"/>
      <c r="Z97" s="143"/>
      <c r="AA97" s="143"/>
      <c r="AB97" s="143"/>
      <c r="AC97" s="158"/>
      <c r="AD97" s="143"/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</row>
    <row r="98" ht="15.75" customHeight="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288"/>
      <c r="L98" s="288"/>
      <c r="M98" s="288"/>
      <c r="N98" s="288"/>
      <c r="O98" s="288"/>
      <c r="P98" s="288"/>
      <c r="Q98" s="143"/>
      <c r="R98" s="143"/>
      <c r="S98" s="143"/>
      <c r="T98" s="143"/>
      <c r="U98" s="143"/>
      <c r="V98" s="143"/>
      <c r="W98" s="289"/>
      <c r="X98" s="143"/>
      <c r="Y98" s="143"/>
      <c r="Z98" s="143"/>
      <c r="AA98" s="288"/>
      <c r="AB98" s="288"/>
      <c r="AC98" s="143"/>
      <c r="AD98" s="143"/>
      <c r="AE98" s="144"/>
      <c r="AF98" s="144"/>
      <c r="AG98" s="144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</row>
    <row r="99" ht="15.75" customHeight="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288"/>
      <c r="L99" s="288"/>
      <c r="M99" s="288"/>
      <c r="N99" s="288"/>
      <c r="O99" s="288"/>
      <c r="P99" s="288"/>
      <c r="Q99" s="143"/>
      <c r="R99" s="143"/>
      <c r="S99" s="143"/>
      <c r="T99" s="143"/>
      <c r="U99" s="143"/>
      <c r="V99" s="143"/>
      <c r="W99" s="289"/>
      <c r="X99" s="143"/>
      <c r="Y99" s="143"/>
      <c r="Z99" s="143"/>
      <c r="AA99" s="288"/>
      <c r="AB99" s="288"/>
      <c r="AC99" s="143"/>
      <c r="AD99" s="143"/>
      <c r="AE99" s="144"/>
      <c r="AF99" s="144"/>
      <c r="AG99" s="144"/>
      <c r="AH99" s="144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</row>
    <row r="100" ht="15.7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288"/>
      <c r="L100" s="288"/>
      <c r="M100" s="288"/>
      <c r="N100" s="288"/>
      <c r="O100" s="288"/>
      <c r="P100" s="288"/>
      <c r="Q100" s="143"/>
      <c r="R100" s="143"/>
      <c r="S100" s="143"/>
      <c r="T100" s="143"/>
      <c r="U100" s="143"/>
      <c r="V100" s="143"/>
      <c r="W100" s="289"/>
      <c r="X100" s="143"/>
      <c r="Y100" s="143"/>
      <c r="Z100" s="143"/>
      <c r="AA100" s="288"/>
      <c r="AB100" s="288"/>
      <c r="AC100" s="143"/>
      <c r="AD100" s="143"/>
      <c r="AE100" s="144"/>
      <c r="AF100" s="144"/>
      <c r="AG100" s="144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</row>
    <row r="101" ht="15.7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288"/>
      <c r="L101" s="288"/>
      <c r="M101" s="288"/>
      <c r="N101" s="288"/>
      <c r="O101" s="288"/>
      <c r="P101" s="288"/>
      <c r="Q101" s="143"/>
      <c r="R101" s="143"/>
      <c r="S101" s="158"/>
      <c r="T101" s="143"/>
      <c r="U101" s="158"/>
      <c r="V101" s="143"/>
      <c r="W101" s="289"/>
      <c r="X101" s="143"/>
      <c r="Y101" s="143"/>
      <c r="Z101" s="143"/>
      <c r="AA101" s="288"/>
      <c r="AB101" s="288"/>
      <c r="AC101" s="143"/>
      <c r="AD101" s="143"/>
      <c r="AE101" s="144"/>
      <c r="AF101" s="144"/>
      <c r="AG101" s="144"/>
      <c r="AH101" s="144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</row>
    <row r="102" ht="15.75" customHeight="1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288"/>
      <c r="L102" s="288"/>
      <c r="M102" s="288"/>
      <c r="N102" s="288"/>
      <c r="O102" s="288"/>
      <c r="P102" s="288"/>
      <c r="Q102" s="143"/>
      <c r="R102" s="143"/>
      <c r="S102" s="158"/>
      <c r="T102" s="143"/>
      <c r="U102" s="158"/>
      <c r="V102" s="143"/>
      <c r="W102" s="289"/>
      <c r="X102" s="143"/>
      <c r="Y102" s="143"/>
      <c r="Z102" s="143"/>
      <c r="AA102" s="288"/>
      <c r="AB102" s="288"/>
      <c r="AC102" s="143"/>
      <c r="AD102" s="143"/>
      <c r="AE102" s="144"/>
      <c r="AF102" s="144"/>
      <c r="AG102" s="144"/>
      <c r="AH102" s="144"/>
      <c r="AI102" s="144"/>
      <c r="AJ102" s="144"/>
      <c r="AK102" s="144"/>
      <c r="AL102" s="144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</row>
    <row r="103" ht="15.75" customHeight="1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288"/>
      <c r="L103" s="288"/>
      <c r="M103" s="288"/>
      <c r="N103" s="288"/>
      <c r="O103" s="288"/>
      <c r="P103" s="288"/>
      <c r="Q103" s="143"/>
      <c r="R103" s="143"/>
      <c r="S103" s="158"/>
      <c r="T103" s="143"/>
      <c r="U103" s="158"/>
      <c r="V103" s="143"/>
      <c r="W103" s="289"/>
      <c r="X103" s="143"/>
      <c r="Y103" s="143"/>
      <c r="Z103" s="143"/>
      <c r="AA103" s="288"/>
      <c r="AB103" s="288"/>
      <c r="AC103" s="143"/>
      <c r="AD103" s="143"/>
      <c r="AE103" s="144"/>
      <c r="AF103" s="144"/>
      <c r="AG103" s="144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</row>
    <row r="104" ht="15.75" customHeight="1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288"/>
      <c r="L104" s="288"/>
      <c r="M104" s="288"/>
      <c r="N104" s="288"/>
      <c r="O104" s="288"/>
      <c r="P104" s="288"/>
      <c r="Q104" s="143"/>
      <c r="R104" s="143"/>
      <c r="S104" s="158"/>
      <c r="T104" s="143"/>
      <c r="U104" s="158"/>
      <c r="V104" s="143"/>
      <c r="W104" s="289"/>
      <c r="X104" s="143"/>
      <c r="Y104" s="143"/>
      <c r="Z104" s="143"/>
      <c r="AA104" s="288"/>
      <c r="AB104" s="288"/>
      <c r="AC104" s="143"/>
      <c r="AD104" s="143"/>
      <c r="AE104" s="144"/>
      <c r="AF104" s="144"/>
      <c r="AG104" s="144"/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</row>
    <row r="105" ht="15.75" customHeight="1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288"/>
      <c r="L105" s="288"/>
      <c r="M105" s="288"/>
      <c r="N105" s="288"/>
      <c r="O105" s="288"/>
      <c r="P105" s="288"/>
      <c r="Q105" s="143"/>
      <c r="R105" s="143"/>
      <c r="S105" s="158"/>
      <c r="T105" s="143"/>
      <c r="U105" s="158"/>
      <c r="V105" s="143"/>
      <c r="W105" s="289"/>
      <c r="X105" s="143"/>
      <c r="Y105" s="143"/>
      <c r="Z105" s="143"/>
      <c r="AA105" s="288"/>
      <c r="AB105" s="288"/>
      <c r="AC105" s="143"/>
      <c r="AD105" s="143"/>
      <c r="AE105" s="144"/>
      <c r="AF105" s="144"/>
      <c r="AG105" s="144"/>
      <c r="AH105" s="144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  <c r="AX105" s="144"/>
    </row>
    <row r="106" ht="15.7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288"/>
      <c r="L106" s="288"/>
      <c r="M106" s="288"/>
      <c r="N106" s="288"/>
      <c r="O106" s="288"/>
      <c r="P106" s="288"/>
      <c r="Q106" s="143"/>
      <c r="R106" s="143"/>
      <c r="S106" s="158"/>
      <c r="T106" s="143"/>
      <c r="U106" s="158"/>
      <c r="V106" s="143"/>
      <c r="W106" s="289"/>
      <c r="X106" s="143"/>
      <c r="Y106" s="143"/>
      <c r="Z106" s="143"/>
      <c r="AA106" s="288"/>
      <c r="AB106" s="288"/>
      <c r="AC106" s="143"/>
      <c r="AD106" s="143"/>
      <c r="AE106" s="144"/>
      <c r="AF106" s="144"/>
      <c r="AG106" s="144"/>
      <c r="AH106" s="144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  <c r="AX106" s="144"/>
    </row>
    <row r="107" ht="15.75" customHeight="1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288"/>
      <c r="L107" s="288"/>
      <c r="M107" s="288"/>
      <c r="N107" s="288"/>
      <c r="O107" s="288"/>
      <c r="P107" s="288"/>
      <c r="Q107" s="143"/>
      <c r="R107" s="143"/>
      <c r="S107" s="158"/>
      <c r="T107" s="143"/>
      <c r="U107" s="158"/>
      <c r="V107" s="143"/>
      <c r="W107" s="289"/>
      <c r="X107" s="143"/>
      <c r="Y107" s="143"/>
      <c r="Z107" s="143"/>
      <c r="AA107" s="288"/>
      <c r="AB107" s="288"/>
      <c r="AC107" s="143"/>
      <c r="AD107" s="143"/>
      <c r="AE107" s="144"/>
      <c r="AF107" s="144"/>
      <c r="AG107" s="144"/>
      <c r="AH107" s="144"/>
      <c r="AI107" s="144"/>
      <c r="AJ107" s="144"/>
      <c r="AK107" s="144"/>
      <c r="AL107" s="144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</row>
    <row r="108" ht="15.75" customHeight="1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288"/>
      <c r="L108" s="288"/>
      <c r="M108" s="288"/>
      <c r="N108" s="288"/>
      <c r="O108" s="288"/>
      <c r="P108" s="288"/>
      <c r="Q108" s="158"/>
      <c r="R108" s="143"/>
      <c r="S108" s="158"/>
      <c r="T108" s="143"/>
      <c r="U108" s="158"/>
      <c r="V108" s="143"/>
      <c r="W108" s="289"/>
      <c r="X108" s="143"/>
      <c r="Y108" s="143"/>
      <c r="Z108" s="143"/>
      <c r="AA108" s="288"/>
      <c r="AB108" s="288"/>
      <c r="AC108" s="143"/>
      <c r="AD108" s="143"/>
      <c r="AE108" s="144"/>
      <c r="AF108" s="144"/>
      <c r="AG108" s="144"/>
      <c r="AH108" s="144"/>
      <c r="AI108" s="144"/>
      <c r="AJ108" s="144"/>
      <c r="AK108" s="144"/>
      <c r="AL108" s="144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</row>
    <row r="109" ht="15.75" customHeight="1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288"/>
      <c r="L109" s="288"/>
      <c r="M109" s="288"/>
      <c r="N109" s="288"/>
      <c r="O109" s="288"/>
      <c r="P109" s="288"/>
      <c r="Q109" s="158"/>
      <c r="R109" s="143"/>
      <c r="S109" s="158"/>
      <c r="T109" s="143"/>
      <c r="U109" s="158"/>
      <c r="V109" s="143"/>
      <c r="W109" s="289"/>
      <c r="X109" s="143"/>
      <c r="Y109" s="143"/>
      <c r="Z109" s="143"/>
      <c r="AA109" s="288"/>
      <c r="AB109" s="288"/>
      <c r="AC109" s="143"/>
      <c r="AD109" s="143"/>
      <c r="AE109" s="144"/>
      <c r="AF109" s="144"/>
      <c r="AG109" s="144"/>
      <c r="AH109" s="144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</row>
    <row r="110" ht="15.75" customHeight="1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288"/>
      <c r="L110" s="288"/>
      <c r="M110" s="288"/>
      <c r="N110" s="288"/>
      <c r="O110" s="288"/>
      <c r="P110" s="288"/>
      <c r="Q110" s="158"/>
      <c r="R110" s="143"/>
      <c r="S110" s="158"/>
      <c r="T110" s="143"/>
      <c r="U110" s="158"/>
      <c r="V110" s="143"/>
      <c r="W110" s="289"/>
      <c r="X110" s="143"/>
      <c r="Y110" s="143"/>
      <c r="Z110" s="143"/>
      <c r="AA110" s="288"/>
      <c r="AB110" s="288"/>
      <c r="AC110" s="143"/>
      <c r="AD110" s="143"/>
      <c r="AE110" s="144"/>
      <c r="AF110" s="144"/>
      <c r="AG110" s="144"/>
      <c r="AH110" s="144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</row>
    <row r="111" ht="15.75" customHeight="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288"/>
      <c r="L111" s="288"/>
      <c r="M111" s="288"/>
      <c r="N111" s="288"/>
      <c r="O111" s="288"/>
      <c r="P111" s="288"/>
      <c r="Q111" s="158"/>
      <c r="R111" s="143"/>
      <c r="S111" s="158"/>
      <c r="T111" s="158"/>
      <c r="U111" s="158"/>
      <c r="V111" s="143"/>
      <c r="W111" s="289"/>
      <c r="X111" s="143"/>
      <c r="Y111" s="143"/>
      <c r="Z111" s="143"/>
      <c r="AA111" s="288"/>
      <c r="AB111" s="288"/>
      <c r="AC111" s="143"/>
      <c r="AD111" s="143"/>
      <c r="AE111" s="144"/>
      <c r="AF111" s="144"/>
      <c r="AG111" s="144"/>
      <c r="AH111" s="144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144"/>
      <c r="AS111" s="144"/>
      <c r="AT111" s="144"/>
      <c r="AU111" s="144"/>
      <c r="AV111" s="144"/>
      <c r="AW111" s="144"/>
      <c r="AX111" s="144"/>
    </row>
    <row r="112" ht="15.7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288"/>
      <c r="L112" s="288"/>
      <c r="M112" s="288"/>
      <c r="N112" s="288"/>
      <c r="O112" s="288"/>
      <c r="P112" s="288"/>
      <c r="Q112" s="158"/>
      <c r="R112" s="143"/>
      <c r="S112" s="158"/>
      <c r="T112" s="158"/>
      <c r="U112" s="158"/>
      <c r="V112" s="143"/>
      <c r="W112" s="289"/>
      <c r="X112" s="143"/>
      <c r="Y112" s="143"/>
      <c r="Z112" s="143"/>
      <c r="AA112" s="288"/>
      <c r="AB112" s="288"/>
      <c r="AC112" s="143"/>
      <c r="AD112" s="143"/>
      <c r="AE112" s="144"/>
      <c r="AF112" s="144"/>
      <c r="AG112" s="144"/>
      <c r="AH112" s="144"/>
      <c r="AI112" s="144"/>
      <c r="AJ112" s="144"/>
      <c r="AK112" s="144"/>
      <c r="AL112" s="144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</row>
    <row r="113" ht="15.75" customHeight="1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288"/>
      <c r="L113" s="288"/>
      <c r="M113" s="288"/>
      <c r="N113" s="288"/>
      <c r="O113" s="288"/>
      <c r="P113" s="288"/>
      <c r="Q113" s="158"/>
      <c r="R113" s="143"/>
      <c r="S113" s="158"/>
      <c r="T113" s="158"/>
      <c r="U113" s="158"/>
      <c r="V113" s="143"/>
      <c r="W113" s="289"/>
      <c r="X113" s="143"/>
      <c r="Y113" s="143"/>
      <c r="Z113" s="143"/>
      <c r="AA113" s="288"/>
      <c r="AB113" s="288"/>
      <c r="AC113" s="143"/>
      <c r="AD113" s="143"/>
      <c r="AE113" s="144"/>
      <c r="AF113" s="144"/>
      <c r="AG113" s="144"/>
      <c r="AH113" s="144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</row>
    <row r="114" ht="15.75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288"/>
      <c r="L114" s="288"/>
      <c r="M114" s="288"/>
      <c r="N114" s="288"/>
      <c r="O114" s="288"/>
      <c r="P114" s="288"/>
      <c r="Q114" s="158"/>
      <c r="R114" s="143"/>
      <c r="S114" s="158"/>
      <c r="T114" s="158"/>
      <c r="U114" s="158"/>
      <c r="V114" s="143"/>
      <c r="W114" s="289"/>
      <c r="X114" s="143"/>
      <c r="Y114" s="143"/>
      <c r="Z114" s="143"/>
      <c r="AA114" s="288"/>
      <c r="AB114" s="288"/>
      <c r="AC114" s="143"/>
      <c r="AD114" s="143"/>
      <c r="AE114" s="144"/>
      <c r="AF114" s="144"/>
      <c r="AG114" s="144"/>
      <c r="AH114" s="144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</row>
    <row r="115" ht="15.75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288"/>
      <c r="L115" s="288"/>
      <c r="M115" s="288"/>
      <c r="N115" s="288"/>
      <c r="O115" s="288"/>
      <c r="P115" s="288"/>
      <c r="Q115" s="158"/>
      <c r="R115" s="143"/>
      <c r="S115" s="158"/>
      <c r="T115" s="158"/>
      <c r="U115" s="158"/>
      <c r="V115" s="143"/>
      <c r="W115" s="289"/>
      <c r="X115" s="143"/>
      <c r="Y115" s="143"/>
      <c r="Z115" s="143"/>
      <c r="AA115" s="288"/>
      <c r="AB115" s="288"/>
      <c r="AC115" s="143"/>
      <c r="AD115" s="143"/>
      <c r="AE115" s="144"/>
      <c r="AF115" s="144"/>
      <c r="AG115" s="144"/>
      <c r="AH115" s="144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</row>
    <row r="116" ht="15.75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288"/>
      <c r="L116" s="288"/>
      <c r="M116" s="288"/>
      <c r="N116" s="288"/>
      <c r="O116" s="288"/>
      <c r="P116" s="288"/>
      <c r="Q116" s="158"/>
      <c r="R116" s="143"/>
      <c r="S116" s="158"/>
      <c r="T116" s="158"/>
      <c r="U116" s="158"/>
      <c r="V116" s="143"/>
      <c r="W116" s="289"/>
      <c r="X116" s="143"/>
      <c r="Y116" s="143"/>
      <c r="Z116" s="143"/>
      <c r="AA116" s="288"/>
      <c r="AB116" s="288"/>
      <c r="AC116" s="143"/>
      <c r="AD116" s="143"/>
      <c r="AE116" s="144"/>
      <c r="AF116" s="144"/>
      <c r="AG116" s="144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</row>
    <row r="117" ht="15.75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288"/>
      <c r="L117" s="288"/>
      <c r="M117" s="288"/>
      <c r="N117" s="288"/>
      <c r="O117" s="288"/>
      <c r="P117" s="288"/>
      <c r="Q117" s="158"/>
      <c r="R117" s="143"/>
      <c r="S117" s="158"/>
      <c r="T117" s="158"/>
      <c r="U117" s="158"/>
      <c r="V117" s="143"/>
      <c r="W117" s="289"/>
      <c r="X117" s="143"/>
      <c r="Y117" s="143"/>
      <c r="Z117" s="143"/>
      <c r="AA117" s="288"/>
      <c r="AB117" s="288"/>
      <c r="AC117" s="143"/>
      <c r="AD117" s="143"/>
      <c r="AE117" s="144"/>
      <c r="AF117" s="144"/>
      <c r="AG117" s="144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</row>
    <row r="118" ht="15.75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288"/>
      <c r="L118" s="288"/>
      <c r="M118" s="288"/>
      <c r="N118" s="288"/>
      <c r="O118" s="288"/>
      <c r="P118" s="288"/>
      <c r="Q118" s="158"/>
      <c r="R118" s="143"/>
      <c r="S118" s="158"/>
      <c r="T118" s="158"/>
      <c r="U118" s="158"/>
      <c r="V118" s="143"/>
      <c r="W118" s="289"/>
      <c r="X118" s="143"/>
      <c r="Y118" s="143"/>
      <c r="Z118" s="143"/>
      <c r="AA118" s="288"/>
      <c r="AB118" s="288"/>
      <c r="AC118" s="143"/>
      <c r="AD118" s="143"/>
      <c r="AE118" s="144"/>
      <c r="AF118" s="144"/>
      <c r="AG118" s="144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</row>
    <row r="119" ht="15.75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288"/>
      <c r="L119" s="288"/>
      <c r="M119" s="288"/>
      <c r="N119" s="288"/>
      <c r="O119" s="288"/>
      <c r="P119" s="288"/>
      <c r="Q119" s="158"/>
      <c r="R119" s="143"/>
      <c r="S119" s="158"/>
      <c r="T119" s="158"/>
      <c r="U119" s="158"/>
      <c r="V119" s="143"/>
      <c r="W119" s="289"/>
      <c r="X119" s="143"/>
      <c r="Y119" s="143"/>
      <c r="Z119" s="143"/>
      <c r="AA119" s="288"/>
      <c r="AB119" s="288"/>
      <c r="AC119" s="143"/>
      <c r="AD119" s="143"/>
      <c r="AE119" s="144"/>
      <c r="AF119" s="144"/>
      <c r="AG119" s="144"/>
      <c r="AH119" s="144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</row>
    <row r="120" ht="15.75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288"/>
      <c r="L120" s="288"/>
      <c r="M120" s="288"/>
      <c r="N120" s="288"/>
      <c r="O120" s="288"/>
      <c r="P120" s="288"/>
      <c r="Q120" s="158"/>
      <c r="R120" s="143"/>
      <c r="S120" s="158"/>
      <c r="T120" s="158"/>
      <c r="U120" s="158"/>
      <c r="V120" s="143"/>
      <c r="W120" s="289"/>
      <c r="X120" s="143"/>
      <c r="Y120" s="143"/>
      <c r="Z120" s="143"/>
      <c r="AA120" s="288"/>
      <c r="AB120" s="288"/>
      <c r="AC120" s="143"/>
      <c r="AD120" s="143"/>
      <c r="AE120" s="144"/>
      <c r="AF120" s="144"/>
      <c r="AG120" s="144"/>
      <c r="AH120" s="144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</row>
    <row r="121" ht="15.75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288"/>
      <c r="L121" s="288"/>
      <c r="M121" s="288"/>
      <c r="N121" s="288"/>
      <c r="O121" s="288"/>
      <c r="P121" s="288"/>
      <c r="Q121" s="158"/>
      <c r="R121" s="143"/>
      <c r="S121" s="158"/>
      <c r="T121" s="158"/>
      <c r="U121" s="158"/>
      <c r="V121" s="143"/>
      <c r="W121" s="289"/>
      <c r="X121" s="143"/>
      <c r="Y121" s="143"/>
      <c r="Z121" s="143"/>
      <c r="AA121" s="288"/>
      <c r="AB121" s="288"/>
      <c r="AC121" s="143"/>
      <c r="AD121" s="143"/>
      <c r="AE121" s="144"/>
      <c r="AF121" s="144"/>
      <c r="AG121" s="144"/>
      <c r="AH121" s="144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</row>
    <row r="122" ht="15.75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288"/>
      <c r="L122" s="288"/>
      <c r="M122" s="288"/>
      <c r="N122" s="288"/>
      <c r="O122" s="288"/>
      <c r="P122" s="288"/>
      <c r="Q122" s="158"/>
      <c r="R122" s="143"/>
      <c r="S122" s="158"/>
      <c r="T122" s="158"/>
      <c r="U122" s="158"/>
      <c r="V122" s="143"/>
      <c r="W122" s="289"/>
      <c r="X122" s="143"/>
      <c r="Y122" s="143"/>
      <c r="Z122" s="143"/>
      <c r="AA122" s="288"/>
      <c r="AB122" s="288"/>
      <c r="AC122" s="143"/>
      <c r="AD122" s="143"/>
      <c r="AE122" s="144"/>
      <c r="AF122" s="144"/>
      <c r="AG122" s="144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</row>
    <row r="123" ht="15.75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288"/>
      <c r="L123" s="288"/>
      <c r="M123" s="288"/>
      <c r="N123" s="288"/>
      <c r="O123" s="288"/>
      <c r="P123" s="288"/>
      <c r="Q123" s="158"/>
      <c r="R123" s="143"/>
      <c r="S123" s="158"/>
      <c r="T123" s="158"/>
      <c r="U123" s="158"/>
      <c r="V123" s="143"/>
      <c r="W123" s="289"/>
      <c r="X123" s="143"/>
      <c r="Y123" s="143"/>
      <c r="Z123" s="143"/>
      <c r="AA123" s="288"/>
      <c r="AB123" s="288"/>
      <c r="AC123" s="143"/>
      <c r="AD123" s="143"/>
      <c r="AE123" s="144"/>
      <c r="AF123" s="144"/>
      <c r="AG123" s="144"/>
      <c r="AH123" s="144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</row>
    <row r="124" ht="15.75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288"/>
      <c r="L124" s="288"/>
      <c r="M124" s="288"/>
      <c r="N124" s="288"/>
      <c r="O124" s="288"/>
      <c r="P124" s="288"/>
      <c r="Q124" s="158"/>
      <c r="R124" s="143"/>
      <c r="S124" s="158"/>
      <c r="T124" s="158"/>
      <c r="U124" s="158"/>
      <c r="V124" s="143"/>
      <c r="W124" s="289"/>
      <c r="X124" s="143"/>
      <c r="Y124" s="143"/>
      <c r="Z124" s="143"/>
      <c r="AA124" s="288"/>
      <c r="AB124" s="288"/>
      <c r="AC124" s="143"/>
      <c r="AD124" s="143"/>
      <c r="AE124" s="144"/>
      <c r="AF124" s="144"/>
      <c r="AG124" s="144"/>
      <c r="AH124" s="144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</row>
    <row r="125" ht="15.75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288"/>
      <c r="L125" s="288"/>
      <c r="M125" s="288"/>
      <c r="N125" s="288"/>
      <c r="O125" s="288"/>
      <c r="P125" s="288"/>
      <c r="Q125" s="158"/>
      <c r="R125" s="143"/>
      <c r="S125" s="158"/>
      <c r="T125" s="158"/>
      <c r="U125" s="158"/>
      <c r="V125" s="143"/>
      <c r="W125" s="289"/>
      <c r="X125" s="143"/>
      <c r="Y125" s="143"/>
      <c r="Z125" s="143"/>
      <c r="AA125" s="288"/>
      <c r="AB125" s="288"/>
      <c r="AC125" s="143"/>
      <c r="AD125" s="143"/>
      <c r="AE125" s="144"/>
      <c r="AF125" s="144"/>
      <c r="AG125" s="144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</row>
    <row r="126" ht="15.75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288"/>
      <c r="L126" s="288"/>
      <c r="M126" s="288"/>
      <c r="N126" s="288"/>
      <c r="O126" s="288"/>
      <c r="P126" s="288"/>
      <c r="Q126" s="158"/>
      <c r="R126" s="143"/>
      <c r="S126" s="158"/>
      <c r="T126" s="158"/>
      <c r="U126" s="158"/>
      <c r="V126" s="143"/>
      <c r="W126" s="289"/>
      <c r="X126" s="143"/>
      <c r="Y126" s="143"/>
      <c r="Z126" s="143"/>
      <c r="AA126" s="288"/>
      <c r="AB126" s="288"/>
      <c r="AC126" s="143"/>
      <c r="AD126" s="143"/>
      <c r="AE126" s="144"/>
      <c r="AF126" s="144"/>
      <c r="AG126" s="144"/>
      <c r="AH126" s="144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</row>
    <row r="127" ht="15.75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288"/>
      <c r="L127" s="288"/>
      <c r="M127" s="288"/>
      <c r="N127" s="288"/>
      <c r="O127" s="288"/>
      <c r="P127" s="288"/>
      <c r="Q127" s="158"/>
      <c r="R127" s="143"/>
      <c r="S127" s="158"/>
      <c r="T127" s="158"/>
      <c r="U127" s="158"/>
      <c r="V127" s="143"/>
      <c r="W127" s="289"/>
      <c r="X127" s="143"/>
      <c r="Y127" s="143"/>
      <c r="Z127" s="143"/>
      <c r="AA127" s="288"/>
      <c r="AB127" s="288"/>
      <c r="AC127" s="143"/>
      <c r="AD127" s="143"/>
      <c r="AE127" s="144"/>
      <c r="AF127" s="144"/>
      <c r="AG127" s="144"/>
      <c r="AH127" s="144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</row>
    <row r="128" ht="15.75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288"/>
      <c r="L128" s="288"/>
      <c r="M128" s="288"/>
      <c r="N128" s="288"/>
      <c r="O128" s="288"/>
      <c r="P128" s="288"/>
      <c r="Q128" s="158"/>
      <c r="R128" s="143"/>
      <c r="S128" s="158"/>
      <c r="T128" s="158"/>
      <c r="U128" s="158"/>
      <c r="V128" s="143"/>
      <c r="W128" s="289"/>
      <c r="X128" s="143"/>
      <c r="Y128" s="143"/>
      <c r="Z128" s="143"/>
      <c r="AA128" s="288"/>
      <c r="AB128" s="288"/>
      <c r="AC128" s="143"/>
      <c r="AD128" s="143"/>
      <c r="AE128" s="144"/>
      <c r="AF128" s="144"/>
      <c r="AG128" s="144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</row>
    <row r="129" ht="15.75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288"/>
      <c r="L129" s="288"/>
      <c r="M129" s="288"/>
      <c r="N129" s="288"/>
      <c r="O129" s="288"/>
      <c r="P129" s="288"/>
      <c r="Q129" s="158"/>
      <c r="R129" s="143"/>
      <c r="S129" s="158"/>
      <c r="T129" s="158"/>
      <c r="U129" s="158"/>
      <c r="V129" s="143"/>
      <c r="W129" s="289"/>
      <c r="X129" s="143"/>
      <c r="Y129" s="143"/>
      <c r="Z129" s="143"/>
      <c r="AA129" s="288"/>
      <c r="AB129" s="288"/>
      <c r="AC129" s="143"/>
      <c r="AD129" s="143"/>
      <c r="AE129" s="144"/>
      <c r="AF129" s="144"/>
      <c r="AG129" s="144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</row>
    <row r="130" ht="15.75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288"/>
      <c r="L130" s="288"/>
      <c r="M130" s="288"/>
      <c r="N130" s="288"/>
      <c r="O130" s="288"/>
      <c r="P130" s="288"/>
      <c r="Q130" s="158"/>
      <c r="R130" s="143"/>
      <c r="S130" s="158"/>
      <c r="T130" s="158"/>
      <c r="U130" s="158"/>
      <c r="V130" s="143"/>
      <c r="W130" s="289"/>
      <c r="X130" s="143"/>
      <c r="Y130" s="143"/>
      <c r="Z130" s="143"/>
      <c r="AA130" s="288"/>
      <c r="AB130" s="288"/>
      <c r="AC130" s="143"/>
      <c r="AD130" s="143"/>
      <c r="AE130" s="144"/>
      <c r="AF130" s="144"/>
      <c r="AG130" s="144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</row>
    <row r="131" ht="15.7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288"/>
      <c r="L131" s="288"/>
      <c r="M131" s="288"/>
      <c r="N131" s="288"/>
      <c r="O131" s="288"/>
      <c r="P131" s="288"/>
      <c r="Q131" s="158"/>
      <c r="R131" s="143"/>
      <c r="S131" s="158"/>
      <c r="T131" s="158"/>
      <c r="U131" s="158"/>
      <c r="V131" s="143"/>
      <c r="W131" s="289"/>
      <c r="X131" s="143"/>
      <c r="Y131" s="143"/>
      <c r="Z131" s="143"/>
      <c r="AA131" s="288"/>
      <c r="AB131" s="288"/>
      <c r="AC131" s="143"/>
      <c r="AD131" s="143"/>
      <c r="AE131" s="144"/>
      <c r="AF131" s="144"/>
      <c r="AG131" s="144"/>
      <c r="AH131" s="144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</row>
    <row r="132" ht="15.7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288"/>
      <c r="L132" s="288"/>
      <c r="M132" s="288"/>
      <c r="N132" s="288"/>
      <c r="O132" s="288"/>
      <c r="P132" s="288"/>
      <c r="Q132" s="158"/>
      <c r="R132" s="143"/>
      <c r="S132" s="158"/>
      <c r="T132" s="158"/>
      <c r="U132" s="158"/>
      <c r="V132" s="143"/>
      <c r="W132" s="289"/>
      <c r="X132" s="143"/>
      <c r="Y132" s="143"/>
      <c r="Z132" s="143"/>
      <c r="AA132" s="288"/>
      <c r="AB132" s="288"/>
      <c r="AC132" s="143"/>
      <c r="AD132" s="143"/>
      <c r="AE132" s="144"/>
      <c r="AF132" s="144"/>
      <c r="AG132" s="144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</row>
    <row r="133" ht="15.7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288"/>
      <c r="L133" s="288"/>
      <c r="M133" s="288"/>
      <c r="N133" s="288"/>
      <c r="O133" s="288"/>
      <c r="P133" s="288"/>
      <c r="Q133" s="158"/>
      <c r="R133" s="143"/>
      <c r="S133" s="158"/>
      <c r="T133" s="158"/>
      <c r="U133" s="158"/>
      <c r="V133" s="143"/>
      <c r="W133" s="289"/>
      <c r="X133" s="143"/>
      <c r="Y133" s="143"/>
      <c r="Z133" s="143"/>
      <c r="AA133" s="288"/>
      <c r="AB133" s="288"/>
      <c r="AC133" s="143"/>
      <c r="AD133" s="143"/>
      <c r="AE133" s="144"/>
      <c r="AF133" s="144"/>
      <c r="AG133" s="144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</row>
    <row r="134" ht="15.7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288"/>
      <c r="L134" s="288"/>
      <c r="M134" s="288"/>
      <c r="N134" s="288"/>
      <c r="O134" s="288"/>
      <c r="P134" s="288"/>
      <c r="Q134" s="158"/>
      <c r="R134" s="143"/>
      <c r="S134" s="158"/>
      <c r="T134" s="158"/>
      <c r="U134" s="158"/>
      <c r="V134" s="143"/>
      <c r="W134" s="289"/>
      <c r="X134" s="143"/>
      <c r="Y134" s="143"/>
      <c r="Z134" s="143"/>
      <c r="AA134" s="288"/>
      <c r="AB134" s="288"/>
      <c r="AC134" s="143"/>
      <c r="AD134" s="143"/>
      <c r="AE134" s="144"/>
      <c r="AF134" s="144"/>
      <c r="AG134" s="144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</row>
    <row r="135" ht="15.7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288"/>
      <c r="L135" s="288"/>
      <c r="M135" s="288"/>
      <c r="N135" s="288"/>
      <c r="O135" s="288"/>
      <c r="P135" s="288"/>
      <c r="Q135" s="158"/>
      <c r="R135" s="143"/>
      <c r="S135" s="158"/>
      <c r="T135" s="158"/>
      <c r="U135" s="158"/>
      <c r="V135" s="143"/>
      <c r="W135" s="289"/>
      <c r="X135" s="143"/>
      <c r="Y135" s="143"/>
      <c r="Z135" s="143"/>
      <c r="AA135" s="288"/>
      <c r="AB135" s="288"/>
      <c r="AC135" s="143"/>
      <c r="AD135" s="143"/>
      <c r="AE135" s="144"/>
      <c r="AF135" s="144"/>
      <c r="AG135" s="144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</row>
    <row r="136" ht="15.7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288"/>
      <c r="L136" s="288"/>
      <c r="M136" s="288"/>
      <c r="N136" s="288"/>
      <c r="O136" s="288"/>
      <c r="P136" s="288"/>
      <c r="Q136" s="158"/>
      <c r="R136" s="143"/>
      <c r="S136" s="158"/>
      <c r="T136" s="158"/>
      <c r="U136" s="158"/>
      <c r="V136" s="143"/>
      <c r="W136" s="289"/>
      <c r="X136" s="143"/>
      <c r="Y136" s="143"/>
      <c r="Z136" s="143"/>
      <c r="AA136" s="288"/>
      <c r="AB136" s="288"/>
      <c r="AC136" s="143"/>
      <c r="AD136" s="143"/>
      <c r="AE136" s="144"/>
      <c r="AF136" s="144"/>
      <c r="AG136" s="144"/>
      <c r="AH136" s="144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</row>
    <row r="137" ht="15.7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288"/>
      <c r="L137" s="288"/>
      <c r="M137" s="288"/>
      <c r="N137" s="288"/>
      <c r="O137" s="288"/>
      <c r="P137" s="288"/>
      <c r="Q137" s="158"/>
      <c r="R137" s="143"/>
      <c r="S137" s="158"/>
      <c r="T137" s="158"/>
      <c r="U137" s="158"/>
      <c r="V137" s="143"/>
      <c r="W137" s="289"/>
      <c r="X137" s="143"/>
      <c r="Y137" s="143"/>
      <c r="Z137" s="143"/>
      <c r="AA137" s="288"/>
      <c r="AB137" s="288"/>
      <c r="AC137" s="143"/>
      <c r="AD137" s="143"/>
      <c r="AE137" s="144"/>
      <c r="AF137" s="144"/>
      <c r="AG137" s="144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</row>
    <row r="138" ht="15.7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288"/>
      <c r="L138" s="288"/>
      <c r="M138" s="288"/>
      <c r="N138" s="288"/>
      <c r="O138" s="288"/>
      <c r="P138" s="288"/>
      <c r="Q138" s="158"/>
      <c r="R138" s="143"/>
      <c r="S138" s="158"/>
      <c r="T138" s="158"/>
      <c r="U138" s="158"/>
      <c r="V138" s="143"/>
      <c r="W138" s="289"/>
      <c r="X138" s="143"/>
      <c r="Y138" s="143"/>
      <c r="Z138" s="143"/>
      <c r="AA138" s="288"/>
      <c r="AB138" s="288"/>
      <c r="AC138" s="143"/>
      <c r="AD138" s="143"/>
      <c r="AE138" s="144"/>
      <c r="AF138" s="144"/>
      <c r="AG138" s="144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</row>
    <row r="139" ht="15.7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288"/>
      <c r="L139" s="288"/>
      <c r="M139" s="288"/>
      <c r="N139" s="288"/>
      <c r="O139" s="288"/>
      <c r="P139" s="288"/>
      <c r="Q139" s="158"/>
      <c r="R139" s="143"/>
      <c r="S139" s="158"/>
      <c r="T139" s="158"/>
      <c r="U139" s="158"/>
      <c r="V139" s="143"/>
      <c r="W139" s="289"/>
      <c r="X139" s="143"/>
      <c r="Y139" s="143"/>
      <c r="Z139" s="143"/>
      <c r="AA139" s="288"/>
      <c r="AB139" s="288"/>
      <c r="AC139" s="143"/>
      <c r="AD139" s="143"/>
      <c r="AE139" s="144"/>
      <c r="AF139" s="144"/>
      <c r="AG139" s="144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</row>
    <row r="140" ht="15.7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288"/>
      <c r="L140" s="288"/>
      <c r="M140" s="288"/>
      <c r="N140" s="288"/>
      <c r="O140" s="288"/>
      <c r="P140" s="288"/>
      <c r="Q140" s="158"/>
      <c r="R140" s="143"/>
      <c r="S140" s="158"/>
      <c r="T140" s="158"/>
      <c r="U140" s="158"/>
      <c r="V140" s="143"/>
      <c r="W140" s="289"/>
      <c r="X140" s="143"/>
      <c r="Y140" s="143"/>
      <c r="Z140" s="143"/>
      <c r="AA140" s="288"/>
      <c r="AB140" s="288"/>
      <c r="AC140" s="143"/>
      <c r="AD140" s="143"/>
      <c r="AE140" s="144"/>
      <c r="AF140" s="144"/>
      <c r="AG140" s="144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</row>
    <row r="141" ht="15.7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288"/>
      <c r="L141" s="288"/>
      <c r="M141" s="288"/>
      <c r="N141" s="288"/>
      <c r="O141" s="288"/>
      <c r="P141" s="288"/>
      <c r="Q141" s="158"/>
      <c r="R141" s="143"/>
      <c r="S141" s="158"/>
      <c r="T141" s="158"/>
      <c r="U141" s="158"/>
      <c r="V141" s="143"/>
      <c r="W141" s="289"/>
      <c r="X141" s="143"/>
      <c r="Y141" s="143"/>
      <c r="Z141" s="143"/>
      <c r="AA141" s="288"/>
      <c r="AB141" s="288"/>
      <c r="AC141" s="143"/>
      <c r="AD141" s="143"/>
      <c r="AE141" s="144"/>
      <c r="AF141" s="144"/>
      <c r="AG141" s="144"/>
      <c r="AH141" s="144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</row>
    <row r="142" ht="15.7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288"/>
      <c r="L142" s="288"/>
      <c r="M142" s="288"/>
      <c r="N142" s="288"/>
      <c r="O142" s="288"/>
      <c r="P142" s="288"/>
      <c r="Q142" s="158"/>
      <c r="R142" s="143"/>
      <c r="S142" s="158"/>
      <c r="T142" s="158"/>
      <c r="U142" s="158"/>
      <c r="V142" s="143"/>
      <c r="W142" s="289"/>
      <c r="X142" s="143"/>
      <c r="Y142" s="143"/>
      <c r="Z142" s="143"/>
      <c r="AA142" s="288"/>
      <c r="AB142" s="288"/>
      <c r="AC142" s="143"/>
      <c r="AD142" s="143"/>
      <c r="AE142" s="144"/>
      <c r="AF142" s="144"/>
      <c r="AG142" s="144"/>
      <c r="AH142" s="144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</row>
    <row r="143" ht="15.7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288"/>
      <c r="L143" s="288"/>
      <c r="M143" s="288"/>
      <c r="N143" s="288"/>
      <c r="O143" s="288"/>
      <c r="P143" s="288"/>
      <c r="Q143" s="158"/>
      <c r="R143" s="143"/>
      <c r="S143" s="158"/>
      <c r="T143" s="158"/>
      <c r="U143" s="158"/>
      <c r="V143" s="143"/>
      <c r="W143" s="289"/>
      <c r="X143" s="143"/>
      <c r="Y143" s="143"/>
      <c r="Z143" s="143"/>
      <c r="AA143" s="288"/>
      <c r="AB143" s="288"/>
      <c r="AC143" s="143"/>
      <c r="AD143" s="143"/>
      <c r="AE143" s="144"/>
      <c r="AF143" s="144"/>
      <c r="AG143" s="144"/>
      <c r="AH143" s="144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</row>
    <row r="144" ht="15.7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288"/>
      <c r="L144" s="288"/>
      <c r="M144" s="288"/>
      <c r="N144" s="288"/>
      <c r="O144" s="288"/>
      <c r="P144" s="288"/>
      <c r="Q144" s="158"/>
      <c r="R144" s="143"/>
      <c r="S144" s="158"/>
      <c r="T144" s="158"/>
      <c r="U144" s="158"/>
      <c r="V144" s="143"/>
      <c r="W144" s="289"/>
      <c r="X144" s="143"/>
      <c r="Y144" s="143"/>
      <c r="Z144" s="143"/>
      <c r="AA144" s="288"/>
      <c r="AB144" s="288"/>
      <c r="AC144" s="143"/>
      <c r="AD144" s="143"/>
      <c r="AE144" s="144"/>
      <c r="AF144" s="144"/>
      <c r="AG144" s="144"/>
      <c r="AH144" s="144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</row>
    <row r="145" ht="15.7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288"/>
      <c r="L145" s="288"/>
      <c r="M145" s="288"/>
      <c r="N145" s="288"/>
      <c r="O145" s="288"/>
      <c r="P145" s="288"/>
      <c r="Q145" s="158"/>
      <c r="R145" s="143"/>
      <c r="S145" s="158"/>
      <c r="T145" s="158"/>
      <c r="U145" s="158"/>
      <c r="V145" s="143"/>
      <c r="W145" s="289"/>
      <c r="X145" s="143"/>
      <c r="Y145" s="143"/>
      <c r="Z145" s="143"/>
      <c r="AA145" s="288"/>
      <c r="AB145" s="288"/>
      <c r="AC145" s="143"/>
      <c r="AD145" s="143"/>
      <c r="AE145" s="144"/>
      <c r="AF145" s="144"/>
      <c r="AG145" s="144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</row>
    <row r="146" ht="15.7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288"/>
      <c r="L146" s="288"/>
      <c r="M146" s="288"/>
      <c r="N146" s="288"/>
      <c r="O146" s="288"/>
      <c r="P146" s="288"/>
      <c r="Q146" s="158"/>
      <c r="R146" s="143"/>
      <c r="S146" s="158"/>
      <c r="T146" s="158"/>
      <c r="U146" s="158"/>
      <c r="V146" s="143"/>
      <c r="W146" s="289"/>
      <c r="X146" s="143"/>
      <c r="Y146" s="143"/>
      <c r="Z146" s="143"/>
      <c r="AA146" s="288"/>
      <c r="AB146" s="288"/>
      <c r="AC146" s="143"/>
      <c r="AD146" s="143"/>
      <c r="AE146" s="144"/>
      <c r="AF146" s="144"/>
      <c r="AG146" s="144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  <c r="AX146" s="144"/>
    </row>
    <row r="147" ht="15.7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288"/>
      <c r="L147" s="288"/>
      <c r="M147" s="288"/>
      <c r="N147" s="288"/>
      <c r="O147" s="288"/>
      <c r="P147" s="288"/>
      <c r="Q147" s="158"/>
      <c r="R147" s="143"/>
      <c r="S147" s="158"/>
      <c r="T147" s="158"/>
      <c r="U147" s="158"/>
      <c r="V147" s="143"/>
      <c r="W147" s="289"/>
      <c r="X147" s="143"/>
      <c r="Y147" s="143"/>
      <c r="Z147" s="143"/>
      <c r="AA147" s="288"/>
      <c r="AB147" s="288"/>
      <c r="AC147" s="143"/>
      <c r="AD147" s="143"/>
      <c r="AE147" s="144"/>
      <c r="AF147" s="144"/>
      <c r="AG147" s="144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  <c r="AS147" s="144"/>
      <c r="AT147" s="144"/>
      <c r="AU147" s="144"/>
      <c r="AV147" s="144"/>
      <c r="AW147" s="144"/>
      <c r="AX147" s="144"/>
    </row>
    <row r="148" ht="15.7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288"/>
      <c r="L148" s="288"/>
      <c r="M148" s="288"/>
      <c r="N148" s="288"/>
      <c r="O148" s="288"/>
      <c r="P148" s="288"/>
      <c r="Q148" s="158"/>
      <c r="R148" s="143"/>
      <c r="S148" s="158"/>
      <c r="T148" s="158"/>
      <c r="U148" s="158"/>
      <c r="V148" s="143"/>
      <c r="W148" s="289"/>
      <c r="X148" s="143"/>
      <c r="Y148" s="143"/>
      <c r="Z148" s="143"/>
      <c r="AA148" s="288"/>
      <c r="AB148" s="288"/>
      <c r="AC148" s="143"/>
      <c r="AD148" s="143"/>
      <c r="AE148" s="144"/>
      <c r="AF148" s="144"/>
      <c r="AG148" s="144"/>
      <c r="AH148" s="144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144"/>
      <c r="AS148" s="144"/>
      <c r="AT148" s="144"/>
      <c r="AU148" s="144"/>
      <c r="AV148" s="144"/>
      <c r="AW148" s="144"/>
      <c r="AX148" s="144"/>
    </row>
    <row r="149" ht="15.7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288"/>
      <c r="L149" s="288"/>
      <c r="M149" s="288"/>
      <c r="N149" s="288"/>
      <c r="O149" s="288"/>
      <c r="P149" s="288"/>
      <c r="Q149" s="158"/>
      <c r="R149" s="143"/>
      <c r="S149" s="158"/>
      <c r="T149" s="158"/>
      <c r="U149" s="158"/>
      <c r="V149" s="143"/>
      <c r="W149" s="289"/>
      <c r="X149" s="143"/>
      <c r="Y149" s="143"/>
      <c r="Z149" s="143"/>
      <c r="AA149" s="288"/>
      <c r="AB149" s="288"/>
      <c r="AC149" s="143"/>
      <c r="AD149" s="143"/>
      <c r="AE149" s="144"/>
      <c r="AF149" s="144"/>
      <c r="AG149" s="144"/>
      <c r="AH149" s="144"/>
      <c r="AI149" s="144"/>
      <c r="AJ149" s="144"/>
      <c r="AK149" s="144"/>
      <c r="AL149" s="144"/>
      <c r="AM149" s="144"/>
      <c r="AN149" s="144"/>
      <c r="AO149" s="144"/>
      <c r="AP149" s="144"/>
      <c r="AQ149" s="144"/>
      <c r="AR149" s="144"/>
      <c r="AS149" s="144"/>
      <c r="AT149" s="144"/>
      <c r="AU149" s="144"/>
      <c r="AV149" s="144"/>
      <c r="AW149" s="144"/>
      <c r="AX149" s="144"/>
    </row>
    <row r="150" ht="15.7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288"/>
      <c r="L150" s="288"/>
      <c r="M150" s="288"/>
      <c r="N150" s="288"/>
      <c r="O150" s="288"/>
      <c r="P150" s="288"/>
      <c r="Q150" s="158"/>
      <c r="R150" s="143"/>
      <c r="S150" s="158"/>
      <c r="T150" s="158"/>
      <c r="U150" s="158"/>
      <c r="V150" s="143"/>
      <c r="W150" s="289"/>
      <c r="X150" s="143"/>
      <c r="Y150" s="143"/>
      <c r="Z150" s="143"/>
      <c r="AA150" s="288"/>
      <c r="AB150" s="288"/>
      <c r="AC150" s="143"/>
      <c r="AD150" s="143"/>
      <c r="AE150" s="144"/>
      <c r="AF150" s="144"/>
      <c r="AG150" s="144"/>
      <c r="AH150" s="144"/>
      <c r="AI150" s="144"/>
      <c r="AJ150" s="144"/>
      <c r="AK150" s="144"/>
      <c r="AL150" s="144"/>
      <c r="AM150" s="144"/>
      <c r="AN150" s="144"/>
      <c r="AO150" s="144"/>
      <c r="AP150" s="144"/>
      <c r="AQ150" s="144"/>
      <c r="AR150" s="144"/>
      <c r="AS150" s="144"/>
      <c r="AT150" s="144"/>
      <c r="AU150" s="144"/>
      <c r="AV150" s="144"/>
      <c r="AW150" s="144"/>
      <c r="AX150" s="144"/>
    </row>
    <row r="151" ht="15.7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288"/>
      <c r="L151" s="288"/>
      <c r="M151" s="288"/>
      <c r="N151" s="288"/>
      <c r="O151" s="288"/>
      <c r="P151" s="288"/>
      <c r="Q151" s="158"/>
      <c r="R151" s="143"/>
      <c r="S151" s="158"/>
      <c r="T151" s="158"/>
      <c r="U151" s="158"/>
      <c r="V151" s="143"/>
      <c r="W151" s="289"/>
      <c r="X151" s="143"/>
      <c r="Y151" s="143"/>
      <c r="Z151" s="143"/>
      <c r="AA151" s="288"/>
      <c r="AB151" s="288"/>
      <c r="AC151" s="143"/>
      <c r="AD151" s="143"/>
      <c r="AE151" s="144"/>
      <c r="AF151" s="144"/>
      <c r="AG151" s="144"/>
      <c r="AH151" s="144"/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144"/>
      <c r="AS151" s="144"/>
      <c r="AT151" s="144"/>
      <c r="AU151" s="144"/>
      <c r="AV151" s="144"/>
      <c r="AW151" s="144"/>
      <c r="AX151" s="144"/>
    </row>
    <row r="152" ht="15.7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288"/>
      <c r="L152" s="288"/>
      <c r="M152" s="288"/>
      <c r="N152" s="288"/>
      <c r="O152" s="288"/>
      <c r="P152" s="288"/>
      <c r="Q152" s="158"/>
      <c r="R152" s="143"/>
      <c r="S152" s="158"/>
      <c r="T152" s="158"/>
      <c r="U152" s="158"/>
      <c r="V152" s="143"/>
      <c r="W152" s="289"/>
      <c r="X152" s="143"/>
      <c r="Y152" s="143"/>
      <c r="Z152" s="143"/>
      <c r="AA152" s="288"/>
      <c r="AB152" s="288"/>
      <c r="AC152" s="143"/>
      <c r="AD152" s="143"/>
      <c r="AE152" s="144"/>
      <c r="AF152" s="144"/>
      <c r="AG152" s="144"/>
      <c r="AH152" s="144"/>
      <c r="AI152" s="144"/>
      <c r="AJ152" s="144"/>
      <c r="AK152" s="144"/>
      <c r="AL152" s="144"/>
      <c r="AM152" s="144"/>
      <c r="AN152" s="144"/>
      <c r="AO152" s="144"/>
      <c r="AP152" s="144"/>
      <c r="AQ152" s="144"/>
      <c r="AR152" s="144"/>
      <c r="AS152" s="144"/>
      <c r="AT152" s="144"/>
      <c r="AU152" s="144"/>
      <c r="AV152" s="144"/>
      <c r="AW152" s="144"/>
      <c r="AX152" s="144"/>
    </row>
    <row r="153" ht="15.7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288"/>
      <c r="L153" s="288"/>
      <c r="M153" s="288"/>
      <c r="N153" s="288"/>
      <c r="O153" s="288"/>
      <c r="P153" s="288"/>
      <c r="Q153" s="158"/>
      <c r="R153" s="143"/>
      <c r="S153" s="158"/>
      <c r="T153" s="158"/>
      <c r="U153" s="158"/>
      <c r="V153" s="143"/>
      <c r="W153" s="289"/>
      <c r="X153" s="143"/>
      <c r="Y153" s="143"/>
      <c r="Z153" s="143"/>
      <c r="AA153" s="288"/>
      <c r="AB153" s="288"/>
      <c r="AC153" s="143"/>
      <c r="AD153" s="143"/>
      <c r="AE153" s="144"/>
      <c r="AF153" s="144"/>
      <c r="AG153" s="144"/>
      <c r="AH153" s="144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144"/>
      <c r="AS153" s="144"/>
      <c r="AT153" s="144"/>
      <c r="AU153" s="144"/>
      <c r="AV153" s="144"/>
      <c r="AW153" s="144"/>
      <c r="AX153" s="144"/>
    </row>
    <row r="154" ht="15.7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288"/>
      <c r="L154" s="288"/>
      <c r="M154" s="288"/>
      <c r="N154" s="288"/>
      <c r="O154" s="288"/>
      <c r="P154" s="288"/>
      <c r="Q154" s="158"/>
      <c r="R154" s="143"/>
      <c r="S154" s="158"/>
      <c r="T154" s="158"/>
      <c r="U154" s="158"/>
      <c r="V154" s="143"/>
      <c r="W154" s="289"/>
      <c r="X154" s="143"/>
      <c r="Y154" s="143"/>
      <c r="Z154" s="143"/>
      <c r="AA154" s="288"/>
      <c r="AB154" s="288"/>
      <c r="AC154" s="143"/>
      <c r="AD154" s="143"/>
      <c r="AE154" s="144"/>
      <c r="AF154" s="144"/>
      <c r="AG154" s="144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  <c r="AX154" s="144"/>
    </row>
    <row r="155" ht="15.7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288"/>
      <c r="L155" s="288"/>
      <c r="M155" s="288"/>
      <c r="N155" s="288"/>
      <c r="O155" s="288"/>
      <c r="P155" s="288"/>
      <c r="Q155" s="158"/>
      <c r="R155" s="143"/>
      <c r="S155" s="158"/>
      <c r="T155" s="158"/>
      <c r="U155" s="158"/>
      <c r="V155" s="143"/>
      <c r="W155" s="289"/>
      <c r="X155" s="143"/>
      <c r="Y155" s="143"/>
      <c r="Z155" s="143"/>
      <c r="AA155" s="288"/>
      <c r="AB155" s="288"/>
      <c r="AC155" s="143"/>
      <c r="AD155" s="143"/>
      <c r="AE155" s="144"/>
      <c r="AF155" s="144"/>
      <c r="AG155" s="144"/>
      <c r="AH155" s="144"/>
      <c r="AI155" s="144"/>
      <c r="AJ155" s="144"/>
      <c r="AK155" s="144"/>
      <c r="AL155" s="144"/>
      <c r="AM155" s="144"/>
      <c r="AN155" s="144"/>
      <c r="AO155" s="144"/>
      <c r="AP155" s="144"/>
      <c r="AQ155" s="144"/>
      <c r="AR155" s="144"/>
      <c r="AS155" s="144"/>
      <c r="AT155" s="144"/>
      <c r="AU155" s="144"/>
      <c r="AV155" s="144"/>
      <c r="AW155" s="144"/>
      <c r="AX155" s="144"/>
    </row>
    <row r="156" ht="15.7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288"/>
      <c r="L156" s="288"/>
      <c r="M156" s="288"/>
      <c r="N156" s="288"/>
      <c r="O156" s="288"/>
      <c r="P156" s="288"/>
      <c r="Q156" s="158"/>
      <c r="R156" s="143"/>
      <c r="S156" s="158"/>
      <c r="T156" s="158"/>
      <c r="U156" s="158"/>
      <c r="V156" s="143"/>
      <c r="W156" s="289"/>
      <c r="X156" s="143"/>
      <c r="Y156" s="143"/>
      <c r="Z156" s="143"/>
      <c r="AA156" s="288"/>
      <c r="AB156" s="288"/>
      <c r="AC156" s="143"/>
      <c r="AD156" s="143"/>
      <c r="AE156" s="144"/>
      <c r="AF156" s="144"/>
      <c r="AG156" s="144"/>
      <c r="AH156" s="144"/>
      <c r="AI156" s="144"/>
      <c r="AJ156" s="144"/>
      <c r="AK156" s="144"/>
      <c r="AL156" s="144"/>
      <c r="AM156" s="144"/>
      <c r="AN156" s="144"/>
      <c r="AO156" s="144"/>
      <c r="AP156" s="144"/>
      <c r="AQ156" s="144"/>
      <c r="AR156" s="144"/>
      <c r="AS156" s="144"/>
      <c r="AT156" s="144"/>
      <c r="AU156" s="144"/>
      <c r="AV156" s="144"/>
      <c r="AW156" s="144"/>
      <c r="AX156" s="144"/>
    </row>
    <row r="157" ht="15.7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288"/>
      <c r="L157" s="288"/>
      <c r="M157" s="288"/>
      <c r="N157" s="288"/>
      <c r="O157" s="288"/>
      <c r="P157" s="288"/>
      <c r="Q157" s="158"/>
      <c r="R157" s="143"/>
      <c r="S157" s="158"/>
      <c r="T157" s="158"/>
      <c r="U157" s="158"/>
      <c r="V157" s="143"/>
      <c r="W157" s="289"/>
      <c r="X157" s="143"/>
      <c r="Y157" s="143"/>
      <c r="Z157" s="143"/>
      <c r="AA157" s="288"/>
      <c r="AB157" s="288"/>
      <c r="AC157" s="143"/>
      <c r="AD157" s="143"/>
      <c r="AE157" s="144"/>
      <c r="AF157" s="144"/>
      <c r="AG157" s="144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  <c r="AS157" s="144"/>
      <c r="AT157" s="144"/>
      <c r="AU157" s="144"/>
      <c r="AV157" s="144"/>
      <c r="AW157" s="144"/>
      <c r="AX157" s="144"/>
    </row>
    <row r="158" ht="15.7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288"/>
      <c r="L158" s="288"/>
      <c r="M158" s="288"/>
      <c r="N158" s="288"/>
      <c r="O158" s="288"/>
      <c r="P158" s="288"/>
      <c r="Q158" s="158"/>
      <c r="R158" s="143"/>
      <c r="S158" s="158"/>
      <c r="T158" s="158"/>
      <c r="U158" s="158"/>
      <c r="V158" s="143"/>
      <c r="W158" s="289"/>
      <c r="X158" s="143"/>
      <c r="Y158" s="143"/>
      <c r="Z158" s="143"/>
      <c r="AA158" s="288"/>
      <c r="AB158" s="288"/>
      <c r="AC158" s="143"/>
      <c r="AD158" s="143"/>
      <c r="AE158" s="144"/>
      <c r="AF158" s="144"/>
      <c r="AG158" s="144"/>
      <c r="AH158" s="144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144"/>
      <c r="AS158" s="144"/>
      <c r="AT158" s="144"/>
      <c r="AU158" s="144"/>
      <c r="AV158" s="144"/>
      <c r="AW158" s="144"/>
      <c r="AX158" s="144"/>
    </row>
    <row r="159" ht="15.7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288"/>
      <c r="L159" s="288"/>
      <c r="M159" s="288"/>
      <c r="N159" s="288"/>
      <c r="O159" s="288"/>
      <c r="P159" s="288"/>
      <c r="Q159" s="158"/>
      <c r="R159" s="143"/>
      <c r="S159" s="158"/>
      <c r="T159" s="158"/>
      <c r="U159" s="158"/>
      <c r="V159" s="143"/>
      <c r="W159" s="289"/>
      <c r="X159" s="143"/>
      <c r="Y159" s="143"/>
      <c r="Z159" s="143"/>
      <c r="AA159" s="288"/>
      <c r="AB159" s="288"/>
      <c r="AC159" s="143"/>
      <c r="AD159" s="143"/>
      <c r="AE159" s="144"/>
      <c r="AF159" s="144"/>
      <c r="AG159" s="144"/>
      <c r="AH159" s="144"/>
      <c r="AI159" s="144"/>
      <c r="AJ159" s="144"/>
      <c r="AK159" s="144"/>
      <c r="AL159" s="144"/>
      <c r="AM159" s="144"/>
      <c r="AN159" s="144"/>
      <c r="AO159" s="144"/>
      <c r="AP159" s="144"/>
      <c r="AQ159" s="144"/>
      <c r="AR159" s="144"/>
      <c r="AS159" s="144"/>
      <c r="AT159" s="144"/>
      <c r="AU159" s="144"/>
      <c r="AV159" s="144"/>
      <c r="AW159" s="144"/>
      <c r="AX159" s="144"/>
    </row>
    <row r="160" ht="15.7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288"/>
      <c r="L160" s="288"/>
      <c r="M160" s="288"/>
      <c r="N160" s="288"/>
      <c r="O160" s="288"/>
      <c r="P160" s="288"/>
      <c r="Q160" s="158"/>
      <c r="R160" s="143"/>
      <c r="S160" s="158"/>
      <c r="T160" s="158"/>
      <c r="U160" s="158"/>
      <c r="V160" s="143"/>
      <c r="W160" s="289"/>
      <c r="X160" s="143"/>
      <c r="Y160" s="143"/>
      <c r="Z160" s="143"/>
      <c r="AA160" s="288"/>
      <c r="AB160" s="288"/>
      <c r="AC160" s="143"/>
      <c r="AD160" s="143"/>
      <c r="AE160" s="144"/>
      <c r="AF160" s="144"/>
      <c r="AG160" s="144"/>
      <c r="AH160" s="144"/>
      <c r="AI160" s="144"/>
      <c r="AJ160" s="144"/>
      <c r="AK160" s="144"/>
      <c r="AL160" s="144"/>
      <c r="AM160" s="144"/>
      <c r="AN160" s="144"/>
      <c r="AO160" s="144"/>
      <c r="AP160" s="144"/>
      <c r="AQ160" s="144"/>
      <c r="AR160" s="144"/>
      <c r="AS160" s="144"/>
      <c r="AT160" s="144"/>
      <c r="AU160" s="144"/>
      <c r="AV160" s="144"/>
      <c r="AW160" s="144"/>
      <c r="AX160" s="144"/>
    </row>
    <row r="161" ht="15.7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288"/>
      <c r="L161" s="288"/>
      <c r="M161" s="288"/>
      <c r="N161" s="288"/>
      <c r="O161" s="288"/>
      <c r="P161" s="288"/>
      <c r="Q161" s="158"/>
      <c r="R161" s="143"/>
      <c r="S161" s="158"/>
      <c r="T161" s="158"/>
      <c r="U161" s="158"/>
      <c r="V161" s="143"/>
      <c r="W161" s="289"/>
      <c r="X161" s="143"/>
      <c r="Y161" s="143"/>
      <c r="Z161" s="143"/>
      <c r="AA161" s="288"/>
      <c r="AB161" s="288"/>
      <c r="AC161" s="143"/>
      <c r="AD161" s="143"/>
      <c r="AE161" s="144"/>
      <c r="AF161" s="144"/>
      <c r="AG161" s="144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144"/>
      <c r="AS161" s="144"/>
      <c r="AT161" s="144"/>
      <c r="AU161" s="144"/>
      <c r="AV161" s="144"/>
      <c r="AW161" s="144"/>
      <c r="AX161" s="144"/>
    </row>
    <row r="162" ht="15.7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288"/>
      <c r="L162" s="288"/>
      <c r="M162" s="288"/>
      <c r="N162" s="288"/>
      <c r="O162" s="288"/>
      <c r="P162" s="288"/>
      <c r="Q162" s="158"/>
      <c r="R162" s="143"/>
      <c r="S162" s="158"/>
      <c r="T162" s="158"/>
      <c r="U162" s="158"/>
      <c r="V162" s="143"/>
      <c r="W162" s="289"/>
      <c r="X162" s="143"/>
      <c r="Y162" s="143"/>
      <c r="Z162" s="143"/>
      <c r="AA162" s="288"/>
      <c r="AB162" s="288"/>
      <c r="AC162" s="143"/>
      <c r="AD162" s="143"/>
      <c r="AE162" s="144"/>
      <c r="AF162" s="144"/>
      <c r="AG162" s="144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  <c r="AX162" s="144"/>
    </row>
    <row r="163" ht="15.7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288"/>
      <c r="L163" s="288"/>
      <c r="M163" s="288"/>
      <c r="N163" s="288"/>
      <c r="O163" s="288"/>
      <c r="P163" s="288"/>
      <c r="Q163" s="158"/>
      <c r="R163" s="143"/>
      <c r="S163" s="158"/>
      <c r="T163" s="158"/>
      <c r="U163" s="158"/>
      <c r="V163" s="143"/>
      <c r="W163" s="289"/>
      <c r="X163" s="143"/>
      <c r="Y163" s="143"/>
      <c r="Z163" s="143"/>
      <c r="AA163" s="288"/>
      <c r="AB163" s="288"/>
      <c r="AC163" s="143"/>
      <c r="AD163" s="143"/>
      <c r="AE163" s="144"/>
      <c r="AF163" s="144"/>
      <c r="AG163" s="144"/>
      <c r="AH163" s="144"/>
      <c r="AI163" s="144"/>
      <c r="AJ163" s="144"/>
      <c r="AK163" s="144"/>
      <c r="AL163" s="144"/>
      <c r="AM163" s="144"/>
      <c r="AN163" s="144"/>
      <c r="AO163" s="144"/>
      <c r="AP163" s="144"/>
      <c r="AQ163" s="144"/>
      <c r="AR163" s="144"/>
      <c r="AS163" s="144"/>
      <c r="AT163" s="144"/>
      <c r="AU163" s="144"/>
      <c r="AV163" s="144"/>
      <c r="AW163" s="144"/>
      <c r="AX163" s="144"/>
    </row>
    <row r="164" ht="15.7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288"/>
      <c r="L164" s="288"/>
      <c r="M164" s="288"/>
      <c r="N164" s="288"/>
      <c r="O164" s="288"/>
      <c r="P164" s="288"/>
      <c r="Q164" s="143"/>
      <c r="R164" s="143"/>
      <c r="S164" s="158"/>
      <c r="T164" s="158"/>
      <c r="U164" s="158"/>
      <c r="V164" s="289"/>
      <c r="W164" s="143"/>
      <c r="X164" s="143"/>
      <c r="Y164" s="143"/>
      <c r="Z164" s="143"/>
      <c r="AA164" s="288"/>
      <c r="AB164" s="288"/>
      <c r="AC164" s="143"/>
      <c r="AD164" s="143"/>
      <c r="AE164" s="144"/>
      <c r="AF164" s="144"/>
      <c r="AG164" s="144"/>
      <c r="AH164" s="144"/>
      <c r="AI164" s="144"/>
      <c r="AJ164" s="144"/>
      <c r="AK164" s="144"/>
      <c r="AL164" s="144"/>
      <c r="AM164" s="144"/>
      <c r="AN164" s="144"/>
      <c r="AO164" s="144"/>
      <c r="AP164" s="144"/>
      <c r="AQ164" s="144"/>
      <c r="AR164" s="144"/>
      <c r="AS164" s="144"/>
      <c r="AT164" s="144"/>
      <c r="AU164" s="144"/>
      <c r="AV164" s="144"/>
      <c r="AW164" s="144"/>
      <c r="AX164" s="144"/>
    </row>
    <row r="165" ht="15.7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288"/>
      <c r="L165" s="288"/>
      <c r="M165" s="288"/>
      <c r="N165" s="288"/>
      <c r="O165" s="288"/>
      <c r="P165" s="288"/>
      <c r="Q165" s="143"/>
      <c r="R165" s="143"/>
      <c r="S165" s="158"/>
      <c r="T165" s="158"/>
      <c r="U165" s="158"/>
      <c r="V165" s="289"/>
      <c r="W165" s="143"/>
      <c r="X165" s="143"/>
      <c r="Y165" s="143"/>
      <c r="Z165" s="143"/>
      <c r="AA165" s="288"/>
      <c r="AB165" s="288"/>
      <c r="AC165" s="143"/>
      <c r="AD165" s="143"/>
      <c r="AE165" s="144"/>
      <c r="AF165" s="144"/>
      <c r="AG165" s="144"/>
      <c r="AH165" s="144"/>
      <c r="AI165" s="144"/>
      <c r="AJ165" s="144"/>
      <c r="AK165" s="144"/>
      <c r="AL165" s="144"/>
      <c r="AM165" s="144"/>
      <c r="AN165" s="144"/>
      <c r="AO165" s="144"/>
      <c r="AP165" s="144"/>
      <c r="AQ165" s="144"/>
      <c r="AR165" s="144"/>
      <c r="AS165" s="144"/>
      <c r="AT165" s="144"/>
      <c r="AU165" s="144"/>
      <c r="AV165" s="144"/>
      <c r="AW165" s="144"/>
      <c r="AX165" s="144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58"/>
      <c r="T166" s="158"/>
      <c r="U166" s="158"/>
      <c r="V166" s="289"/>
      <c r="W166" s="143"/>
      <c r="X166" s="143"/>
      <c r="Y166" s="143"/>
      <c r="Z166" s="143"/>
      <c r="AA166" s="288"/>
      <c r="AB166" s="288"/>
      <c r="AC166" s="143"/>
      <c r="AD166" s="143"/>
      <c r="AE166" s="144"/>
      <c r="AF166" s="144"/>
      <c r="AG166" s="144"/>
      <c r="AH166" s="144"/>
      <c r="AI166" s="144"/>
      <c r="AJ166" s="144"/>
      <c r="AK166" s="144"/>
      <c r="AL166" s="144"/>
      <c r="AM166" s="144"/>
      <c r="AN166" s="144"/>
      <c r="AO166" s="144"/>
      <c r="AP166" s="144"/>
      <c r="AQ166" s="144"/>
      <c r="AR166" s="144"/>
      <c r="AS166" s="144"/>
      <c r="AT166" s="144"/>
      <c r="AU166" s="144"/>
      <c r="AV166" s="144"/>
      <c r="AW166" s="144"/>
      <c r="AX166" s="144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58"/>
      <c r="T167" s="158"/>
      <c r="U167" s="158"/>
      <c r="V167" s="289"/>
      <c r="W167" s="143"/>
      <c r="X167" s="143"/>
      <c r="Y167" s="143"/>
      <c r="Z167" s="143"/>
      <c r="AA167" s="288"/>
      <c r="AB167" s="288"/>
      <c r="AC167" s="143"/>
      <c r="AD167" s="143"/>
      <c r="AE167" s="144"/>
      <c r="AF167" s="144"/>
      <c r="AG167" s="144"/>
      <c r="AH167" s="144"/>
      <c r="AI167" s="144"/>
      <c r="AJ167" s="144"/>
      <c r="AK167" s="144"/>
      <c r="AL167" s="144"/>
      <c r="AM167" s="144"/>
      <c r="AN167" s="144"/>
      <c r="AO167" s="144"/>
      <c r="AP167" s="144"/>
      <c r="AQ167" s="144"/>
      <c r="AR167" s="144"/>
      <c r="AS167" s="144"/>
      <c r="AT167" s="144"/>
      <c r="AU167" s="144"/>
      <c r="AV167" s="144"/>
      <c r="AW167" s="144"/>
      <c r="AX167" s="144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58"/>
      <c r="T168" s="158"/>
      <c r="U168" s="158"/>
      <c r="V168" s="289"/>
      <c r="W168" s="143"/>
      <c r="X168" s="143"/>
      <c r="Y168" s="143"/>
      <c r="Z168" s="143"/>
      <c r="AA168" s="288"/>
      <c r="AB168" s="288"/>
      <c r="AC168" s="143"/>
      <c r="AD168" s="143"/>
      <c r="AE168" s="144"/>
      <c r="AF168" s="144"/>
      <c r="AG168" s="144"/>
      <c r="AH168" s="144"/>
      <c r="AI168" s="144"/>
      <c r="AJ168" s="144"/>
      <c r="AK168" s="144"/>
      <c r="AL168" s="144"/>
      <c r="AM168" s="144"/>
      <c r="AN168" s="144"/>
      <c r="AO168" s="144"/>
      <c r="AP168" s="144"/>
      <c r="AQ168" s="144"/>
      <c r="AR168" s="144"/>
      <c r="AS168" s="144"/>
      <c r="AT168" s="144"/>
      <c r="AU168" s="144"/>
      <c r="AV168" s="144"/>
      <c r="AW168" s="144"/>
      <c r="AX168" s="144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58"/>
      <c r="T169" s="158"/>
      <c r="U169" s="158"/>
      <c r="V169" s="289"/>
      <c r="W169" s="143"/>
      <c r="X169" s="143"/>
      <c r="Y169" s="143"/>
      <c r="Z169" s="143"/>
      <c r="AA169" s="288"/>
      <c r="AB169" s="288"/>
      <c r="AC169" s="143"/>
      <c r="AD169" s="143"/>
      <c r="AE169" s="144"/>
      <c r="AF169" s="144"/>
      <c r="AG169" s="144"/>
      <c r="AH169" s="144"/>
      <c r="AI169" s="144"/>
      <c r="AJ169" s="144"/>
      <c r="AK169" s="144"/>
      <c r="AL169" s="144"/>
      <c r="AM169" s="144"/>
      <c r="AN169" s="144"/>
      <c r="AO169" s="144"/>
      <c r="AP169" s="144"/>
      <c r="AQ169" s="144"/>
      <c r="AR169" s="144"/>
      <c r="AS169" s="144"/>
      <c r="AT169" s="144"/>
      <c r="AU169" s="144"/>
      <c r="AV169" s="144"/>
      <c r="AW169" s="144"/>
      <c r="AX169" s="144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58"/>
      <c r="T170" s="158"/>
      <c r="U170" s="158"/>
      <c r="V170" s="289"/>
      <c r="W170" s="143"/>
      <c r="X170" s="143"/>
      <c r="Y170" s="143"/>
      <c r="Z170" s="143"/>
      <c r="AA170" s="288"/>
      <c r="AB170" s="288"/>
      <c r="AC170" s="143"/>
      <c r="AD170" s="143"/>
      <c r="AE170" s="144"/>
      <c r="AF170" s="144"/>
      <c r="AG170" s="144"/>
      <c r="AH170" s="144"/>
      <c r="AI170" s="144"/>
      <c r="AJ170" s="144"/>
      <c r="AK170" s="144"/>
      <c r="AL170" s="144"/>
      <c r="AM170" s="144"/>
      <c r="AN170" s="144"/>
      <c r="AO170" s="144"/>
      <c r="AP170" s="144"/>
      <c r="AQ170" s="144"/>
      <c r="AR170" s="144"/>
      <c r="AS170" s="144"/>
      <c r="AT170" s="144"/>
      <c r="AU170" s="144"/>
      <c r="AV170" s="144"/>
      <c r="AW170" s="144"/>
      <c r="AX170" s="144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58"/>
      <c r="T171" s="158"/>
      <c r="U171" s="158"/>
      <c r="V171" s="289"/>
      <c r="W171" s="143"/>
      <c r="X171" s="143"/>
      <c r="Y171" s="143"/>
      <c r="Z171" s="143"/>
      <c r="AA171" s="288"/>
      <c r="AB171" s="288"/>
      <c r="AC171" s="143"/>
      <c r="AD171" s="143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  <c r="AQ171" s="144"/>
      <c r="AR171" s="144"/>
      <c r="AS171" s="144"/>
      <c r="AT171" s="144"/>
      <c r="AU171" s="144"/>
      <c r="AV171" s="144"/>
      <c r="AW171" s="144"/>
      <c r="AX171" s="144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58"/>
      <c r="T172" s="158"/>
      <c r="U172" s="158"/>
      <c r="V172" s="289"/>
      <c r="W172" s="143"/>
      <c r="X172" s="143"/>
      <c r="Y172" s="143"/>
      <c r="Z172" s="143"/>
      <c r="AA172" s="288"/>
      <c r="AB172" s="288"/>
      <c r="AC172" s="143"/>
      <c r="AD172" s="143"/>
      <c r="AE172" s="144"/>
      <c r="AF172" s="144"/>
      <c r="AG172" s="144"/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  <c r="AR172" s="144"/>
      <c r="AS172" s="144"/>
      <c r="AT172" s="144"/>
      <c r="AU172" s="144"/>
      <c r="AV172" s="144"/>
      <c r="AW172" s="144"/>
      <c r="AX172" s="144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58"/>
      <c r="T173" s="158"/>
      <c r="U173" s="158"/>
      <c r="V173" s="289"/>
      <c r="W173" s="143"/>
      <c r="X173" s="143"/>
      <c r="Y173" s="143"/>
      <c r="Z173" s="143"/>
      <c r="AA173" s="288"/>
      <c r="AB173" s="288"/>
      <c r="AC173" s="143"/>
      <c r="AD173" s="143"/>
      <c r="AE173" s="144"/>
      <c r="AF173" s="144"/>
      <c r="AG173" s="144"/>
      <c r="AH173" s="144"/>
      <c r="AI173" s="144"/>
      <c r="AJ173" s="144"/>
      <c r="AK173" s="144"/>
      <c r="AL173" s="144"/>
      <c r="AM173" s="144"/>
      <c r="AN173" s="144"/>
      <c r="AO173" s="144"/>
      <c r="AP173" s="144"/>
      <c r="AQ173" s="144"/>
      <c r="AR173" s="144"/>
      <c r="AS173" s="144"/>
      <c r="AT173" s="144"/>
      <c r="AU173" s="144"/>
      <c r="AV173" s="144"/>
      <c r="AW173" s="144"/>
      <c r="AX173" s="144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58"/>
      <c r="T174" s="158"/>
      <c r="U174" s="158"/>
      <c r="V174" s="289"/>
      <c r="W174" s="143"/>
      <c r="X174" s="143"/>
      <c r="Y174" s="143"/>
      <c r="Z174" s="143"/>
      <c r="AA174" s="288"/>
      <c r="AB174" s="288"/>
      <c r="AC174" s="143"/>
      <c r="AD174" s="143"/>
      <c r="AE174" s="144"/>
      <c r="AF174" s="144"/>
      <c r="AG174" s="144"/>
      <c r="AH174" s="144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144"/>
      <c r="AS174" s="144"/>
      <c r="AT174" s="144"/>
      <c r="AU174" s="144"/>
      <c r="AV174" s="144"/>
      <c r="AW174" s="144"/>
      <c r="AX174" s="144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58"/>
      <c r="T175" s="158"/>
      <c r="U175" s="158"/>
      <c r="V175" s="289"/>
      <c r="W175" s="143"/>
      <c r="X175" s="143"/>
      <c r="Y175" s="143"/>
      <c r="Z175" s="143"/>
      <c r="AA175" s="288"/>
      <c r="AB175" s="288"/>
      <c r="AC175" s="143"/>
      <c r="AD175" s="143"/>
      <c r="AE175" s="144"/>
      <c r="AF175" s="144"/>
      <c r="AG175" s="144"/>
      <c r="AH175" s="144"/>
      <c r="AI175" s="144"/>
      <c r="AJ175" s="144"/>
      <c r="AK175" s="144"/>
      <c r="AL175" s="144"/>
      <c r="AM175" s="144"/>
      <c r="AN175" s="144"/>
      <c r="AO175" s="144"/>
      <c r="AP175" s="144"/>
      <c r="AQ175" s="144"/>
      <c r="AR175" s="144"/>
      <c r="AS175" s="144"/>
      <c r="AT175" s="144"/>
      <c r="AU175" s="144"/>
      <c r="AV175" s="144"/>
      <c r="AW175" s="144"/>
      <c r="AX175" s="144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58"/>
      <c r="T176" s="158"/>
      <c r="U176" s="158"/>
      <c r="V176" s="289"/>
      <c r="W176" s="143"/>
      <c r="X176" s="143"/>
      <c r="Y176" s="143"/>
      <c r="Z176" s="143"/>
      <c r="AA176" s="288"/>
      <c r="AB176" s="288"/>
      <c r="AC176" s="143"/>
      <c r="AD176" s="143"/>
      <c r="AE176" s="144"/>
      <c r="AF176" s="144"/>
      <c r="AG176" s="144"/>
      <c r="AH176" s="144"/>
      <c r="AI176" s="144"/>
      <c r="AJ176" s="144"/>
      <c r="AK176" s="144"/>
      <c r="AL176" s="144"/>
      <c r="AM176" s="144"/>
      <c r="AN176" s="144"/>
      <c r="AO176" s="144"/>
      <c r="AP176" s="144"/>
      <c r="AQ176" s="144"/>
      <c r="AR176" s="144"/>
      <c r="AS176" s="144"/>
      <c r="AT176" s="144"/>
      <c r="AU176" s="144"/>
      <c r="AV176" s="144"/>
      <c r="AW176" s="144"/>
      <c r="AX176" s="144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58"/>
      <c r="T177" s="158"/>
      <c r="U177" s="158"/>
      <c r="V177" s="289"/>
      <c r="W177" s="143"/>
      <c r="X177" s="143"/>
      <c r="Y177" s="143"/>
      <c r="Z177" s="143"/>
      <c r="AA177" s="288"/>
      <c r="AB177" s="288"/>
      <c r="AC177" s="143"/>
      <c r="AD177" s="143"/>
      <c r="AE177" s="144"/>
      <c r="AF177" s="144"/>
      <c r="AG177" s="144"/>
      <c r="AH177" s="144"/>
      <c r="AI177" s="144"/>
      <c r="AJ177" s="144"/>
      <c r="AK177" s="144"/>
      <c r="AL177" s="144"/>
      <c r="AM177" s="144"/>
      <c r="AN177" s="144"/>
      <c r="AO177" s="144"/>
      <c r="AP177" s="144"/>
      <c r="AQ177" s="144"/>
      <c r="AR177" s="144"/>
      <c r="AS177" s="144"/>
      <c r="AT177" s="144"/>
      <c r="AU177" s="144"/>
      <c r="AV177" s="144"/>
      <c r="AW177" s="144"/>
      <c r="AX177" s="144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58"/>
      <c r="T178" s="158"/>
      <c r="U178" s="158"/>
      <c r="V178" s="289"/>
      <c r="W178" s="143"/>
      <c r="X178" s="143"/>
      <c r="Y178" s="143"/>
      <c r="Z178" s="143"/>
      <c r="AA178" s="288"/>
      <c r="AB178" s="288"/>
      <c r="AC178" s="143"/>
      <c r="AD178" s="143"/>
      <c r="AE178" s="144"/>
      <c r="AF178" s="144"/>
      <c r="AG178" s="144"/>
      <c r="AH178" s="144"/>
      <c r="AI178" s="144"/>
      <c r="AJ178" s="144"/>
      <c r="AK178" s="144"/>
      <c r="AL178" s="144"/>
      <c r="AM178" s="144"/>
      <c r="AN178" s="144"/>
      <c r="AO178" s="144"/>
      <c r="AP178" s="144"/>
      <c r="AQ178" s="144"/>
      <c r="AR178" s="144"/>
      <c r="AS178" s="144"/>
      <c r="AT178" s="144"/>
      <c r="AU178" s="144"/>
      <c r="AV178" s="144"/>
      <c r="AW178" s="144"/>
      <c r="AX178" s="144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58"/>
      <c r="T179" s="158"/>
      <c r="U179" s="158"/>
      <c r="V179" s="289"/>
      <c r="W179" s="143"/>
      <c r="X179" s="143"/>
      <c r="Y179" s="143"/>
      <c r="Z179" s="143"/>
      <c r="AA179" s="288"/>
      <c r="AB179" s="288"/>
      <c r="AC179" s="143"/>
      <c r="AD179" s="143"/>
      <c r="AE179" s="144"/>
      <c r="AF179" s="144"/>
      <c r="AG179" s="144"/>
      <c r="AH179" s="144"/>
      <c r="AI179" s="144"/>
      <c r="AJ179" s="144"/>
      <c r="AK179" s="144"/>
      <c r="AL179" s="144"/>
      <c r="AM179" s="144"/>
      <c r="AN179" s="144"/>
      <c r="AO179" s="144"/>
      <c r="AP179" s="144"/>
      <c r="AQ179" s="144"/>
      <c r="AR179" s="144"/>
      <c r="AS179" s="144"/>
      <c r="AT179" s="144"/>
      <c r="AU179" s="144"/>
      <c r="AV179" s="144"/>
      <c r="AW179" s="144"/>
      <c r="AX179" s="144"/>
    </row>
    <row r="180" ht="15.7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58"/>
      <c r="T180" s="158"/>
      <c r="U180" s="158"/>
      <c r="V180" s="289"/>
      <c r="W180" s="143"/>
      <c r="X180" s="143"/>
      <c r="Y180" s="143"/>
      <c r="Z180" s="143"/>
      <c r="AA180" s="288"/>
      <c r="AB180" s="288"/>
      <c r="AC180" s="143"/>
      <c r="AD180" s="143"/>
      <c r="AE180" s="144"/>
      <c r="AF180" s="144"/>
      <c r="AG180" s="144"/>
      <c r="AH180" s="144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144"/>
      <c r="AS180" s="144"/>
      <c r="AT180" s="144"/>
      <c r="AU180" s="144"/>
      <c r="AV180" s="144"/>
      <c r="AW180" s="144"/>
      <c r="AX180" s="144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83"/>
      <c r="T181" s="83"/>
      <c r="U181" s="83"/>
      <c r="V181" s="48"/>
      <c r="W181" s="20"/>
      <c r="X181" s="20"/>
      <c r="Y181" s="20"/>
      <c r="Z181" s="20"/>
      <c r="AA181" s="52"/>
      <c r="AB181" s="52"/>
      <c r="AC181" s="20"/>
      <c r="AD181" s="20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83"/>
      <c r="T182" s="83"/>
      <c r="U182" s="83"/>
      <c r="V182" s="48"/>
      <c r="W182" s="20"/>
      <c r="X182" s="20"/>
      <c r="Y182" s="20"/>
      <c r="Z182" s="20"/>
      <c r="AA182" s="52"/>
      <c r="AB182" s="52"/>
      <c r="AC182" s="20"/>
      <c r="AD182" s="20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83"/>
      <c r="T183" s="83"/>
      <c r="U183" s="83"/>
      <c r="V183" s="48"/>
      <c r="W183" s="20"/>
      <c r="X183" s="20"/>
      <c r="Y183" s="20"/>
      <c r="Z183" s="20"/>
      <c r="AA183" s="52"/>
      <c r="AB183" s="52"/>
      <c r="AC183" s="20"/>
      <c r="AD183" s="20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83"/>
      <c r="T184" s="83"/>
      <c r="U184" s="83"/>
      <c r="V184" s="48"/>
      <c r="W184" s="20"/>
      <c r="X184" s="20"/>
      <c r="Y184" s="20"/>
      <c r="Z184" s="20"/>
      <c r="AA184" s="52"/>
      <c r="AB184" s="52"/>
      <c r="AC184" s="20"/>
      <c r="AD184" s="20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83"/>
      <c r="T185" s="83"/>
      <c r="U185" s="83"/>
      <c r="V185" s="48"/>
      <c r="W185" s="20"/>
      <c r="X185" s="20"/>
      <c r="Y185" s="20"/>
      <c r="Z185" s="20"/>
      <c r="AA185" s="52"/>
      <c r="AB185" s="52"/>
      <c r="AC185" s="20"/>
      <c r="AD185" s="20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83"/>
      <c r="T186" s="83"/>
      <c r="U186" s="83"/>
      <c r="V186" s="48"/>
      <c r="W186" s="20"/>
      <c r="X186" s="20"/>
      <c r="Y186" s="20"/>
      <c r="Z186" s="20"/>
      <c r="AA186" s="52"/>
      <c r="AB186" s="52"/>
      <c r="AC186" s="20"/>
      <c r="AD186" s="20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83"/>
      <c r="T187" s="83"/>
      <c r="U187" s="83"/>
      <c r="V187" s="48"/>
      <c r="W187" s="20"/>
      <c r="X187" s="20"/>
      <c r="Y187" s="20"/>
      <c r="Z187" s="20"/>
      <c r="AA187" s="52"/>
      <c r="AB187" s="52"/>
      <c r="AC187" s="20"/>
      <c r="AD187" s="20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83"/>
      <c r="T188" s="83"/>
      <c r="U188" s="83"/>
      <c r="V188" s="48"/>
      <c r="W188" s="20"/>
      <c r="X188" s="20"/>
      <c r="Y188" s="20"/>
      <c r="Z188" s="20"/>
      <c r="AA188" s="52"/>
      <c r="AB188" s="52"/>
      <c r="AC188" s="20"/>
      <c r="AD188" s="20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83"/>
      <c r="T189" s="83"/>
      <c r="U189" s="83"/>
      <c r="V189" s="48"/>
      <c r="W189" s="20"/>
      <c r="X189" s="20"/>
      <c r="Y189" s="20"/>
      <c r="Z189" s="20"/>
      <c r="AA189" s="52"/>
      <c r="AB189" s="52"/>
      <c r="AC189" s="20"/>
      <c r="AD189" s="20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83"/>
      <c r="T190" s="83"/>
      <c r="U190" s="83"/>
      <c r="V190" s="48"/>
      <c r="W190" s="20"/>
      <c r="X190" s="20"/>
      <c r="Y190" s="20"/>
      <c r="Z190" s="20"/>
      <c r="AA190" s="52"/>
      <c r="AB190" s="52"/>
      <c r="AC190" s="20"/>
      <c r="AD190" s="20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83"/>
      <c r="T191" s="83"/>
      <c r="U191" s="83"/>
      <c r="V191" s="48"/>
      <c r="W191" s="20"/>
      <c r="X191" s="20"/>
      <c r="Y191" s="20"/>
      <c r="Z191" s="20"/>
      <c r="AA191" s="52"/>
      <c r="AB191" s="52"/>
      <c r="AC191" s="20"/>
      <c r="AD191" s="20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83"/>
      <c r="T192" s="83"/>
      <c r="U192" s="83"/>
      <c r="V192" s="48"/>
      <c r="W192" s="20"/>
      <c r="X192" s="20"/>
      <c r="Y192" s="20"/>
      <c r="Z192" s="20"/>
      <c r="AA192" s="52"/>
      <c r="AB192" s="52"/>
      <c r="AC192" s="20"/>
      <c r="AD192" s="20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83"/>
      <c r="T193" s="83"/>
      <c r="U193" s="83"/>
      <c r="V193" s="48"/>
      <c r="W193" s="20"/>
      <c r="X193" s="20"/>
      <c r="Y193" s="20"/>
      <c r="Z193" s="20"/>
      <c r="AA193" s="52"/>
      <c r="AB193" s="52"/>
      <c r="AC193" s="20"/>
      <c r="AD193" s="20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83"/>
      <c r="T194" s="83"/>
      <c r="U194" s="83"/>
      <c r="V194" s="48"/>
      <c r="W194" s="20"/>
      <c r="X194" s="20"/>
      <c r="Y194" s="20"/>
      <c r="Z194" s="20"/>
      <c r="AA194" s="52"/>
      <c r="AB194" s="52"/>
      <c r="AC194" s="20"/>
      <c r="AD194" s="20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83"/>
      <c r="T195" s="83"/>
      <c r="U195" s="83"/>
      <c r="V195" s="48"/>
      <c r="W195" s="20"/>
      <c r="X195" s="20"/>
      <c r="Y195" s="20"/>
      <c r="Z195" s="20"/>
      <c r="AA195" s="52"/>
      <c r="AB195" s="52"/>
      <c r="AC195" s="20"/>
      <c r="AD195" s="20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83"/>
      <c r="T196" s="83"/>
      <c r="U196" s="48"/>
      <c r="V196" s="20"/>
      <c r="W196" s="20"/>
      <c r="X196" s="20"/>
      <c r="Y196" s="20"/>
      <c r="Z196" s="20"/>
      <c r="AA196" s="20"/>
      <c r="AB196" s="20"/>
      <c r="AC196" s="20"/>
      <c r="AD196" s="20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83"/>
      <c r="T197" s="83"/>
      <c r="U197" s="48"/>
      <c r="V197" s="20"/>
      <c r="W197" s="20"/>
      <c r="X197" s="20"/>
      <c r="Y197" s="20"/>
      <c r="Z197" s="20"/>
      <c r="AA197" s="20"/>
      <c r="AB197" s="20"/>
      <c r="AC197" s="20"/>
      <c r="AD197" s="20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83"/>
      <c r="T198" s="83"/>
      <c r="U198" s="48"/>
      <c r="V198" s="20"/>
      <c r="W198" s="20"/>
      <c r="X198" s="20"/>
      <c r="Y198" s="20"/>
      <c r="Z198" s="20"/>
      <c r="AA198" s="20"/>
      <c r="AB198" s="20"/>
      <c r="AC198" s="20"/>
      <c r="AD198" s="20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83"/>
      <c r="T199" s="83"/>
      <c r="U199" s="48"/>
      <c r="V199" s="20"/>
      <c r="W199" s="20"/>
      <c r="X199" s="20"/>
      <c r="Y199" s="20"/>
      <c r="Z199" s="20"/>
      <c r="AA199" s="20"/>
      <c r="AB199" s="20"/>
      <c r="AC199" s="20"/>
      <c r="AD199" s="20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83"/>
      <c r="T200" s="83"/>
      <c r="U200" s="48"/>
      <c r="V200" s="20"/>
      <c r="W200" s="20"/>
      <c r="X200" s="20"/>
      <c r="Y200" s="20"/>
      <c r="Z200" s="20"/>
      <c r="AA200" s="20"/>
      <c r="AB200" s="20"/>
      <c r="AC200" s="20"/>
      <c r="AD200" s="20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83"/>
      <c r="T201" s="83"/>
      <c r="U201" s="48"/>
      <c r="V201" s="20"/>
      <c r="W201" s="20"/>
      <c r="X201" s="20"/>
      <c r="Y201" s="20"/>
      <c r="Z201" s="20"/>
      <c r="AA201" s="20"/>
      <c r="AB201" s="20"/>
      <c r="AC201" s="20"/>
      <c r="AD201" s="20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83"/>
      <c r="T202" s="83"/>
      <c r="U202" s="48"/>
      <c r="V202" s="20"/>
      <c r="W202" s="20"/>
      <c r="X202" s="20"/>
      <c r="Y202" s="20"/>
      <c r="Z202" s="20"/>
      <c r="AA202" s="20"/>
      <c r="AB202" s="20"/>
      <c r="AC202" s="20"/>
      <c r="AD202" s="20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83"/>
      <c r="T203" s="83"/>
      <c r="U203" s="48"/>
      <c r="V203" s="20"/>
      <c r="W203" s="20"/>
      <c r="X203" s="20"/>
      <c r="Y203" s="20"/>
      <c r="Z203" s="20"/>
      <c r="AA203" s="20"/>
      <c r="AB203" s="20"/>
      <c r="AC203" s="20"/>
      <c r="AD203" s="20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83"/>
      <c r="T204" s="83"/>
      <c r="U204" s="48"/>
      <c r="V204" s="20"/>
      <c r="W204" s="20"/>
      <c r="X204" s="20"/>
      <c r="Y204" s="20"/>
      <c r="Z204" s="20"/>
      <c r="AA204" s="20"/>
      <c r="AB204" s="20"/>
      <c r="AC204" s="20"/>
      <c r="AD204" s="20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83"/>
      <c r="T205" s="83"/>
      <c r="U205" s="48"/>
      <c r="V205" s="20"/>
      <c r="W205" s="20"/>
      <c r="X205" s="20"/>
      <c r="Y205" s="20"/>
      <c r="Z205" s="20"/>
      <c r="AA205" s="20"/>
      <c r="AB205" s="20"/>
      <c r="AC205" s="20"/>
      <c r="AD205" s="20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83"/>
      <c r="T206" s="83"/>
      <c r="U206" s="48"/>
      <c r="V206" s="20"/>
      <c r="W206" s="20"/>
      <c r="X206" s="20"/>
      <c r="Y206" s="20"/>
      <c r="Z206" s="20"/>
      <c r="AA206" s="20"/>
      <c r="AB206" s="20"/>
      <c r="AC206" s="20"/>
      <c r="AD206" s="20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83"/>
      <c r="T207" s="83"/>
      <c r="U207" s="48"/>
      <c r="V207" s="20"/>
      <c r="W207" s="20"/>
      <c r="X207" s="20"/>
      <c r="Y207" s="20"/>
      <c r="Z207" s="20"/>
      <c r="AA207" s="20"/>
      <c r="AB207" s="20"/>
      <c r="AC207" s="20"/>
      <c r="AD207" s="20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83"/>
      <c r="S208" s="83"/>
      <c r="T208" s="20"/>
      <c r="U208" s="48"/>
      <c r="V208" s="20"/>
      <c r="W208" s="20"/>
      <c r="X208" s="20"/>
      <c r="Y208" s="20"/>
      <c r="Z208" s="20"/>
      <c r="AA208" s="20"/>
      <c r="AB208" s="20"/>
      <c r="AC208" s="20"/>
      <c r="AD208" s="20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83"/>
      <c r="S209" s="83"/>
      <c r="T209" s="20"/>
      <c r="U209" s="48"/>
      <c r="V209" s="20"/>
      <c r="W209" s="20"/>
      <c r="X209" s="20"/>
      <c r="Y209" s="20"/>
      <c r="Z209" s="20"/>
      <c r="AA209" s="20"/>
      <c r="AB209" s="20"/>
      <c r="AC209" s="20"/>
      <c r="AD209" s="20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83"/>
      <c r="S210" s="83"/>
      <c r="T210" s="20"/>
      <c r="U210" s="48"/>
      <c r="V210" s="20"/>
      <c r="W210" s="20"/>
      <c r="X210" s="20"/>
      <c r="Y210" s="20"/>
      <c r="Z210" s="20"/>
      <c r="AA210" s="20"/>
      <c r="AB210" s="20"/>
      <c r="AC210" s="20"/>
      <c r="AD210" s="20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83"/>
      <c r="S211" s="83"/>
      <c r="T211" s="20"/>
      <c r="U211" s="48"/>
      <c r="V211" s="20"/>
      <c r="W211" s="20"/>
      <c r="X211" s="20"/>
      <c r="Y211" s="20"/>
      <c r="Z211" s="20"/>
      <c r="AA211" s="20"/>
      <c r="AB211" s="20"/>
      <c r="AC211" s="20"/>
      <c r="AD211" s="20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83"/>
      <c r="S212" s="83"/>
      <c r="T212" s="20"/>
      <c r="U212" s="48"/>
      <c r="V212" s="20"/>
      <c r="W212" s="20"/>
      <c r="X212" s="20"/>
      <c r="Y212" s="20"/>
      <c r="Z212" s="20"/>
      <c r="AA212" s="20"/>
      <c r="AB212" s="20"/>
      <c r="AC212" s="20"/>
      <c r="AD212" s="20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83"/>
      <c r="S213" s="83"/>
      <c r="T213" s="20"/>
      <c r="U213" s="48"/>
      <c r="V213" s="20"/>
      <c r="W213" s="20"/>
      <c r="X213" s="20"/>
      <c r="Y213" s="20"/>
      <c r="Z213" s="20"/>
      <c r="AA213" s="20"/>
      <c r="AB213" s="20"/>
      <c r="AC213" s="20"/>
      <c r="AD213" s="20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83"/>
      <c r="S214" s="83"/>
      <c r="T214" s="20"/>
      <c r="U214" s="48"/>
      <c r="V214" s="20"/>
      <c r="W214" s="20"/>
      <c r="X214" s="20"/>
      <c r="Y214" s="20"/>
      <c r="Z214" s="20"/>
      <c r="AA214" s="20"/>
      <c r="AB214" s="20"/>
      <c r="AC214" s="20"/>
      <c r="AD214" s="20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83"/>
      <c r="S215" s="83"/>
      <c r="T215" s="20"/>
      <c r="U215" s="48"/>
      <c r="V215" s="20"/>
      <c r="W215" s="20"/>
      <c r="X215" s="20"/>
      <c r="Y215" s="20"/>
      <c r="Z215" s="20"/>
      <c r="AA215" s="20"/>
      <c r="AB215" s="20"/>
      <c r="AC215" s="20"/>
      <c r="AD215" s="20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83"/>
      <c r="S216" s="83"/>
      <c r="T216" s="20"/>
      <c r="U216" s="48"/>
      <c r="V216" s="20"/>
      <c r="W216" s="20"/>
      <c r="X216" s="20"/>
      <c r="Y216" s="20"/>
      <c r="Z216" s="20"/>
      <c r="AA216" s="20"/>
      <c r="AB216" s="20"/>
      <c r="AC216" s="20"/>
      <c r="AD216" s="20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83"/>
      <c r="S217" s="83"/>
      <c r="T217" s="20"/>
      <c r="U217" s="48"/>
      <c r="V217" s="20"/>
      <c r="W217" s="20"/>
      <c r="X217" s="20"/>
      <c r="Y217" s="20"/>
      <c r="Z217" s="20"/>
      <c r="AA217" s="20"/>
      <c r="AB217" s="20"/>
      <c r="AC217" s="20"/>
      <c r="AD217" s="20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83"/>
      <c r="S218" s="83"/>
      <c r="T218" s="20"/>
      <c r="U218" s="48"/>
      <c r="V218" s="20"/>
      <c r="W218" s="20"/>
      <c r="X218" s="20"/>
      <c r="Y218" s="20"/>
      <c r="Z218" s="20"/>
      <c r="AA218" s="20"/>
      <c r="AB218" s="20"/>
      <c r="AC218" s="20"/>
      <c r="AD218" s="20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83"/>
      <c r="S219" s="83"/>
      <c r="T219" s="20"/>
      <c r="U219" s="48"/>
      <c r="V219" s="20"/>
      <c r="W219" s="20"/>
      <c r="X219" s="20"/>
      <c r="Y219" s="20"/>
      <c r="Z219" s="20"/>
      <c r="AA219" s="20"/>
      <c r="AB219" s="20"/>
      <c r="AC219" s="20"/>
      <c r="AD219" s="20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83"/>
      <c r="S220" s="83"/>
      <c r="T220" s="20"/>
      <c r="U220" s="48"/>
      <c r="V220" s="20"/>
      <c r="W220" s="20"/>
      <c r="X220" s="20"/>
      <c r="Y220" s="20"/>
      <c r="Z220" s="20"/>
      <c r="AA220" s="20"/>
      <c r="AB220" s="20"/>
      <c r="AC220" s="20"/>
      <c r="AD220" s="20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83"/>
      <c r="S221" s="83"/>
      <c r="T221" s="20"/>
      <c r="U221" s="48"/>
      <c r="V221" s="20"/>
      <c r="W221" s="20"/>
      <c r="X221" s="20"/>
      <c r="Y221" s="20"/>
      <c r="Z221" s="20"/>
      <c r="AA221" s="20"/>
      <c r="AB221" s="20"/>
      <c r="AC221" s="20"/>
      <c r="AD221" s="20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83"/>
      <c r="S222" s="83"/>
      <c r="T222" s="20"/>
      <c r="U222" s="48"/>
      <c r="V222" s="20"/>
      <c r="W222" s="20"/>
      <c r="X222" s="20"/>
      <c r="Y222" s="20"/>
      <c r="Z222" s="20"/>
      <c r="AA222" s="20"/>
      <c r="AB222" s="20"/>
      <c r="AC222" s="20"/>
      <c r="AD222" s="20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83"/>
      <c r="S223" s="83"/>
      <c r="T223" s="20"/>
      <c r="U223" s="48"/>
      <c r="V223" s="20"/>
      <c r="W223" s="20"/>
      <c r="X223" s="20"/>
      <c r="Y223" s="20"/>
      <c r="Z223" s="20"/>
      <c r="AA223" s="20"/>
      <c r="AB223" s="20"/>
      <c r="AC223" s="20"/>
      <c r="AD223" s="20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83"/>
      <c r="S224" s="83"/>
      <c r="T224" s="20"/>
      <c r="U224" s="48"/>
      <c r="V224" s="20"/>
      <c r="W224" s="20"/>
      <c r="X224" s="20"/>
      <c r="Y224" s="20"/>
      <c r="Z224" s="20"/>
      <c r="AA224" s="20"/>
      <c r="AB224" s="20"/>
      <c r="AC224" s="20"/>
      <c r="AD224" s="20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83"/>
      <c r="S225" s="83"/>
      <c r="T225" s="20"/>
      <c r="U225" s="48"/>
      <c r="V225" s="20"/>
      <c r="W225" s="20"/>
      <c r="X225" s="20"/>
      <c r="Y225" s="20"/>
      <c r="Z225" s="20"/>
      <c r="AA225" s="20"/>
      <c r="AB225" s="20"/>
      <c r="AC225" s="20"/>
      <c r="AD225" s="20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83"/>
      <c r="S226" s="83"/>
      <c r="T226" s="20"/>
      <c r="U226" s="48"/>
      <c r="V226" s="20"/>
      <c r="W226" s="20"/>
      <c r="X226" s="20"/>
      <c r="Y226" s="20"/>
      <c r="Z226" s="20"/>
      <c r="AA226" s="20"/>
      <c r="AB226" s="20"/>
      <c r="AC226" s="20"/>
      <c r="AD226" s="20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83"/>
      <c r="S227" s="83"/>
      <c r="T227" s="20"/>
      <c r="U227" s="48"/>
      <c r="V227" s="20"/>
      <c r="W227" s="20"/>
      <c r="X227" s="20"/>
      <c r="Y227" s="20"/>
      <c r="Z227" s="20"/>
      <c r="AA227" s="20"/>
      <c r="AB227" s="20"/>
      <c r="AC227" s="20"/>
      <c r="AD227" s="20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83"/>
      <c r="S228" s="83"/>
      <c r="T228" s="20"/>
      <c r="U228" s="48"/>
      <c r="V228" s="20"/>
      <c r="W228" s="20"/>
      <c r="X228" s="20"/>
      <c r="Y228" s="20"/>
      <c r="Z228" s="20"/>
      <c r="AA228" s="20"/>
      <c r="AB228" s="20"/>
      <c r="AC228" s="20"/>
      <c r="AD228" s="20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83"/>
      <c r="S229" s="83"/>
      <c r="T229" s="20"/>
      <c r="U229" s="48"/>
      <c r="V229" s="20"/>
      <c r="W229" s="20"/>
      <c r="X229" s="20"/>
      <c r="Y229" s="20"/>
      <c r="Z229" s="20"/>
      <c r="AA229" s="20"/>
      <c r="AB229" s="20"/>
      <c r="AC229" s="20"/>
      <c r="AD229" s="20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83"/>
      <c r="S230" s="83"/>
      <c r="T230" s="20"/>
      <c r="U230" s="48"/>
      <c r="V230" s="20"/>
      <c r="W230" s="20"/>
      <c r="X230" s="20"/>
      <c r="Y230" s="20"/>
      <c r="Z230" s="20"/>
      <c r="AA230" s="20"/>
      <c r="AB230" s="20"/>
      <c r="AC230" s="20"/>
      <c r="AD230" s="20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83"/>
      <c r="S231" s="83"/>
      <c r="T231" s="20"/>
      <c r="U231" s="48"/>
      <c r="V231" s="20"/>
      <c r="W231" s="20"/>
      <c r="X231" s="20"/>
      <c r="Y231" s="20"/>
      <c r="Z231" s="20"/>
      <c r="AA231" s="20"/>
      <c r="AB231" s="20"/>
      <c r="AC231" s="20"/>
      <c r="AD231" s="20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83"/>
      <c r="S232" s="83"/>
      <c r="T232" s="20"/>
      <c r="U232" s="48"/>
      <c r="V232" s="20"/>
      <c r="W232" s="20"/>
      <c r="X232" s="20"/>
      <c r="Y232" s="20"/>
      <c r="Z232" s="20"/>
      <c r="AA232" s="20"/>
      <c r="AB232" s="20"/>
      <c r="AC232" s="20"/>
      <c r="AD232" s="20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83"/>
      <c r="S233" s="83"/>
      <c r="T233" s="20"/>
      <c r="U233" s="48"/>
      <c r="V233" s="20"/>
      <c r="W233" s="20"/>
      <c r="X233" s="20"/>
      <c r="Y233" s="20"/>
      <c r="Z233" s="20"/>
      <c r="AA233" s="20"/>
      <c r="AB233" s="20"/>
      <c r="AC233" s="20"/>
      <c r="AD233" s="20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83"/>
      <c r="S234" s="83"/>
      <c r="T234" s="20"/>
      <c r="U234" s="48"/>
      <c r="V234" s="20"/>
      <c r="W234" s="20"/>
      <c r="X234" s="20"/>
      <c r="Y234" s="20"/>
      <c r="Z234" s="20"/>
      <c r="AA234" s="20"/>
      <c r="AB234" s="20"/>
      <c r="AC234" s="20"/>
      <c r="AD234" s="20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83"/>
      <c r="S235" s="83"/>
      <c r="T235" s="20"/>
      <c r="U235" s="48"/>
      <c r="V235" s="20"/>
      <c r="W235" s="20"/>
      <c r="X235" s="20"/>
      <c r="Y235" s="20"/>
      <c r="Z235" s="20"/>
      <c r="AA235" s="20"/>
      <c r="AB235" s="20"/>
      <c r="AC235" s="20"/>
      <c r="AD235" s="20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83"/>
      <c r="S236" s="83"/>
      <c r="T236" s="20"/>
      <c r="U236" s="48"/>
      <c r="V236" s="20"/>
      <c r="W236" s="20"/>
      <c r="X236" s="20"/>
      <c r="Y236" s="20"/>
      <c r="Z236" s="20"/>
      <c r="AA236" s="20"/>
      <c r="AB236" s="20"/>
      <c r="AC236" s="20"/>
      <c r="AD236" s="20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83"/>
      <c r="S237" s="83"/>
      <c r="T237" s="20"/>
      <c r="U237" s="48"/>
      <c r="V237" s="20"/>
      <c r="W237" s="20"/>
      <c r="X237" s="20"/>
      <c r="Y237" s="20"/>
      <c r="Z237" s="20"/>
      <c r="AA237" s="20"/>
      <c r="AB237" s="20"/>
      <c r="AC237" s="20"/>
      <c r="AD237" s="20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83"/>
      <c r="S238" s="83"/>
      <c r="T238" s="20"/>
      <c r="U238" s="48"/>
      <c r="V238" s="20"/>
      <c r="W238" s="20"/>
      <c r="X238" s="20"/>
      <c r="Y238" s="20"/>
      <c r="Z238" s="20"/>
      <c r="AA238" s="20"/>
      <c r="AB238" s="20"/>
      <c r="AC238" s="20"/>
      <c r="AD238" s="20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83"/>
      <c r="S239" s="83"/>
      <c r="T239" s="20"/>
      <c r="U239" s="48"/>
      <c r="V239" s="20"/>
      <c r="W239" s="20"/>
      <c r="X239" s="20"/>
      <c r="Y239" s="20"/>
      <c r="Z239" s="20"/>
      <c r="AA239" s="20"/>
      <c r="AB239" s="20"/>
      <c r="AC239" s="20"/>
      <c r="AD239" s="20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83"/>
      <c r="S240" s="83"/>
      <c r="T240" s="20"/>
      <c r="U240" s="48"/>
      <c r="V240" s="20"/>
      <c r="W240" s="20"/>
      <c r="X240" s="20"/>
      <c r="Y240" s="20"/>
      <c r="Z240" s="20"/>
      <c r="AA240" s="20"/>
      <c r="AB240" s="20"/>
      <c r="AC240" s="20"/>
      <c r="AD240" s="20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83"/>
      <c r="S241" s="83"/>
      <c r="T241" s="20"/>
      <c r="U241" s="48"/>
      <c r="V241" s="20"/>
      <c r="W241" s="20"/>
      <c r="X241" s="20"/>
      <c r="Y241" s="20"/>
      <c r="Z241" s="20"/>
      <c r="AA241" s="20"/>
      <c r="AB241" s="20"/>
      <c r="AC241" s="20"/>
      <c r="AD241" s="20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83"/>
      <c r="S242" s="83"/>
      <c r="T242" s="20"/>
      <c r="U242" s="48"/>
      <c r="V242" s="20"/>
      <c r="W242" s="20"/>
      <c r="X242" s="20"/>
      <c r="Y242" s="20"/>
      <c r="Z242" s="20"/>
      <c r="AA242" s="20"/>
      <c r="AB242" s="20"/>
      <c r="AC242" s="20"/>
      <c r="AD242" s="20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83"/>
      <c r="S243" s="83"/>
      <c r="T243" s="20"/>
      <c r="U243" s="48"/>
      <c r="V243" s="20"/>
      <c r="W243" s="20"/>
      <c r="X243" s="20"/>
      <c r="Y243" s="20"/>
      <c r="Z243" s="20"/>
      <c r="AA243" s="20"/>
      <c r="AB243" s="20"/>
      <c r="AC243" s="20"/>
      <c r="AD243" s="20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83"/>
      <c r="S244" s="83"/>
      <c r="T244" s="20"/>
      <c r="U244" s="48"/>
      <c r="V244" s="20"/>
      <c r="W244" s="20"/>
      <c r="X244" s="20"/>
      <c r="Y244" s="20"/>
      <c r="Z244" s="20"/>
      <c r="AA244" s="20"/>
      <c r="AB244" s="20"/>
      <c r="AC244" s="20"/>
      <c r="AD244" s="20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48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48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48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48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48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48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48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48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48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48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48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48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48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48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48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48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48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48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48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48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48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48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48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48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48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48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48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48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48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48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48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48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48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48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48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48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48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48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48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48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48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48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48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48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48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48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48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48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48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48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48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48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48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48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48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48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48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48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48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48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48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48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48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48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48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48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48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48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48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48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48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48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48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48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48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48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48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48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48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48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48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48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48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48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48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48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48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48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48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48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48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48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48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48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48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48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48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48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48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48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48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48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48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48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48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48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48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48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48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48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48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48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48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48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48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48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48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48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48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48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48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48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48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48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48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48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48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48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48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48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48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48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48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48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48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48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48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48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48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48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48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48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48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48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48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48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48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48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48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48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48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48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48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48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48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48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48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48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48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48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48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48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48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48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48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48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48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48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48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48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48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48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48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48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48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48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48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48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48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48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48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48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48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48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48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48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48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48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48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48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48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48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48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48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48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48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48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48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48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48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48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48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48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48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48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48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48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48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48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48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48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48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48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48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48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48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48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48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48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48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48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48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48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48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48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48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48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48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48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48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48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48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48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48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48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48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48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48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48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48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48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48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48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48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48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48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48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48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48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48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48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48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48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48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48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48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48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48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48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48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48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48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48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48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48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48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48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48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48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48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48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48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48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48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48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48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48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48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48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48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48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48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48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48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48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48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48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48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48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48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48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48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48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48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48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48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48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48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48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48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48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48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48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48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48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48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48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48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48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48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48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48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48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48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48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48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48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48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48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48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48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48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48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48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48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48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48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48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48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48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48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48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48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48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48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48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48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48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48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48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48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48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48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48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48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48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48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48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48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48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48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48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48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48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48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48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48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48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48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48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48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48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48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48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48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48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48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48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48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48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48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48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48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48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48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48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48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48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48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48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48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48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48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48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48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48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48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48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48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48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48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48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48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48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48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48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48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48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48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48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48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48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48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48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48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48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48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48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48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48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48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48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48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48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48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48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48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48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48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48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48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48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48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48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48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48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48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48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48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48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48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48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48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48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48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48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48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48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48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48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48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48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48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48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48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48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48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48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48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48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48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48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48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48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48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48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48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48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48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48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48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48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48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48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48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48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48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48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48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48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48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48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48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48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48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48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48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48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48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48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48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48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48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48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48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48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48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48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48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48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48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48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48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48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48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48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48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48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48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48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48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48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48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48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48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48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48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48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48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48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48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48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48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48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48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48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48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48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48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48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48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48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48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48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48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48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48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48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48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48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48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48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48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48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48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48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48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48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48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48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48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48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48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48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48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48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48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48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48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48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48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48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48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48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48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48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48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48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48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48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48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48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48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48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48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48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48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48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48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48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48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48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48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48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48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48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48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48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48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48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48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48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48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48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48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48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48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48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48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48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48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48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48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48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48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48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48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48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48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48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48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48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48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48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48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48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48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48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48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48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48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48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48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48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48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48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48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48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48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48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48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48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48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48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48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48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48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48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48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48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48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48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48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48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48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48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48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48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48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48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48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48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48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48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48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48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48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48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48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48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48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48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48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48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48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48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48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48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48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48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48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48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48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48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48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48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48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48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48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48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48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48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48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48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48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48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48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48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48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48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48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48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48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48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48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48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48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48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48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48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48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48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48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48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48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48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48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48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48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48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48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48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48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48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48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48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48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48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48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48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48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48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48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48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48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48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48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48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48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48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48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48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48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48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48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48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48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48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48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48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48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48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48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48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48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48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48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48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48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48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48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48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48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48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48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48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48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48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48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48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48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48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48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48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48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48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48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</row>
    <row r="1002" ht="15.75" customHeight="1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48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</row>
    <row r="1003" ht="15.75" customHeight="1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48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48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</row>
    <row r="1005" ht="15.75" customHeight="1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48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</row>
    <row r="1006" ht="15.75" customHeight="1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48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48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48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</row>
    <row r="1009" ht="15.75" customHeight="1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48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</row>
    <row r="1010" ht="15.75" customHeight="1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48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</row>
    <row r="1011" ht="15.75" customHeight="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48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</row>
    <row r="1012" ht="15.75" customHeight="1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48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</row>
    <row r="1013" ht="15.75" customHeight="1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48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</row>
    <row r="1014" ht="15.75" customHeight="1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48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</row>
    <row r="1015" ht="15.75" customHeight="1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48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</row>
    <row r="1016" ht="15.75" customHeight="1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48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</row>
    <row r="1017" ht="15.75" customHeight="1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48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</row>
    <row r="1018" ht="15.75" customHeight="1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48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2"/>
      <c r="AF1018" s="22"/>
      <c r="AG1018" s="22"/>
      <c r="AH1018" s="22"/>
      <c r="AI1018" s="22"/>
      <c r="AJ1018" s="22"/>
      <c r="AK1018" s="22"/>
      <c r="AL1018" s="22"/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</row>
    <row r="1019" ht="15.75" customHeight="1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48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2"/>
      <c r="AF1019" s="22"/>
      <c r="AG1019" s="22"/>
      <c r="AH1019" s="22"/>
      <c r="AI1019" s="22"/>
      <c r="AJ1019" s="22"/>
      <c r="AK1019" s="22"/>
      <c r="AL1019" s="22"/>
      <c r="AM1019" s="22"/>
      <c r="AN1019" s="22"/>
      <c r="AO1019" s="22"/>
      <c r="AP1019" s="22"/>
      <c r="AQ1019" s="22"/>
      <c r="AR1019" s="22"/>
      <c r="AS1019" s="22"/>
      <c r="AT1019" s="22"/>
      <c r="AU1019" s="22"/>
      <c r="AV1019" s="22"/>
      <c r="AW1019" s="22"/>
      <c r="AX1019" s="22"/>
    </row>
  </sheetData>
  <mergeCells count="5">
    <mergeCell ref="R28:R30"/>
    <mergeCell ref="A29:A30"/>
    <mergeCell ref="B29:B30"/>
    <mergeCell ref="A31:A32"/>
    <mergeCell ref="R31:R32"/>
  </mergeCells>
  <conditionalFormatting sqref="A6:AH1000">
    <cfRule type="expression" dxfId="14" priority="1" stopIfTrue="1">
      <formula>$B6="ELABOR. ADITIVO"</formula>
    </cfRule>
  </conditionalFormatting>
  <conditionalFormatting sqref="A6:AB1019">
    <cfRule type="expression" dxfId="7" priority="2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AB1019">
    <cfRule type="expression" dxfId="8" priority="3" stopIfTrue="1">
      <formula>OR($B6="RECURSOS PARLAMENTAR - EMPENHO", $B6="EMPENHAR - RECURSOS PARLAMENTAR")</formula>
    </cfRule>
  </conditionalFormatting>
  <conditionalFormatting sqref="A6:AB1019">
    <cfRule type="expression" dxfId="5" priority="4" stopIfTrue="1">
      <formula>OR($B6="2º CART. CONTRATO - ELABOR. CONTRATO", $B6="AGUARDAN. ASS. CONTRATO", $B6="PUBLICAÇÃO DO CONTRATO")</formula>
    </cfRule>
  </conditionalFormatting>
  <conditionalFormatting sqref="A6:AB1019">
    <cfRule type="expression" dxfId="9" priority="5" stopIfTrue="1">
      <formula>$B6="CONTRATO COM GESTOR CONTRATO"</formula>
    </cfRule>
  </conditionalFormatting>
  <conditionalFormatting sqref="A6:AB1019">
    <cfRule type="expression" dxfId="10" priority="6" stopIfTrue="1">
      <formula>$B6="DEVOLVIDO PARA PAGAMENTO"</formula>
    </cfRule>
  </conditionalFormatting>
  <conditionalFormatting sqref="A6:AB1019">
    <cfRule type="expression" dxfId="11" priority="7" stopIfTrue="1">
      <formula>OR($B6="LIQUIDADO", $B6="PAGO")</formula>
    </cfRule>
  </conditionalFormatting>
  <conditionalFormatting sqref="A6:AB1019">
    <cfRule type="expression" dxfId="3" priority="8" stopIfTrue="1">
      <formula>$B6="ENVIADO SAF PARA TRANSF. CONTÁBIL"</formula>
    </cfRule>
  </conditionalFormatting>
  <conditionalFormatting sqref="A6:AB1019">
    <cfRule type="expression" dxfId="3" priority="9" stopIfTrue="1">
      <formula>$B6="ENVIADO SAF PARA TRANSF. CONTÁBIL"</formula>
    </cfRule>
  </conditionalFormatting>
  <conditionalFormatting sqref="A6:AB1019">
    <cfRule type="expression" dxfId="12" priority="10" stopIfTrue="1">
      <formula>OR($B6="LIQUIDADO", $B6="PAGO")</formula>
    </cfRule>
  </conditionalFormatting>
  <conditionalFormatting sqref="A6:AB1019">
    <cfRule type="expression" dxfId="13" priority="11" stopIfTrue="1">
      <formula>$B6="DEVOLVIDO PARA PAGAMENTO"</formula>
    </cfRule>
  </conditionalFormatting>
  <conditionalFormatting sqref="A6:AB1019">
    <cfRule type="expression" dxfId="9" priority="12" stopIfTrue="1">
      <formula>$B6="CONTRATO COM GESTOR CONTRATO"</formula>
    </cfRule>
  </conditionalFormatting>
  <conditionalFormatting sqref="A6:AB1019">
    <cfRule type="expression" dxfId="5" priority="13" stopIfTrue="1">
      <formula>OR($B6="2º CART. CONTRATO - ELABOR. CONTRATO", $B6="AGUARDAN. ASS. CONTRATO", $B6="PUBLICAÇÃO DO CONTRATO")</formula>
    </cfRule>
  </conditionalFormatting>
  <conditionalFormatting sqref="A6:AB1019">
    <cfRule type="expression" dxfId="8" priority="14" stopIfTrue="1">
      <formula>OR($B6="RECURSOS PARLAMENTAR - EMPENHO", $B6="EMPENHAR - RECURSOS PARLAMENTAR")</formula>
    </cfRule>
  </conditionalFormatting>
  <conditionalFormatting sqref="A6:AB1019">
    <cfRule type="expression" dxfId="7" priority="15" stopIfTrue="1">
      <formula>OR($B6="CRIANDO O PROCESSO", $B6="PESQUIA DE PREÇOS", $B6="MANIFESTAÇÃO GESTOR", $B6="AGUARDAN. AUTORIZAÇÃO DIRIGENTE", $B6="ELABORAÇÃO DESPACHO CH SEÇ FIN")</formula>
    </cfRule>
  </conditionalFormatting>
  <dataValidations>
    <dataValidation type="list" allowBlank="1" showErrorMessage="1" sqref="H6:H1000">
      <formula1>LISTA!$E$12:$E$19</formula1>
    </dataValidation>
    <dataValidation type="list" allowBlank="1" showErrorMessage="1" sqref="I6:I1000">
      <formula1>LISTA!$O$3:$O$200</formula1>
    </dataValidation>
    <dataValidation type="list" allowBlank="1" sqref="B6:B29 B31:B1019">
      <formula1>LISTA!$E$22:$E$41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3.43"/>
    <col customWidth="1" min="3" max="3" width="13.14"/>
    <col customWidth="1" min="4" max="4" width="15.86"/>
    <col customWidth="1" min="5" max="5" width="13.14"/>
    <col customWidth="1" min="6" max="6" width="19.14"/>
    <col customWidth="1" min="7" max="7" width="19.86"/>
    <col customWidth="1" min="8" max="8" width="25.14"/>
    <col customWidth="1" min="9" max="9" width="25.43"/>
    <col customWidth="1" min="10" max="10" width="15.14"/>
    <col customWidth="1" min="11" max="16" width="23.43"/>
    <col customWidth="1" min="17" max="17" width="25.43"/>
    <col customWidth="1" min="18" max="18" width="15.14"/>
    <col customWidth="1" min="19" max="24" width="25.43"/>
    <col customWidth="1" min="25" max="25" width="16.0"/>
    <col customWidth="1" min="26" max="26" width="37.0"/>
    <col customWidth="1" min="27" max="27" width="12.71"/>
    <col customWidth="1" min="28" max="28" width="41.0"/>
    <col customWidth="1" min="29" max="29" width="18.57"/>
    <col customWidth="1" min="30" max="30" width="23.57"/>
    <col customWidth="1" min="31" max="31" width="23.29"/>
    <col customWidth="1" min="32" max="32" width="8.14"/>
    <col customWidth="1" min="33" max="33" width="16.0"/>
    <col customWidth="1" min="34" max="34" width="34.29"/>
    <col customWidth="1" min="35" max="50" width="9.14"/>
  </cols>
  <sheetData>
    <row r="1" ht="29.25" customHeight="1">
      <c r="A1" s="7" t="s">
        <v>10</v>
      </c>
      <c r="B1" s="9" t="s">
        <v>11</v>
      </c>
      <c r="C1" s="9" t="s">
        <v>12</v>
      </c>
      <c r="D1" s="7"/>
      <c r="E1" s="169"/>
      <c r="F1" s="9" t="s">
        <v>15</v>
      </c>
      <c r="G1" s="15" t="s">
        <v>155</v>
      </c>
      <c r="H1" s="15" t="s">
        <v>17</v>
      </c>
      <c r="I1" s="16" t="s">
        <v>18</v>
      </c>
      <c r="J1" s="9" t="s">
        <v>19</v>
      </c>
      <c r="K1" s="170" t="s">
        <v>443</v>
      </c>
      <c r="L1" s="170"/>
      <c r="M1" s="170"/>
      <c r="N1" s="170"/>
      <c r="O1" s="170"/>
      <c r="P1" s="170"/>
      <c r="Q1" s="9" t="s">
        <v>20</v>
      </c>
      <c r="R1" s="9" t="s">
        <v>21</v>
      </c>
      <c r="S1" s="161" t="s">
        <v>6</v>
      </c>
      <c r="T1" s="161" t="s">
        <v>156</v>
      </c>
      <c r="V1" s="18"/>
      <c r="W1" s="20"/>
      <c r="X1" s="20"/>
      <c r="Y1" s="20"/>
      <c r="Z1" s="20"/>
      <c r="AA1" s="20"/>
      <c r="AB1" s="20"/>
      <c r="AC1" s="20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6"/>
    </row>
    <row r="2" ht="43.5" customHeight="1">
      <c r="A2" s="28" t="s">
        <v>785</v>
      </c>
      <c r="B2" s="28" t="s">
        <v>786</v>
      </c>
      <c r="C2" s="31" t="s">
        <v>787</v>
      </c>
      <c r="D2" s="33"/>
      <c r="E2" s="172"/>
      <c r="F2" s="33" t="s">
        <v>788</v>
      </c>
      <c r="G2" s="35" t="s">
        <v>789</v>
      </c>
      <c r="H2" s="35" t="s">
        <v>790</v>
      </c>
      <c r="I2" s="38" t="s">
        <v>791</v>
      </c>
      <c r="J2" s="33" t="s">
        <v>792</v>
      </c>
      <c r="K2" s="39" t="s">
        <v>131</v>
      </c>
      <c r="L2" s="39"/>
      <c r="M2" s="39"/>
      <c r="N2" s="39"/>
      <c r="O2" s="39"/>
      <c r="P2" s="39"/>
      <c r="Q2" s="467">
        <v>46149.0</v>
      </c>
      <c r="R2" s="28" t="s">
        <v>34</v>
      </c>
      <c r="S2" s="468" t="s">
        <v>793</v>
      </c>
      <c r="T2" s="161" t="s">
        <v>144</v>
      </c>
      <c r="V2" s="44"/>
      <c r="W2" s="20"/>
      <c r="X2" s="20"/>
      <c r="Y2" s="20"/>
      <c r="Z2" s="20"/>
      <c r="AA2" s="20"/>
      <c r="AB2" s="20"/>
      <c r="AC2" s="20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6"/>
    </row>
    <row r="3" ht="15.0" customHeight="1">
      <c r="A3" s="20"/>
      <c r="B3" s="20"/>
      <c r="C3" s="20"/>
      <c r="D3" s="20"/>
      <c r="E3" s="20"/>
      <c r="F3" s="20"/>
      <c r="G3" s="20"/>
      <c r="H3" s="20"/>
      <c r="I3" s="48"/>
      <c r="J3" s="20"/>
      <c r="K3" s="20"/>
      <c r="L3" s="20"/>
      <c r="M3" s="20"/>
      <c r="N3" s="20"/>
      <c r="O3" s="20"/>
      <c r="P3" s="20"/>
      <c r="Q3" s="20"/>
      <c r="R3" s="20" t="s">
        <v>794</v>
      </c>
      <c r="S3" s="20"/>
      <c r="T3" s="20"/>
      <c r="U3" s="20"/>
      <c r="V3" s="20"/>
      <c r="W3" s="20"/>
      <c r="X3" s="52"/>
      <c r="Y3" s="52"/>
      <c r="Z3" s="20"/>
      <c r="AA3" s="54"/>
      <c r="AB3" s="20"/>
      <c r="AC3" s="20"/>
      <c r="AD3" s="20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</row>
    <row r="4" ht="15.0" customHeight="1">
      <c r="A4" s="20"/>
      <c r="B4" s="20"/>
      <c r="C4" s="20"/>
      <c r="D4" s="20"/>
      <c r="E4" s="20"/>
      <c r="F4" s="20"/>
      <c r="G4" s="20"/>
      <c r="H4" s="20"/>
      <c r="I4" s="4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</row>
    <row r="5" ht="28.5" customHeight="1">
      <c r="A5" s="66" t="s">
        <v>52</v>
      </c>
      <c r="B5" s="173" t="s">
        <v>6</v>
      </c>
      <c r="C5" s="174" t="s">
        <v>54</v>
      </c>
      <c r="D5" s="174" t="s">
        <v>166</v>
      </c>
      <c r="E5" s="174" t="s">
        <v>56</v>
      </c>
      <c r="F5" s="174" t="s">
        <v>57</v>
      </c>
      <c r="G5" s="175" t="s">
        <v>58</v>
      </c>
      <c r="H5" s="437" t="s">
        <v>64</v>
      </c>
      <c r="I5" s="451" t="s">
        <v>65</v>
      </c>
      <c r="J5" s="439" t="s">
        <v>66</v>
      </c>
      <c r="K5" s="440" t="s">
        <v>67</v>
      </c>
      <c r="L5" s="66" t="s">
        <v>68</v>
      </c>
      <c r="M5" s="66" t="s">
        <v>69</v>
      </c>
      <c r="N5" s="66" t="s">
        <v>70</v>
      </c>
      <c r="O5" s="66" t="s">
        <v>71</v>
      </c>
      <c r="P5" s="66" t="s">
        <v>72</v>
      </c>
      <c r="Q5" s="439" t="s">
        <v>73</v>
      </c>
      <c r="R5" s="441" t="s">
        <v>74</v>
      </c>
      <c r="S5" s="442" t="s">
        <v>75</v>
      </c>
      <c r="T5" s="442" t="s">
        <v>76</v>
      </c>
      <c r="U5" s="442" t="s">
        <v>77</v>
      </c>
      <c r="V5" s="442" t="s">
        <v>78</v>
      </c>
      <c r="W5" s="442" t="s">
        <v>79</v>
      </c>
      <c r="X5" s="442" t="s">
        <v>80</v>
      </c>
      <c r="Y5" s="442" t="s">
        <v>81</v>
      </c>
      <c r="Z5" s="443" t="s">
        <v>83</v>
      </c>
      <c r="AA5" s="444" t="s">
        <v>84</v>
      </c>
      <c r="AB5" s="469" t="s">
        <v>714</v>
      </c>
      <c r="AC5" s="83"/>
      <c r="AD5" s="20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</row>
    <row r="6" ht="15.0" customHeight="1">
      <c r="A6" s="79" t="s">
        <v>795</v>
      </c>
      <c r="B6" s="79" t="s">
        <v>92</v>
      </c>
      <c r="C6" s="79"/>
      <c r="D6" s="79"/>
      <c r="E6" s="79"/>
      <c r="F6" s="79">
        <v>289800.0</v>
      </c>
      <c r="G6" s="79">
        <v>1.0</v>
      </c>
      <c r="H6" s="79" t="s">
        <v>176</v>
      </c>
      <c r="I6" s="79" t="s">
        <v>209</v>
      </c>
      <c r="J6" s="79" t="s">
        <v>796</v>
      </c>
      <c r="K6" s="79" t="s">
        <v>797</v>
      </c>
      <c r="L6" s="470">
        <v>45856.0</v>
      </c>
      <c r="M6" s="470">
        <v>46006.0</v>
      </c>
      <c r="N6" s="471" t="s">
        <v>180</v>
      </c>
      <c r="O6" s="471" t="s">
        <v>180</v>
      </c>
      <c r="P6" s="472">
        <v>46118.0</v>
      </c>
      <c r="Q6" s="473" t="s">
        <v>798</v>
      </c>
      <c r="R6" s="474">
        <v>2.02525771809E11</v>
      </c>
      <c r="S6" s="79"/>
      <c r="T6" s="79"/>
      <c r="U6" s="79"/>
      <c r="V6" s="79"/>
      <c r="W6" s="79"/>
      <c r="X6" s="79"/>
      <c r="Y6" s="79"/>
      <c r="Z6" s="79" t="s">
        <v>718</v>
      </c>
      <c r="AA6" s="475" t="s">
        <v>791</v>
      </c>
      <c r="AB6" s="476" t="s">
        <v>799</v>
      </c>
      <c r="AC6" s="216"/>
      <c r="AD6" s="108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</row>
    <row r="7" ht="15.0" customHeight="1">
      <c r="A7" s="79" t="s">
        <v>800</v>
      </c>
      <c r="B7" s="79" t="s">
        <v>92</v>
      </c>
      <c r="C7" s="79"/>
      <c r="D7" s="79"/>
      <c r="E7" s="79"/>
      <c r="F7" s="79">
        <v>289800.0</v>
      </c>
      <c r="G7" s="79">
        <v>1.0</v>
      </c>
      <c r="H7" s="79" t="s">
        <v>176</v>
      </c>
      <c r="I7" s="79" t="s">
        <v>801</v>
      </c>
      <c r="J7" s="477" t="s">
        <v>802</v>
      </c>
      <c r="K7" s="79" t="s">
        <v>803</v>
      </c>
      <c r="L7" s="470">
        <v>45856.0</v>
      </c>
      <c r="M7" s="470">
        <v>46006.0</v>
      </c>
      <c r="N7" s="471" t="s">
        <v>180</v>
      </c>
      <c r="O7" s="471" t="s">
        <v>180</v>
      </c>
      <c r="P7" s="472">
        <v>46029.0</v>
      </c>
      <c r="Q7" s="473" t="s">
        <v>804</v>
      </c>
      <c r="R7" s="473">
        <v>2.02529271935E11</v>
      </c>
      <c r="S7" s="79"/>
      <c r="T7" s="79"/>
      <c r="U7" s="79"/>
      <c r="V7" s="79"/>
      <c r="W7" s="79"/>
      <c r="X7" s="79"/>
      <c r="Y7" s="79"/>
      <c r="Z7" s="79" t="s">
        <v>718</v>
      </c>
      <c r="AA7" s="475" t="s">
        <v>791</v>
      </c>
      <c r="AB7" s="79" t="s">
        <v>732</v>
      </c>
      <c r="AC7" s="216"/>
      <c r="AD7" s="11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</row>
    <row r="8" ht="15.0" customHeight="1">
      <c r="A8" s="79" t="s">
        <v>800</v>
      </c>
      <c r="B8" s="79" t="s">
        <v>92</v>
      </c>
      <c r="C8" s="79"/>
      <c r="D8" s="79"/>
      <c r="E8" s="79"/>
      <c r="F8" s="79">
        <v>289800.0</v>
      </c>
      <c r="G8" s="79">
        <v>1.0</v>
      </c>
      <c r="H8" s="79" t="s">
        <v>176</v>
      </c>
      <c r="I8" s="79" t="s">
        <v>805</v>
      </c>
      <c r="J8" s="477" t="s">
        <v>806</v>
      </c>
      <c r="K8" s="79" t="s">
        <v>807</v>
      </c>
      <c r="L8" s="470">
        <v>45901.0</v>
      </c>
      <c r="M8" s="470">
        <v>46051.0</v>
      </c>
      <c r="N8" s="471" t="s">
        <v>180</v>
      </c>
      <c r="O8" s="471" t="s">
        <v>180</v>
      </c>
      <c r="P8" s="472">
        <v>46191.0</v>
      </c>
      <c r="Q8" s="473" t="s">
        <v>808</v>
      </c>
      <c r="R8" s="473">
        <v>2.02405962645E11</v>
      </c>
      <c r="S8" s="79"/>
      <c r="T8" s="79"/>
      <c r="U8" s="79"/>
      <c r="V8" s="79"/>
      <c r="W8" s="79"/>
      <c r="X8" s="79"/>
      <c r="Y8" s="79"/>
      <c r="Z8" s="79" t="s">
        <v>718</v>
      </c>
      <c r="AA8" s="475" t="s">
        <v>791</v>
      </c>
      <c r="AB8" s="79" t="s">
        <v>809</v>
      </c>
      <c r="AC8" s="216"/>
      <c r="AD8" s="108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</row>
    <row r="9" ht="15.0" customHeight="1">
      <c r="A9" s="79" t="s">
        <v>810</v>
      </c>
      <c r="B9" s="79" t="s">
        <v>92</v>
      </c>
      <c r="C9" s="79"/>
      <c r="D9" s="79"/>
      <c r="E9" s="79"/>
      <c r="F9" s="79" t="s">
        <v>811</v>
      </c>
      <c r="G9" s="79">
        <v>2.0</v>
      </c>
      <c r="H9" s="79" t="s">
        <v>116</v>
      </c>
      <c r="I9" s="79"/>
      <c r="J9" s="478" t="s">
        <v>812</v>
      </c>
      <c r="K9" s="79" t="s">
        <v>813</v>
      </c>
      <c r="L9" s="470">
        <v>46021.0</v>
      </c>
      <c r="M9" s="470">
        <v>46171.0</v>
      </c>
      <c r="N9" s="471" t="s">
        <v>180</v>
      </c>
      <c r="O9" s="471" t="s">
        <v>180</v>
      </c>
      <c r="P9" s="472">
        <v>46191.0</v>
      </c>
      <c r="Q9" s="479" t="s">
        <v>814</v>
      </c>
      <c r="R9" s="79"/>
      <c r="S9" s="79"/>
      <c r="T9" s="79"/>
      <c r="U9" s="79"/>
      <c r="V9" s="79"/>
      <c r="W9" s="79"/>
      <c r="X9" s="79"/>
      <c r="Y9" s="79"/>
      <c r="Z9" s="79" t="s">
        <v>718</v>
      </c>
      <c r="AA9" s="480" t="s">
        <v>811</v>
      </c>
      <c r="AB9" s="79" t="s">
        <v>815</v>
      </c>
      <c r="AC9" s="216"/>
      <c r="AD9" s="108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</row>
    <row r="10" ht="15.0" customHeight="1">
      <c r="A10" s="123"/>
      <c r="B10" s="123"/>
      <c r="C10" s="123"/>
      <c r="D10" s="123"/>
      <c r="E10" s="123"/>
      <c r="F10" s="126"/>
      <c r="G10" s="125"/>
      <c r="H10" s="123"/>
      <c r="I10" s="123"/>
      <c r="J10" s="128"/>
      <c r="K10" s="128"/>
      <c r="L10" s="128"/>
      <c r="M10" s="128"/>
      <c r="N10" s="128"/>
      <c r="O10" s="128"/>
      <c r="P10" s="128"/>
      <c r="Q10" s="123"/>
      <c r="R10" s="124"/>
      <c r="S10" s="123"/>
      <c r="T10" s="123"/>
      <c r="U10" s="123"/>
      <c r="V10" s="123"/>
      <c r="W10" s="123"/>
      <c r="X10" s="123"/>
      <c r="Y10" s="123"/>
      <c r="Z10" s="123"/>
      <c r="AA10" s="126"/>
      <c r="AB10" s="129"/>
      <c r="AC10" s="164"/>
      <c r="AD10" s="131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</row>
    <row r="11" ht="15.0" customHeight="1">
      <c r="A11" s="123"/>
      <c r="B11" s="123"/>
      <c r="C11" s="123"/>
      <c r="D11" s="123"/>
      <c r="E11" s="123"/>
      <c r="F11" s="126"/>
      <c r="G11" s="125"/>
      <c r="H11" s="123"/>
      <c r="I11" s="123"/>
      <c r="J11" s="128"/>
      <c r="K11" s="128"/>
      <c r="L11" s="128"/>
      <c r="M11" s="128"/>
      <c r="N11" s="128"/>
      <c r="O11" s="128"/>
      <c r="P11" s="128"/>
      <c r="Q11" s="123"/>
      <c r="R11" s="124"/>
      <c r="S11" s="123"/>
      <c r="T11" s="123"/>
      <c r="U11" s="123"/>
      <c r="V11" s="123"/>
      <c r="W11" s="123"/>
      <c r="X11" s="123"/>
      <c r="Y11" s="123"/>
      <c r="Z11" s="123"/>
      <c r="AA11" s="126"/>
      <c r="AB11" s="129"/>
      <c r="AC11" s="164"/>
      <c r="AD11" s="131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</row>
    <row r="12" ht="15.0" customHeight="1">
      <c r="A12" s="123"/>
      <c r="B12" s="123"/>
      <c r="C12" s="123"/>
      <c r="D12" s="123"/>
      <c r="E12" s="123"/>
      <c r="F12" s="126"/>
      <c r="G12" s="125"/>
      <c r="H12" s="123"/>
      <c r="I12" s="123"/>
      <c r="J12" s="128"/>
      <c r="K12" s="128"/>
      <c r="L12" s="128"/>
      <c r="M12" s="128"/>
      <c r="N12" s="128"/>
      <c r="O12" s="128"/>
      <c r="P12" s="128"/>
      <c r="Q12" s="123"/>
      <c r="R12" s="124"/>
      <c r="S12" s="123"/>
      <c r="T12" s="123"/>
      <c r="U12" s="123"/>
      <c r="V12" s="123"/>
      <c r="W12" s="123"/>
      <c r="X12" s="123"/>
      <c r="Y12" s="123"/>
      <c r="Z12" s="123"/>
      <c r="AA12" s="126"/>
      <c r="AB12" s="129"/>
      <c r="AC12" s="164"/>
      <c r="AD12" s="131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</row>
    <row r="13" ht="15.0" customHeight="1">
      <c r="A13" s="123"/>
      <c r="B13" s="123"/>
      <c r="C13" s="123"/>
      <c r="D13" s="123"/>
      <c r="E13" s="123"/>
      <c r="F13" s="126"/>
      <c r="G13" s="125"/>
      <c r="H13" s="123"/>
      <c r="I13" s="123"/>
      <c r="J13" s="128"/>
      <c r="K13" s="128"/>
      <c r="L13" s="128"/>
      <c r="M13" s="128"/>
      <c r="N13" s="128"/>
      <c r="O13" s="128"/>
      <c r="P13" s="128"/>
      <c r="Q13" s="123"/>
      <c r="R13" s="124"/>
      <c r="S13" s="123"/>
      <c r="T13" s="123"/>
      <c r="U13" s="123"/>
      <c r="V13" s="123"/>
      <c r="W13" s="123"/>
      <c r="X13" s="123"/>
      <c r="Y13" s="123"/>
      <c r="Z13" s="123"/>
      <c r="AA13" s="126"/>
      <c r="AB13" s="129"/>
      <c r="AC13" s="164"/>
      <c r="AD13" s="131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</row>
    <row r="14" ht="15.0" customHeight="1">
      <c r="A14" s="123"/>
      <c r="B14" s="123"/>
      <c r="C14" s="123"/>
      <c r="D14" s="123"/>
      <c r="E14" s="123"/>
      <c r="F14" s="126"/>
      <c r="G14" s="125"/>
      <c r="H14" s="123"/>
      <c r="I14" s="123"/>
      <c r="J14" s="128"/>
      <c r="K14" s="128"/>
      <c r="L14" s="128"/>
      <c r="M14" s="128"/>
      <c r="N14" s="128"/>
      <c r="O14" s="128"/>
      <c r="P14" s="128"/>
      <c r="Q14" s="123"/>
      <c r="R14" s="124"/>
      <c r="S14" s="123"/>
      <c r="T14" s="123"/>
      <c r="U14" s="123"/>
      <c r="V14" s="123"/>
      <c r="W14" s="123"/>
      <c r="X14" s="123"/>
      <c r="Y14" s="123"/>
      <c r="Z14" s="123"/>
      <c r="AA14" s="126"/>
      <c r="AB14" s="129"/>
      <c r="AC14" s="164"/>
      <c r="AD14" s="131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</row>
    <row r="15" ht="15.0" customHeight="1">
      <c r="A15" s="123"/>
      <c r="B15" s="123"/>
      <c r="C15" s="123"/>
      <c r="D15" s="123"/>
      <c r="E15" s="123"/>
      <c r="F15" s="126"/>
      <c r="G15" s="125"/>
      <c r="H15" s="123"/>
      <c r="I15" s="123"/>
      <c r="J15" s="128"/>
      <c r="K15" s="128"/>
      <c r="L15" s="128"/>
      <c r="M15" s="128"/>
      <c r="N15" s="128"/>
      <c r="O15" s="128"/>
      <c r="P15" s="128"/>
      <c r="Q15" s="123"/>
      <c r="R15" s="124"/>
      <c r="S15" s="123"/>
      <c r="T15" s="123"/>
      <c r="U15" s="123"/>
      <c r="V15" s="123"/>
      <c r="W15" s="123"/>
      <c r="X15" s="123"/>
      <c r="Y15" s="123"/>
      <c r="Z15" s="123"/>
      <c r="AA15" s="126"/>
      <c r="AB15" s="129"/>
      <c r="AC15" s="164"/>
      <c r="AD15" s="131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</row>
    <row r="16" ht="15.0" customHeight="1">
      <c r="A16" s="123"/>
      <c r="B16" s="123"/>
      <c r="C16" s="123"/>
      <c r="D16" s="123"/>
      <c r="E16" s="123"/>
      <c r="F16" s="126"/>
      <c r="G16" s="125"/>
      <c r="H16" s="123"/>
      <c r="I16" s="123"/>
      <c r="J16" s="128"/>
      <c r="K16" s="128"/>
      <c r="L16" s="128"/>
      <c r="M16" s="128"/>
      <c r="N16" s="128"/>
      <c r="O16" s="128"/>
      <c r="P16" s="128"/>
      <c r="Q16" s="123"/>
      <c r="R16" s="124"/>
      <c r="S16" s="123"/>
      <c r="T16" s="123"/>
      <c r="U16" s="123"/>
      <c r="V16" s="123"/>
      <c r="W16" s="123"/>
      <c r="X16" s="123"/>
      <c r="Y16" s="123"/>
      <c r="Z16" s="123"/>
      <c r="AA16" s="126"/>
      <c r="AB16" s="129"/>
      <c r="AC16" s="164"/>
      <c r="AD16" s="131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</row>
    <row r="17" ht="15.0" customHeight="1">
      <c r="A17" s="123"/>
      <c r="B17" s="123"/>
      <c r="C17" s="123"/>
      <c r="D17" s="123"/>
      <c r="E17" s="123"/>
      <c r="F17" s="126"/>
      <c r="G17" s="125"/>
      <c r="H17" s="100"/>
      <c r="I17" s="100"/>
      <c r="J17" s="128"/>
      <c r="K17" s="128"/>
      <c r="L17" s="128"/>
      <c r="M17" s="128"/>
      <c r="N17" s="128"/>
      <c r="O17" s="128"/>
      <c r="P17" s="128"/>
      <c r="Q17" s="123"/>
      <c r="R17" s="124"/>
      <c r="S17" s="123"/>
      <c r="T17" s="123"/>
      <c r="U17" s="123"/>
      <c r="V17" s="123"/>
      <c r="W17" s="123"/>
      <c r="X17" s="123"/>
      <c r="Y17" s="123"/>
      <c r="Z17" s="123"/>
      <c r="AA17" s="126"/>
      <c r="AB17" s="129"/>
      <c r="AC17" s="164"/>
      <c r="AD17" s="131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</row>
    <row r="18" ht="15.0" customHeight="1">
      <c r="A18" s="123"/>
      <c r="B18" s="123"/>
      <c r="C18" s="123"/>
      <c r="D18" s="123"/>
      <c r="E18" s="123"/>
      <c r="F18" s="126"/>
      <c r="G18" s="125"/>
      <c r="H18" s="100"/>
      <c r="I18" s="100"/>
      <c r="J18" s="128"/>
      <c r="K18" s="128"/>
      <c r="L18" s="128"/>
      <c r="M18" s="128"/>
      <c r="N18" s="128"/>
      <c r="O18" s="128"/>
      <c r="P18" s="128"/>
      <c r="Q18" s="123"/>
      <c r="R18" s="124"/>
      <c r="S18" s="123"/>
      <c r="T18" s="123"/>
      <c r="U18" s="123"/>
      <c r="V18" s="123"/>
      <c r="W18" s="123"/>
      <c r="X18" s="123"/>
      <c r="Y18" s="123"/>
      <c r="Z18" s="123"/>
      <c r="AA18" s="126"/>
      <c r="AB18" s="129"/>
      <c r="AC18" s="164"/>
      <c r="AD18" s="304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</row>
    <row r="19" ht="15.0" customHeight="1">
      <c r="A19" s="123"/>
      <c r="B19" s="123"/>
      <c r="C19" s="123"/>
      <c r="D19" s="123"/>
      <c r="E19" s="123"/>
      <c r="F19" s="126"/>
      <c r="G19" s="125"/>
      <c r="H19" s="100"/>
      <c r="I19" s="100"/>
      <c r="J19" s="128"/>
      <c r="K19" s="128"/>
      <c r="L19" s="128"/>
      <c r="M19" s="128"/>
      <c r="N19" s="128"/>
      <c r="O19" s="128"/>
      <c r="P19" s="128"/>
      <c r="Q19" s="123"/>
      <c r="R19" s="124"/>
      <c r="S19" s="123"/>
      <c r="T19" s="123"/>
      <c r="U19" s="123"/>
      <c r="V19" s="123"/>
      <c r="W19" s="123"/>
      <c r="X19" s="123"/>
      <c r="Y19" s="123"/>
      <c r="Z19" s="123"/>
      <c r="AA19" s="126"/>
      <c r="AB19" s="129"/>
      <c r="AC19" s="164"/>
      <c r="AD19" s="131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</row>
    <row r="20" ht="15.0" customHeight="1">
      <c r="A20" s="123"/>
      <c r="B20" s="123"/>
      <c r="C20" s="123"/>
      <c r="D20" s="123"/>
      <c r="E20" s="123"/>
      <c r="F20" s="126"/>
      <c r="G20" s="125"/>
      <c r="H20" s="100"/>
      <c r="I20" s="100"/>
      <c r="J20" s="128"/>
      <c r="K20" s="128"/>
      <c r="L20" s="128"/>
      <c r="M20" s="128"/>
      <c r="N20" s="128"/>
      <c r="O20" s="128"/>
      <c r="P20" s="128"/>
      <c r="Q20" s="123"/>
      <c r="R20" s="124"/>
      <c r="S20" s="123"/>
      <c r="T20" s="123"/>
      <c r="U20" s="123"/>
      <c r="V20" s="123"/>
      <c r="W20" s="123"/>
      <c r="X20" s="123"/>
      <c r="Y20" s="123"/>
      <c r="Z20" s="123"/>
      <c r="AA20" s="126"/>
      <c r="AB20" s="129"/>
      <c r="AC20" s="164"/>
      <c r="AD20" s="131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</row>
    <row r="21" ht="15.0" customHeight="1">
      <c r="A21" s="123"/>
      <c r="B21" s="123"/>
      <c r="C21" s="123"/>
      <c r="D21" s="123"/>
      <c r="E21" s="123"/>
      <c r="F21" s="126"/>
      <c r="G21" s="125"/>
      <c r="H21" s="123"/>
      <c r="I21" s="123"/>
      <c r="J21" s="128"/>
      <c r="K21" s="128"/>
      <c r="L21" s="128"/>
      <c r="M21" s="128"/>
      <c r="N21" s="128"/>
      <c r="O21" s="128"/>
      <c r="P21" s="128"/>
      <c r="Q21" s="123"/>
      <c r="R21" s="124"/>
      <c r="S21" s="123"/>
      <c r="T21" s="123"/>
      <c r="U21" s="123"/>
      <c r="V21" s="123"/>
      <c r="W21" s="123"/>
      <c r="X21" s="123"/>
      <c r="Y21" s="123"/>
      <c r="Z21" s="123"/>
      <c r="AA21" s="126"/>
      <c r="AB21" s="129"/>
      <c r="AC21" s="164"/>
      <c r="AD21" s="131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</row>
    <row r="22" ht="15.0" customHeight="1">
      <c r="A22" s="123"/>
      <c r="B22" s="123"/>
      <c r="C22" s="123"/>
      <c r="D22" s="123"/>
      <c r="E22" s="123"/>
      <c r="F22" s="126"/>
      <c r="G22" s="125"/>
      <c r="H22" s="123"/>
      <c r="I22" s="123"/>
      <c r="J22" s="128"/>
      <c r="K22" s="128"/>
      <c r="L22" s="128"/>
      <c r="M22" s="128"/>
      <c r="N22" s="128"/>
      <c r="O22" s="128"/>
      <c r="P22" s="128"/>
      <c r="Q22" s="123"/>
      <c r="R22" s="124"/>
      <c r="S22" s="123"/>
      <c r="T22" s="123"/>
      <c r="U22" s="123"/>
      <c r="V22" s="123"/>
      <c r="W22" s="123"/>
      <c r="X22" s="123"/>
      <c r="Y22" s="123"/>
      <c r="Z22" s="123"/>
      <c r="AA22" s="126"/>
      <c r="AB22" s="129"/>
      <c r="AC22" s="164"/>
      <c r="AD22" s="131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</row>
    <row r="23" ht="15.0" customHeight="1">
      <c r="A23" s="123"/>
      <c r="B23" s="123"/>
      <c r="C23" s="123"/>
      <c r="D23" s="123"/>
      <c r="E23" s="123"/>
      <c r="F23" s="126"/>
      <c r="G23" s="125"/>
      <c r="H23" s="123"/>
      <c r="I23" s="123"/>
      <c r="J23" s="128"/>
      <c r="K23" s="128"/>
      <c r="L23" s="128"/>
      <c r="M23" s="128"/>
      <c r="N23" s="128"/>
      <c r="O23" s="128"/>
      <c r="P23" s="128"/>
      <c r="Q23" s="123"/>
      <c r="R23" s="124"/>
      <c r="S23" s="123"/>
      <c r="T23" s="123"/>
      <c r="U23" s="123"/>
      <c r="V23" s="123"/>
      <c r="W23" s="123"/>
      <c r="X23" s="123"/>
      <c r="Y23" s="123"/>
      <c r="Z23" s="123"/>
      <c r="AA23" s="126"/>
      <c r="AB23" s="129"/>
      <c r="AC23" s="164"/>
      <c r="AD23" s="131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</row>
    <row r="24" ht="15.0" customHeight="1">
      <c r="A24" s="123"/>
      <c r="B24" s="123"/>
      <c r="C24" s="123"/>
      <c r="D24" s="123"/>
      <c r="E24" s="123"/>
      <c r="F24" s="126"/>
      <c r="G24" s="125"/>
      <c r="H24" s="123"/>
      <c r="I24" s="123"/>
      <c r="J24" s="128"/>
      <c r="K24" s="128"/>
      <c r="L24" s="128"/>
      <c r="M24" s="128"/>
      <c r="N24" s="128"/>
      <c r="O24" s="128"/>
      <c r="P24" s="128"/>
      <c r="Q24" s="123"/>
      <c r="R24" s="124"/>
      <c r="S24" s="123"/>
      <c r="T24" s="123"/>
      <c r="U24" s="123"/>
      <c r="V24" s="123"/>
      <c r="W24" s="123"/>
      <c r="X24" s="123"/>
      <c r="Y24" s="123"/>
      <c r="Z24" s="123"/>
      <c r="AA24" s="126"/>
      <c r="AB24" s="129"/>
      <c r="AC24" s="164"/>
      <c r="AD24" s="131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</row>
    <row r="25" ht="15.0" customHeight="1">
      <c r="A25" s="123"/>
      <c r="B25" s="123"/>
      <c r="C25" s="123"/>
      <c r="D25" s="123"/>
      <c r="E25" s="123"/>
      <c r="F25" s="126"/>
      <c r="G25" s="125"/>
      <c r="H25" s="123"/>
      <c r="I25" s="123"/>
      <c r="J25" s="128"/>
      <c r="K25" s="128"/>
      <c r="L25" s="128"/>
      <c r="M25" s="128"/>
      <c r="N25" s="128"/>
      <c r="O25" s="128"/>
      <c r="P25" s="128"/>
      <c r="Q25" s="123"/>
      <c r="R25" s="124"/>
      <c r="S25" s="123"/>
      <c r="T25" s="123"/>
      <c r="U25" s="123"/>
      <c r="V25" s="123"/>
      <c r="W25" s="123"/>
      <c r="X25" s="123"/>
      <c r="Y25" s="123"/>
      <c r="Z25" s="123"/>
      <c r="AA25" s="126"/>
      <c r="AB25" s="129"/>
      <c r="AC25" s="164"/>
      <c r="AD25" s="131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</row>
    <row r="26" ht="15.0" customHeight="1">
      <c r="A26" s="123"/>
      <c r="B26" s="123"/>
      <c r="C26" s="123"/>
      <c r="D26" s="123"/>
      <c r="E26" s="123"/>
      <c r="F26" s="126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4"/>
      <c r="S26" s="123"/>
      <c r="T26" s="123"/>
      <c r="U26" s="123"/>
      <c r="V26" s="123"/>
      <c r="W26" s="123"/>
      <c r="X26" s="123"/>
      <c r="Y26" s="123"/>
      <c r="Z26" s="123"/>
      <c r="AA26" s="123"/>
      <c r="AB26" s="481"/>
      <c r="AC26" s="164"/>
      <c r="AD26" s="131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</row>
    <row r="27" ht="15.0" customHeight="1">
      <c r="A27" s="123"/>
      <c r="B27" s="123"/>
      <c r="C27" s="123"/>
      <c r="D27" s="123"/>
      <c r="E27" s="123"/>
      <c r="F27" s="126"/>
      <c r="G27" s="123"/>
      <c r="H27" s="123"/>
      <c r="I27" s="123"/>
      <c r="J27" s="123"/>
      <c r="K27" s="163"/>
      <c r="L27" s="163"/>
      <c r="M27" s="163"/>
      <c r="N27" s="163"/>
      <c r="O27" s="163"/>
      <c r="P27" s="163"/>
      <c r="Q27" s="123"/>
      <c r="R27" s="124"/>
      <c r="S27" s="123"/>
      <c r="T27" s="123"/>
      <c r="U27" s="123"/>
      <c r="V27" s="123"/>
      <c r="W27" s="123"/>
      <c r="X27" s="123"/>
      <c r="Y27" s="123"/>
      <c r="Z27" s="123"/>
      <c r="AA27" s="126"/>
      <c r="AB27" s="123"/>
      <c r="AC27" s="164"/>
      <c r="AD27" s="131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</row>
    <row r="28" ht="15.0" customHeight="1">
      <c r="A28" s="166"/>
      <c r="B28" s="166"/>
      <c r="C28" s="123"/>
      <c r="D28" s="123"/>
      <c r="E28" s="123"/>
      <c r="F28" s="126"/>
      <c r="G28" s="123"/>
      <c r="H28" s="123"/>
      <c r="I28" s="123"/>
      <c r="J28" s="123"/>
      <c r="K28" s="163"/>
      <c r="L28" s="163"/>
      <c r="M28" s="163"/>
      <c r="N28" s="163"/>
      <c r="O28" s="163"/>
      <c r="P28" s="163"/>
      <c r="Q28" s="123"/>
      <c r="R28" s="124"/>
      <c r="S28" s="123"/>
      <c r="T28" s="123"/>
      <c r="U28" s="123"/>
      <c r="V28" s="123"/>
      <c r="W28" s="123"/>
      <c r="X28" s="123"/>
      <c r="Y28" s="123"/>
      <c r="Z28" s="123"/>
      <c r="AA28" s="126"/>
      <c r="AB28" s="123"/>
      <c r="AC28" s="164"/>
      <c r="AD28" s="131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</row>
    <row r="29" ht="15.0" customHeight="1">
      <c r="A29" s="43"/>
      <c r="B29" s="43"/>
      <c r="C29" s="123"/>
      <c r="D29" s="123"/>
      <c r="E29" s="123"/>
      <c r="F29" s="126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4"/>
      <c r="S29" s="123"/>
      <c r="T29" s="123"/>
      <c r="U29" s="123"/>
      <c r="V29" s="123"/>
      <c r="W29" s="123"/>
      <c r="X29" s="123"/>
      <c r="Y29" s="123"/>
      <c r="Z29" s="123"/>
      <c r="AA29" s="126"/>
      <c r="AB29" s="123"/>
      <c r="AC29" s="164"/>
      <c r="AD29" s="131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</row>
    <row r="30" ht="31.5" customHeight="1">
      <c r="A30" s="308"/>
      <c r="B30" s="123"/>
      <c r="C30" s="123"/>
      <c r="D30" s="123"/>
      <c r="E30" s="123"/>
      <c r="F30" s="126"/>
      <c r="G30" s="123"/>
      <c r="H30" s="123"/>
      <c r="I30" s="123"/>
      <c r="J30" s="123"/>
      <c r="K30" s="165"/>
      <c r="L30" s="165"/>
      <c r="M30" s="165"/>
      <c r="N30" s="165"/>
      <c r="O30" s="165"/>
      <c r="P30" s="165"/>
      <c r="Q30" s="123"/>
      <c r="R30" s="124"/>
      <c r="S30" s="123"/>
      <c r="T30" s="123"/>
      <c r="U30" s="123"/>
      <c r="V30" s="123"/>
      <c r="W30" s="123"/>
      <c r="X30" s="123"/>
      <c r="Y30" s="123"/>
      <c r="Z30" s="123"/>
      <c r="AA30" s="126"/>
      <c r="AB30" s="123"/>
      <c r="AC30" s="164"/>
      <c r="AD30" s="131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</row>
    <row r="31" ht="31.5" customHeight="1">
      <c r="A31" s="308"/>
      <c r="B31" s="123"/>
      <c r="C31" s="123"/>
      <c r="D31" s="123"/>
      <c r="E31" s="123"/>
      <c r="F31" s="126"/>
      <c r="G31" s="123"/>
      <c r="H31" s="123"/>
      <c r="I31" s="123"/>
      <c r="J31" s="123"/>
      <c r="K31" s="165"/>
      <c r="L31" s="165"/>
      <c r="M31" s="165"/>
      <c r="N31" s="165"/>
      <c r="O31" s="165"/>
      <c r="P31" s="165"/>
      <c r="Q31" s="123"/>
      <c r="R31" s="124"/>
      <c r="S31" s="123"/>
      <c r="T31" s="123"/>
      <c r="U31" s="123"/>
      <c r="V31" s="123"/>
      <c r="W31" s="123"/>
      <c r="X31" s="123"/>
      <c r="Y31" s="123"/>
      <c r="Z31" s="123"/>
      <c r="AA31" s="126"/>
      <c r="AB31" s="123"/>
      <c r="AC31" s="164"/>
      <c r="AD31" s="131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</row>
    <row r="32" ht="15.0" customHeight="1">
      <c r="A32" s="123"/>
      <c r="B32" s="123"/>
      <c r="C32" s="123"/>
      <c r="D32" s="123"/>
      <c r="E32" s="123"/>
      <c r="F32" s="126"/>
      <c r="G32" s="123"/>
      <c r="H32" s="123"/>
      <c r="I32" s="123"/>
      <c r="J32" s="123"/>
      <c r="K32" s="165"/>
      <c r="L32" s="165"/>
      <c r="M32" s="165"/>
      <c r="N32" s="165"/>
      <c r="O32" s="165"/>
      <c r="P32" s="165"/>
      <c r="Q32" s="123"/>
      <c r="R32" s="124"/>
      <c r="S32" s="123"/>
      <c r="T32" s="123"/>
      <c r="U32" s="123"/>
      <c r="V32" s="123"/>
      <c r="W32" s="123"/>
      <c r="X32" s="123"/>
      <c r="Y32" s="123"/>
      <c r="Z32" s="123"/>
      <c r="AA32" s="126"/>
      <c r="AB32" s="126"/>
      <c r="AC32" s="164"/>
      <c r="AD32" s="131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</row>
    <row r="33" ht="15.0" customHeight="1">
      <c r="A33" s="123"/>
      <c r="B33" s="123"/>
      <c r="C33" s="123"/>
      <c r="D33" s="123"/>
      <c r="E33" s="123"/>
      <c r="F33" s="126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4"/>
      <c r="S33" s="123"/>
      <c r="T33" s="123"/>
      <c r="U33" s="123"/>
      <c r="V33" s="123"/>
      <c r="W33" s="123"/>
      <c r="X33" s="123"/>
      <c r="Y33" s="123"/>
      <c r="Z33" s="123"/>
      <c r="AA33" s="126"/>
      <c r="AB33" s="126"/>
      <c r="AC33" s="164"/>
      <c r="AD33" s="131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</row>
    <row r="34" ht="15.0" customHeight="1">
      <c r="A34" s="123"/>
      <c r="B34" s="123"/>
      <c r="C34" s="123"/>
      <c r="D34" s="123"/>
      <c r="E34" s="123"/>
      <c r="F34" s="126"/>
      <c r="G34" s="124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4"/>
      <c r="S34" s="123"/>
      <c r="T34" s="123"/>
      <c r="U34" s="123"/>
      <c r="V34" s="123"/>
      <c r="W34" s="123"/>
      <c r="X34" s="123"/>
      <c r="Y34" s="123"/>
      <c r="Z34" s="123"/>
      <c r="AA34" s="126"/>
      <c r="AB34" s="126"/>
      <c r="AC34" s="164"/>
      <c r="AD34" s="131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</row>
    <row r="35" ht="15.0" customHeight="1">
      <c r="A35" s="123"/>
      <c r="B35" s="123"/>
      <c r="C35" s="123"/>
      <c r="D35" s="123"/>
      <c r="E35" s="123"/>
      <c r="F35" s="126"/>
      <c r="G35" s="124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4"/>
      <c r="S35" s="123"/>
      <c r="T35" s="123"/>
      <c r="U35" s="123"/>
      <c r="V35" s="123"/>
      <c r="W35" s="123"/>
      <c r="X35" s="123"/>
      <c r="Y35" s="123"/>
      <c r="Z35" s="123"/>
      <c r="AA35" s="126"/>
      <c r="AB35" s="126"/>
      <c r="AC35" s="164"/>
      <c r="AD35" s="131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</row>
    <row r="36" ht="34.5" customHeight="1">
      <c r="A36" s="123"/>
      <c r="B36" s="123"/>
      <c r="C36" s="123"/>
      <c r="D36" s="123"/>
      <c r="E36" s="123"/>
      <c r="F36" s="126"/>
      <c r="G36" s="124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4"/>
      <c r="S36" s="123"/>
      <c r="T36" s="123"/>
      <c r="U36" s="123"/>
      <c r="V36" s="123"/>
      <c r="W36" s="123"/>
      <c r="X36" s="123"/>
      <c r="Y36" s="123"/>
      <c r="Z36" s="123"/>
      <c r="AA36" s="126"/>
      <c r="AB36" s="126"/>
      <c r="AC36" s="164"/>
      <c r="AD36" s="131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</row>
    <row r="37" ht="42.75" customHeight="1">
      <c r="A37" s="123"/>
      <c r="B37" s="123"/>
      <c r="C37" s="123"/>
      <c r="D37" s="123"/>
      <c r="E37" s="123"/>
      <c r="F37" s="126"/>
      <c r="G37" s="124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4"/>
      <c r="S37" s="123"/>
      <c r="T37" s="123"/>
      <c r="U37" s="123"/>
      <c r="V37" s="123"/>
      <c r="W37" s="123"/>
      <c r="X37" s="123"/>
      <c r="Y37" s="123"/>
      <c r="Z37" s="123"/>
      <c r="AA37" s="126"/>
      <c r="AB37" s="126"/>
      <c r="AC37" s="164"/>
      <c r="AD37" s="131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</row>
    <row r="38" ht="33.75" customHeight="1">
      <c r="A38" s="123"/>
      <c r="B38" s="123"/>
      <c r="C38" s="123"/>
      <c r="D38" s="123"/>
      <c r="E38" s="123"/>
      <c r="F38" s="126"/>
      <c r="G38" s="124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4"/>
      <c r="S38" s="123"/>
      <c r="T38" s="123"/>
      <c r="U38" s="123"/>
      <c r="V38" s="123"/>
      <c r="W38" s="123"/>
      <c r="X38" s="123"/>
      <c r="Y38" s="123"/>
      <c r="Z38" s="123"/>
      <c r="AA38" s="126"/>
      <c r="AB38" s="126"/>
      <c r="AC38" s="164"/>
      <c r="AD38" s="131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</row>
    <row r="39" ht="15.0" customHeight="1">
      <c r="A39" s="123"/>
      <c r="B39" s="123"/>
      <c r="C39" s="123"/>
      <c r="D39" s="123"/>
      <c r="E39" s="123"/>
      <c r="F39" s="126"/>
      <c r="G39" s="124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4"/>
      <c r="S39" s="123"/>
      <c r="T39" s="123"/>
      <c r="U39" s="123"/>
      <c r="V39" s="123"/>
      <c r="W39" s="123"/>
      <c r="X39" s="123"/>
      <c r="Y39" s="123"/>
      <c r="Z39" s="123"/>
      <c r="AA39" s="126"/>
      <c r="AB39" s="123"/>
      <c r="AC39" s="164"/>
      <c r="AD39" s="131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</row>
    <row r="40" ht="15.75" customHeight="1">
      <c r="A40" s="308"/>
      <c r="B40" s="308"/>
      <c r="C40" s="308"/>
      <c r="D40" s="308"/>
      <c r="E40" s="308"/>
      <c r="F40" s="354"/>
      <c r="G40" s="355"/>
      <c r="H40" s="308"/>
      <c r="I40" s="308"/>
      <c r="J40" s="123"/>
      <c r="K40" s="356"/>
      <c r="L40" s="356"/>
      <c r="M40" s="356"/>
      <c r="N40" s="356"/>
      <c r="O40" s="356"/>
      <c r="P40" s="356"/>
      <c r="Q40" s="308"/>
      <c r="R40" s="355"/>
      <c r="S40" s="308"/>
      <c r="T40" s="308"/>
      <c r="U40" s="308"/>
      <c r="V40" s="356"/>
      <c r="W40" s="308"/>
      <c r="X40" s="308"/>
      <c r="Y40" s="308"/>
      <c r="Z40" s="356"/>
      <c r="AA40" s="357"/>
      <c r="AB40" s="356"/>
      <c r="AC40" s="164"/>
      <c r="AD40" s="131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</row>
    <row r="41" ht="15.75" customHeight="1">
      <c r="A41" s="308"/>
      <c r="B41" s="308"/>
      <c r="C41" s="308"/>
      <c r="D41" s="308"/>
      <c r="E41" s="308"/>
      <c r="F41" s="354"/>
      <c r="G41" s="355"/>
      <c r="H41" s="308"/>
      <c r="I41" s="308"/>
      <c r="J41" s="356"/>
      <c r="K41" s="356"/>
      <c r="L41" s="356"/>
      <c r="M41" s="356"/>
      <c r="N41" s="356"/>
      <c r="O41" s="356"/>
      <c r="P41" s="356"/>
      <c r="Q41" s="308"/>
      <c r="R41" s="309"/>
      <c r="S41" s="310"/>
      <c r="T41" s="311"/>
      <c r="U41" s="308"/>
      <c r="V41" s="356"/>
      <c r="W41" s="308"/>
      <c r="X41" s="308"/>
      <c r="Y41" s="308"/>
      <c r="Z41" s="356"/>
      <c r="AA41" s="357"/>
      <c r="AB41" s="356"/>
      <c r="AC41" s="164"/>
      <c r="AD41" s="131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</row>
    <row r="42" ht="15.75" customHeight="1">
      <c r="A42" s="123"/>
      <c r="B42" s="308"/>
      <c r="C42" s="308"/>
      <c r="D42" s="308"/>
      <c r="E42" s="308"/>
      <c r="F42" s="354"/>
      <c r="G42" s="355"/>
      <c r="H42" s="308"/>
      <c r="I42" s="308"/>
      <c r="J42" s="356"/>
      <c r="K42" s="356"/>
      <c r="L42" s="356"/>
      <c r="M42" s="356"/>
      <c r="N42" s="356"/>
      <c r="O42" s="356"/>
      <c r="P42" s="356"/>
      <c r="Q42" s="308"/>
      <c r="R42" s="417"/>
      <c r="S42" s="310"/>
      <c r="T42" s="311"/>
      <c r="U42" s="308"/>
      <c r="V42" s="356"/>
      <c r="W42" s="308"/>
      <c r="X42" s="308"/>
      <c r="Y42" s="308"/>
      <c r="Z42" s="356"/>
      <c r="AA42" s="357"/>
      <c r="AB42" s="356"/>
      <c r="AC42" s="164"/>
      <c r="AD42" s="131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</row>
    <row r="43" ht="15.75" customHeight="1">
      <c r="A43" s="308"/>
      <c r="B43" s="308"/>
      <c r="C43" s="308"/>
      <c r="D43" s="308"/>
      <c r="E43" s="308"/>
      <c r="F43" s="354"/>
      <c r="G43" s="355"/>
      <c r="H43" s="308"/>
      <c r="I43" s="308"/>
      <c r="J43" s="308"/>
      <c r="K43" s="356"/>
      <c r="L43" s="356"/>
      <c r="M43" s="356"/>
      <c r="N43" s="356"/>
      <c r="O43" s="356"/>
      <c r="P43" s="356"/>
      <c r="Q43" s="308"/>
      <c r="R43" s="419"/>
      <c r="S43" s="420"/>
      <c r="T43" s="421"/>
      <c r="U43" s="308"/>
      <c r="V43" s="308"/>
      <c r="W43" s="308"/>
      <c r="X43" s="308"/>
      <c r="Y43" s="308"/>
      <c r="Z43" s="130"/>
      <c r="AA43" s="357"/>
      <c r="AB43" s="357"/>
      <c r="AC43" s="164"/>
      <c r="AD43" s="131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2"/>
      <c r="AX43" s="132"/>
    </row>
    <row r="44" ht="15.75" customHeight="1">
      <c r="A44" s="123"/>
      <c r="B44" s="308"/>
      <c r="C44" s="308"/>
      <c r="D44" s="308"/>
      <c r="E44" s="308"/>
      <c r="F44" s="354"/>
      <c r="G44" s="355"/>
      <c r="H44" s="308"/>
      <c r="I44" s="308"/>
      <c r="J44" s="356"/>
      <c r="K44" s="356"/>
      <c r="L44" s="356"/>
      <c r="M44" s="356"/>
      <c r="N44" s="356"/>
      <c r="O44" s="356"/>
      <c r="P44" s="356"/>
      <c r="Q44" s="308"/>
      <c r="R44" s="422"/>
      <c r="S44" s="311"/>
      <c r="T44" s="311"/>
      <c r="U44" s="308"/>
      <c r="V44" s="356"/>
      <c r="W44" s="308"/>
      <c r="X44" s="308"/>
      <c r="Y44" s="308"/>
      <c r="Z44" s="356"/>
      <c r="AA44" s="357"/>
      <c r="AB44" s="357"/>
      <c r="AC44" s="164"/>
      <c r="AD44" s="131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2"/>
      <c r="AX44" s="132"/>
    </row>
    <row r="45" ht="15.75" customHeight="1">
      <c r="A45" s="308"/>
      <c r="B45" s="356"/>
      <c r="C45" s="356"/>
      <c r="D45" s="356"/>
      <c r="E45" s="356"/>
      <c r="F45" s="357"/>
      <c r="G45" s="369"/>
      <c r="H45" s="308"/>
      <c r="I45" s="356"/>
      <c r="J45" s="356"/>
      <c r="K45" s="356"/>
      <c r="L45" s="356"/>
      <c r="M45" s="356"/>
      <c r="N45" s="356"/>
      <c r="O45" s="356"/>
      <c r="P45" s="356"/>
      <c r="Q45" s="356"/>
      <c r="R45" s="369"/>
      <c r="S45" s="356"/>
      <c r="T45" s="356"/>
      <c r="U45" s="356"/>
      <c r="V45" s="356"/>
      <c r="W45" s="356"/>
      <c r="X45" s="356"/>
      <c r="Y45" s="356"/>
      <c r="Z45" s="356"/>
      <c r="AA45" s="357"/>
      <c r="AB45" s="357"/>
      <c r="AC45" s="164"/>
      <c r="AD45" s="131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2"/>
      <c r="AX45" s="132"/>
    </row>
    <row r="46" ht="15.7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64"/>
      <c r="AD46" s="131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</row>
    <row r="47" ht="15.75" customHeight="1">
      <c r="A47" s="304"/>
      <c r="B47" s="131"/>
      <c r="C47" s="304"/>
      <c r="D47" s="304"/>
      <c r="E47" s="304"/>
      <c r="F47" s="418"/>
      <c r="G47" s="423"/>
      <c r="H47" s="304"/>
      <c r="I47" s="304"/>
      <c r="J47" s="131"/>
      <c r="K47" s="131"/>
      <c r="L47" s="131"/>
      <c r="M47" s="131"/>
      <c r="N47" s="131"/>
      <c r="O47" s="131"/>
      <c r="P47" s="131"/>
      <c r="Q47" s="304"/>
      <c r="R47" s="423"/>
      <c r="S47" s="131"/>
      <c r="T47" s="131"/>
      <c r="U47" s="131"/>
      <c r="V47" s="131"/>
      <c r="W47" s="131"/>
      <c r="X47" s="131"/>
      <c r="Y47" s="131"/>
      <c r="Z47" s="131"/>
      <c r="AA47" s="380"/>
      <c r="AB47" s="380"/>
      <c r="AC47" s="164"/>
      <c r="AD47" s="131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</row>
    <row r="48" ht="15.75" customHeight="1">
      <c r="A48" s="131"/>
      <c r="B48" s="131"/>
      <c r="C48" s="131"/>
      <c r="D48" s="131"/>
      <c r="E48" s="131"/>
      <c r="F48" s="380"/>
      <c r="G48" s="382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382"/>
      <c r="S48" s="131"/>
      <c r="T48" s="131"/>
      <c r="U48" s="131"/>
      <c r="V48" s="131"/>
      <c r="W48" s="131"/>
      <c r="X48" s="131"/>
      <c r="Y48" s="131"/>
      <c r="Z48" s="304"/>
      <c r="AA48" s="380"/>
      <c r="AB48" s="380"/>
      <c r="AC48" s="164"/>
      <c r="AD48" s="131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</row>
    <row r="49" ht="15.75" customHeight="1">
      <c r="A49" s="131"/>
      <c r="B49" s="131"/>
      <c r="C49" s="131"/>
      <c r="D49" s="131"/>
      <c r="E49" s="131"/>
      <c r="F49" s="380"/>
      <c r="G49" s="382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382"/>
      <c r="S49" s="131"/>
      <c r="T49" s="131"/>
      <c r="U49" s="131"/>
      <c r="V49" s="131"/>
      <c r="W49" s="131"/>
      <c r="X49" s="131"/>
      <c r="Y49" s="131"/>
      <c r="Z49" s="131"/>
      <c r="AA49" s="380"/>
      <c r="AB49" s="380"/>
      <c r="AC49" s="164"/>
      <c r="AD49" s="131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</row>
    <row r="50" ht="15.75" customHeight="1">
      <c r="A50" s="131"/>
      <c r="B50" s="131"/>
      <c r="C50" s="131"/>
      <c r="D50" s="131"/>
      <c r="E50" s="131"/>
      <c r="F50" s="380"/>
      <c r="G50" s="382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382"/>
      <c r="S50" s="131"/>
      <c r="T50" s="131"/>
      <c r="U50" s="131"/>
      <c r="V50" s="131"/>
      <c r="W50" s="131"/>
      <c r="X50" s="131"/>
      <c r="Y50" s="131"/>
      <c r="Z50" s="131"/>
      <c r="AA50" s="380"/>
      <c r="AB50" s="380"/>
      <c r="AC50" s="164"/>
      <c r="AD50" s="131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</row>
    <row r="51" ht="15.75" customHeight="1">
      <c r="A51" s="131"/>
      <c r="B51" s="131"/>
      <c r="C51" s="131"/>
      <c r="D51" s="131"/>
      <c r="E51" s="131"/>
      <c r="F51" s="380"/>
      <c r="G51" s="382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382"/>
      <c r="S51" s="131"/>
      <c r="T51" s="131"/>
      <c r="U51" s="131"/>
      <c r="V51" s="131"/>
      <c r="W51" s="131"/>
      <c r="X51" s="131"/>
      <c r="Y51" s="131"/>
      <c r="Z51" s="131"/>
      <c r="AA51" s="380"/>
      <c r="AB51" s="380"/>
      <c r="AC51" s="164"/>
      <c r="AD51" s="131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</row>
    <row r="52" ht="15.75" customHeight="1">
      <c r="A52" s="131"/>
      <c r="B52" s="131"/>
      <c r="C52" s="131"/>
      <c r="D52" s="131"/>
      <c r="E52" s="131"/>
      <c r="F52" s="380"/>
      <c r="G52" s="382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382"/>
      <c r="S52" s="131"/>
      <c r="T52" s="131"/>
      <c r="U52" s="131"/>
      <c r="V52" s="131"/>
      <c r="W52" s="131"/>
      <c r="X52" s="131"/>
      <c r="Y52" s="131"/>
      <c r="Z52" s="131"/>
      <c r="AA52" s="380"/>
      <c r="AB52" s="380"/>
      <c r="AC52" s="164"/>
      <c r="AD52" s="131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</row>
    <row r="53" ht="15.75" customHeight="1">
      <c r="A53" s="131"/>
      <c r="B53" s="131"/>
      <c r="C53" s="131"/>
      <c r="D53" s="131"/>
      <c r="E53" s="131"/>
      <c r="F53" s="380"/>
      <c r="G53" s="382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382"/>
      <c r="S53" s="131"/>
      <c r="T53" s="131"/>
      <c r="U53" s="131"/>
      <c r="V53" s="131"/>
      <c r="W53" s="131"/>
      <c r="X53" s="131"/>
      <c r="Y53" s="131"/>
      <c r="Z53" s="131"/>
      <c r="AA53" s="380"/>
      <c r="AB53" s="380"/>
      <c r="AC53" s="164"/>
      <c r="AD53" s="131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</row>
    <row r="54" ht="15.75" customHeight="1">
      <c r="A54" s="131"/>
      <c r="B54" s="131"/>
      <c r="C54" s="131"/>
      <c r="D54" s="131"/>
      <c r="E54" s="131"/>
      <c r="F54" s="380"/>
      <c r="G54" s="382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382"/>
      <c r="S54" s="131"/>
      <c r="T54" s="131"/>
      <c r="U54" s="131"/>
      <c r="V54" s="131"/>
      <c r="W54" s="131"/>
      <c r="X54" s="131"/>
      <c r="Y54" s="131"/>
      <c r="Z54" s="131"/>
      <c r="AA54" s="380"/>
      <c r="AB54" s="380"/>
      <c r="AC54" s="164"/>
      <c r="AD54" s="131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</row>
    <row r="55" ht="15.75" customHeight="1">
      <c r="A55" s="131"/>
      <c r="B55" s="131"/>
      <c r="C55" s="131"/>
      <c r="D55" s="131"/>
      <c r="E55" s="131"/>
      <c r="F55" s="380"/>
      <c r="G55" s="382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382"/>
      <c r="S55" s="131"/>
      <c r="T55" s="131"/>
      <c r="U55" s="131"/>
      <c r="V55" s="131"/>
      <c r="W55" s="131"/>
      <c r="X55" s="131"/>
      <c r="Y55" s="131"/>
      <c r="Z55" s="131"/>
      <c r="AA55" s="380"/>
      <c r="AB55" s="380"/>
      <c r="AC55" s="164"/>
      <c r="AD55" s="131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</row>
    <row r="56" ht="15.75" customHeight="1">
      <c r="A56" s="131"/>
      <c r="B56" s="131"/>
      <c r="C56" s="131"/>
      <c r="D56" s="131"/>
      <c r="E56" s="131"/>
      <c r="F56" s="380"/>
      <c r="G56" s="382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382"/>
      <c r="S56" s="131"/>
      <c r="T56" s="131"/>
      <c r="U56" s="131"/>
      <c r="V56" s="131"/>
      <c r="W56" s="131"/>
      <c r="X56" s="131"/>
      <c r="Y56" s="131"/>
      <c r="Z56" s="131"/>
      <c r="AA56" s="380"/>
      <c r="AB56" s="380"/>
      <c r="AC56" s="164"/>
      <c r="AD56" s="131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</row>
    <row r="57" ht="15.75" customHeight="1">
      <c r="A57" s="131"/>
      <c r="B57" s="131"/>
      <c r="C57" s="131"/>
      <c r="D57" s="131"/>
      <c r="E57" s="131"/>
      <c r="F57" s="380"/>
      <c r="G57" s="382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382"/>
      <c r="S57" s="131"/>
      <c r="T57" s="131"/>
      <c r="U57" s="131"/>
      <c r="V57" s="131"/>
      <c r="W57" s="131"/>
      <c r="X57" s="131"/>
      <c r="Y57" s="131"/>
      <c r="Z57" s="131"/>
      <c r="AA57" s="380"/>
      <c r="AB57" s="380"/>
      <c r="AC57" s="164"/>
      <c r="AD57" s="131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</row>
    <row r="58" ht="15.75" customHeight="1">
      <c r="A58" s="131"/>
      <c r="B58" s="131"/>
      <c r="C58" s="131"/>
      <c r="D58" s="131"/>
      <c r="E58" s="131"/>
      <c r="F58" s="380"/>
      <c r="G58" s="382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382"/>
      <c r="S58" s="131"/>
      <c r="T58" s="131"/>
      <c r="U58" s="131"/>
      <c r="V58" s="131"/>
      <c r="W58" s="131"/>
      <c r="X58" s="131"/>
      <c r="Y58" s="131"/>
      <c r="Z58" s="131"/>
      <c r="AA58" s="380"/>
      <c r="AB58" s="380"/>
      <c r="AC58" s="164"/>
      <c r="AD58" s="131"/>
      <c r="AE58" s="132"/>
      <c r="AF58" s="132"/>
      <c r="AG58" s="132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</row>
    <row r="59" ht="15.75" customHeight="1">
      <c r="A59" s="143"/>
      <c r="B59" s="143"/>
      <c r="C59" s="143"/>
      <c r="D59" s="143"/>
      <c r="E59" s="143"/>
      <c r="F59" s="288"/>
      <c r="G59" s="289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289"/>
      <c r="S59" s="143"/>
      <c r="T59" s="143"/>
      <c r="U59" s="143"/>
      <c r="V59" s="143"/>
      <c r="W59" s="143"/>
      <c r="X59" s="143"/>
      <c r="Y59" s="143"/>
      <c r="Z59" s="143"/>
      <c r="AA59" s="288"/>
      <c r="AB59" s="288"/>
      <c r="AC59" s="158"/>
      <c r="AD59" s="143"/>
      <c r="AE59" s="144"/>
      <c r="AF59" s="144"/>
      <c r="AG59" s="144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</row>
    <row r="60" ht="15.75" customHeight="1">
      <c r="A60" s="143"/>
      <c r="B60" s="143"/>
      <c r="C60" s="143"/>
      <c r="D60" s="143"/>
      <c r="E60" s="143"/>
      <c r="F60" s="288"/>
      <c r="G60" s="289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289"/>
      <c r="S60" s="143"/>
      <c r="T60" s="143"/>
      <c r="U60" s="143"/>
      <c r="V60" s="143"/>
      <c r="W60" s="143"/>
      <c r="X60" s="143"/>
      <c r="Y60" s="143"/>
      <c r="Z60" s="143"/>
      <c r="AA60" s="288"/>
      <c r="AB60" s="288"/>
      <c r="AC60" s="158"/>
      <c r="AD60" s="143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</row>
    <row r="61" ht="15.75" customHeight="1">
      <c r="A61" s="143"/>
      <c r="B61" s="143"/>
      <c r="C61" s="143"/>
      <c r="D61" s="143"/>
      <c r="E61" s="143"/>
      <c r="F61" s="288"/>
      <c r="G61" s="289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289"/>
      <c r="S61" s="143"/>
      <c r="T61" s="143"/>
      <c r="U61" s="143"/>
      <c r="V61" s="143"/>
      <c r="W61" s="143"/>
      <c r="X61" s="143"/>
      <c r="Y61" s="143"/>
      <c r="Z61" s="143"/>
      <c r="AA61" s="288"/>
      <c r="AB61" s="288"/>
      <c r="AC61" s="158"/>
      <c r="AD61" s="143"/>
      <c r="AE61" s="144"/>
      <c r="AF61" s="144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</row>
    <row r="62" ht="15.75" customHeight="1">
      <c r="A62" s="143"/>
      <c r="B62" s="143"/>
      <c r="C62" s="143"/>
      <c r="D62" s="143"/>
      <c r="E62" s="143"/>
      <c r="F62" s="288"/>
      <c r="G62" s="289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289"/>
      <c r="S62" s="143"/>
      <c r="T62" s="143"/>
      <c r="U62" s="143"/>
      <c r="V62" s="143"/>
      <c r="W62" s="143"/>
      <c r="X62" s="143"/>
      <c r="Y62" s="143"/>
      <c r="Z62" s="143"/>
      <c r="AA62" s="288"/>
      <c r="AB62" s="288"/>
      <c r="AC62" s="158"/>
      <c r="AD62" s="143"/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</row>
    <row r="63" ht="15.75" customHeight="1">
      <c r="A63" s="143"/>
      <c r="B63" s="143"/>
      <c r="C63" s="143"/>
      <c r="D63" s="143"/>
      <c r="E63" s="143"/>
      <c r="F63" s="288"/>
      <c r="G63" s="289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289"/>
      <c r="S63" s="143"/>
      <c r="T63" s="143"/>
      <c r="U63" s="143"/>
      <c r="V63" s="143"/>
      <c r="W63" s="143"/>
      <c r="X63" s="143"/>
      <c r="Y63" s="143"/>
      <c r="Z63" s="143"/>
      <c r="AA63" s="288"/>
      <c r="AB63" s="288"/>
      <c r="AC63" s="158"/>
      <c r="AD63" s="143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</row>
    <row r="64" ht="15.75" customHeight="1">
      <c r="A64" s="143"/>
      <c r="B64" s="143"/>
      <c r="C64" s="143"/>
      <c r="D64" s="143"/>
      <c r="E64" s="143"/>
      <c r="F64" s="288"/>
      <c r="G64" s="289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289"/>
      <c r="S64" s="143"/>
      <c r="T64" s="143"/>
      <c r="U64" s="143"/>
      <c r="V64" s="143"/>
      <c r="W64" s="143"/>
      <c r="X64" s="143"/>
      <c r="Y64" s="143"/>
      <c r="Z64" s="143"/>
      <c r="AA64" s="288"/>
      <c r="AB64" s="288"/>
      <c r="AC64" s="158"/>
      <c r="AD64" s="143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</row>
    <row r="65" ht="15.75" customHeight="1">
      <c r="A65" s="143"/>
      <c r="B65" s="143"/>
      <c r="C65" s="143"/>
      <c r="D65" s="143"/>
      <c r="E65" s="143"/>
      <c r="F65" s="288"/>
      <c r="G65" s="289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289"/>
      <c r="S65" s="143"/>
      <c r="T65" s="143"/>
      <c r="U65" s="143"/>
      <c r="V65" s="143"/>
      <c r="W65" s="143"/>
      <c r="X65" s="143"/>
      <c r="Y65" s="143"/>
      <c r="Z65" s="143"/>
      <c r="AA65" s="288"/>
      <c r="AB65" s="288"/>
      <c r="AC65" s="158"/>
      <c r="AD65" s="143"/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</row>
    <row r="66" ht="15.75" customHeight="1">
      <c r="A66" s="143"/>
      <c r="B66" s="143"/>
      <c r="C66" s="143"/>
      <c r="D66" s="143"/>
      <c r="E66" s="143"/>
      <c r="F66" s="288"/>
      <c r="G66" s="289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289"/>
      <c r="S66" s="143"/>
      <c r="T66" s="143"/>
      <c r="U66" s="143"/>
      <c r="V66" s="143"/>
      <c r="W66" s="143"/>
      <c r="X66" s="143"/>
      <c r="Y66" s="143"/>
      <c r="Z66" s="143"/>
      <c r="AA66" s="288"/>
      <c r="AB66" s="288"/>
      <c r="AC66" s="158"/>
      <c r="AD66" s="143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</row>
    <row r="67" ht="15.75" customHeight="1">
      <c r="A67" s="143"/>
      <c r="B67" s="143"/>
      <c r="C67" s="143"/>
      <c r="D67" s="143"/>
      <c r="E67" s="143"/>
      <c r="F67" s="288"/>
      <c r="G67" s="289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289"/>
      <c r="S67" s="143"/>
      <c r="T67" s="143"/>
      <c r="U67" s="143"/>
      <c r="V67" s="143"/>
      <c r="W67" s="143"/>
      <c r="X67" s="143"/>
      <c r="Y67" s="143"/>
      <c r="Z67" s="143"/>
      <c r="AA67" s="288"/>
      <c r="AB67" s="288"/>
      <c r="AC67" s="158"/>
      <c r="AD67" s="143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</row>
    <row r="68" ht="15.75" customHeight="1">
      <c r="A68" s="143"/>
      <c r="B68" s="143"/>
      <c r="C68" s="143"/>
      <c r="D68" s="143"/>
      <c r="E68" s="143"/>
      <c r="F68" s="288"/>
      <c r="G68" s="289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289"/>
      <c r="S68" s="143"/>
      <c r="T68" s="143"/>
      <c r="U68" s="143"/>
      <c r="V68" s="143"/>
      <c r="W68" s="143"/>
      <c r="X68" s="143"/>
      <c r="Y68" s="143"/>
      <c r="Z68" s="143"/>
      <c r="AA68" s="288"/>
      <c r="AB68" s="288"/>
      <c r="AC68" s="158"/>
      <c r="AD68" s="143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</row>
    <row r="69" ht="15.75" customHeight="1">
      <c r="A69" s="143"/>
      <c r="B69" s="143"/>
      <c r="C69" s="143"/>
      <c r="D69" s="143"/>
      <c r="E69" s="143"/>
      <c r="F69" s="288"/>
      <c r="G69" s="289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289"/>
      <c r="S69" s="143"/>
      <c r="T69" s="143"/>
      <c r="U69" s="143"/>
      <c r="V69" s="143"/>
      <c r="W69" s="143"/>
      <c r="X69" s="143"/>
      <c r="Y69" s="143"/>
      <c r="Z69" s="143"/>
      <c r="AA69" s="288"/>
      <c r="AB69" s="288"/>
      <c r="AC69" s="158"/>
      <c r="AD69" s="143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</row>
    <row r="70" ht="15.75" customHeight="1">
      <c r="A70" s="143"/>
      <c r="B70" s="143"/>
      <c r="C70" s="143"/>
      <c r="D70" s="143"/>
      <c r="E70" s="143"/>
      <c r="F70" s="288"/>
      <c r="G70" s="289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289"/>
      <c r="S70" s="143"/>
      <c r="T70" s="143"/>
      <c r="U70" s="143"/>
      <c r="V70" s="143"/>
      <c r="W70" s="143"/>
      <c r="X70" s="143"/>
      <c r="Y70" s="143"/>
      <c r="Z70" s="143"/>
      <c r="AA70" s="288"/>
      <c r="AB70" s="288"/>
      <c r="AC70" s="158"/>
      <c r="AD70" s="143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</row>
    <row r="71" ht="15.75" customHeight="1">
      <c r="A71" s="143"/>
      <c r="B71" s="143"/>
      <c r="C71" s="143"/>
      <c r="D71" s="143"/>
      <c r="E71" s="143"/>
      <c r="F71" s="288"/>
      <c r="G71" s="289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289"/>
      <c r="S71" s="143"/>
      <c r="T71" s="143"/>
      <c r="U71" s="143"/>
      <c r="V71" s="143"/>
      <c r="W71" s="143"/>
      <c r="X71" s="143"/>
      <c r="Y71" s="143"/>
      <c r="Z71" s="143"/>
      <c r="AA71" s="288"/>
      <c r="AB71" s="288"/>
      <c r="AC71" s="158"/>
      <c r="AD71" s="143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</row>
    <row r="72" ht="15.75" customHeight="1">
      <c r="A72" s="143"/>
      <c r="B72" s="143"/>
      <c r="C72" s="143"/>
      <c r="D72" s="143"/>
      <c r="E72" s="143"/>
      <c r="F72" s="288"/>
      <c r="G72" s="289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289"/>
      <c r="S72" s="143"/>
      <c r="T72" s="143"/>
      <c r="U72" s="143"/>
      <c r="V72" s="143"/>
      <c r="W72" s="143"/>
      <c r="X72" s="143"/>
      <c r="Y72" s="143"/>
      <c r="Z72" s="143"/>
      <c r="AA72" s="288"/>
      <c r="AB72" s="288"/>
      <c r="AC72" s="158"/>
      <c r="AD72" s="143"/>
      <c r="AE72" s="144"/>
      <c r="AF72" s="144"/>
      <c r="AG72" s="144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</row>
    <row r="73" ht="15.75" customHeight="1">
      <c r="A73" s="143"/>
      <c r="B73" s="143"/>
      <c r="C73" s="143"/>
      <c r="D73" s="143"/>
      <c r="E73" s="143"/>
      <c r="F73" s="288"/>
      <c r="G73" s="289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289"/>
      <c r="S73" s="143"/>
      <c r="T73" s="143"/>
      <c r="U73" s="143"/>
      <c r="V73" s="143"/>
      <c r="W73" s="143"/>
      <c r="X73" s="143"/>
      <c r="Y73" s="143"/>
      <c r="Z73" s="143"/>
      <c r="AA73" s="288"/>
      <c r="AB73" s="288"/>
      <c r="AC73" s="158"/>
      <c r="AD73" s="143"/>
      <c r="AE73" s="144"/>
      <c r="AF73" s="144"/>
      <c r="AG73" s="144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</row>
    <row r="74" ht="15.75" customHeight="1">
      <c r="A74" s="143"/>
      <c r="B74" s="143"/>
      <c r="C74" s="143"/>
      <c r="D74" s="143"/>
      <c r="E74" s="143"/>
      <c r="F74" s="288"/>
      <c r="G74" s="289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289"/>
      <c r="S74" s="143"/>
      <c r="T74" s="143"/>
      <c r="U74" s="143"/>
      <c r="V74" s="143"/>
      <c r="W74" s="143"/>
      <c r="X74" s="143"/>
      <c r="Y74" s="143"/>
      <c r="Z74" s="143"/>
      <c r="AA74" s="288"/>
      <c r="AB74" s="288"/>
      <c r="AC74" s="158"/>
      <c r="AD74" s="143"/>
      <c r="AE74" s="144"/>
      <c r="AF74" s="144"/>
      <c r="AG74" s="144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</row>
    <row r="75" ht="15.75" customHeight="1">
      <c r="A75" s="143"/>
      <c r="B75" s="143"/>
      <c r="C75" s="143"/>
      <c r="D75" s="143"/>
      <c r="E75" s="143"/>
      <c r="F75" s="288"/>
      <c r="G75" s="289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289"/>
      <c r="S75" s="143"/>
      <c r="T75" s="143"/>
      <c r="U75" s="143"/>
      <c r="V75" s="143"/>
      <c r="W75" s="143"/>
      <c r="X75" s="143"/>
      <c r="Y75" s="143"/>
      <c r="Z75" s="143"/>
      <c r="AA75" s="288"/>
      <c r="AB75" s="288"/>
      <c r="AC75" s="158"/>
      <c r="AD75" s="143"/>
      <c r="AE75" s="144"/>
      <c r="AF75" s="144"/>
      <c r="AG75" s="144"/>
      <c r="AH75" s="144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</row>
    <row r="76" ht="15.75" customHeight="1">
      <c r="A76" s="143"/>
      <c r="B76" s="143"/>
      <c r="C76" s="143"/>
      <c r="D76" s="143"/>
      <c r="E76" s="143"/>
      <c r="F76" s="288"/>
      <c r="G76" s="289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289"/>
      <c r="S76" s="143"/>
      <c r="T76" s="143"/>
      <c r="U76" s="143"/>
      <c r="V76" s="143"/>
      <c r="W76" s="143"/>
      <c r="X76" s="143"/>
      <c r="Y76" s="143"/>
      <c r="Z76" s="143"/>
      <c r="AA76" s="288"/>
      <c r="AB76" s="288"/>
      <c r="AC76" s="158"/>
      <c r="AD76" s="143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</row>
    <row r="77" ht="15.75" customHeight="1">
      <c r="A77" s="143"/>
      <c r="B77" s="143"/>
      <c r="C77" s="143"/>
      <c r="D77" s="143"/>
      <c r="E77" s="143"/>
      <c r="F77" s="288"/>
      <c r="G77" s="289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289"/>
      <c r="S77" s="143"/>
      <c r="T77" s="143"/>
      <c r="U77" s="143"/>
      <c r="V77" s="143"/>
      <c r="W77" s="143"/>
      <c r="X77" s="143"/>
      <c r="Y77" s="143"/>
      <c r="Z77" s="143"/>
      <c r="AA77" s="288"/>
      <c r="AB77" s="288"/>
      <c r="AC77" s="158"/>
      <c r="AD77" s="143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</row>
    <row r="78" ht="15.75" customHeight="1">
      <c r="A78" s="143"/>
      <c r="B78" s="143"/>
      <c r="C78" s="143"/>
      <c r="D78" s="143"/>
      <c r="E78" s="143"/>
      <c r="F78" s="288"/>
      <c r="G78" s="289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289"/>
      <c r="S78" s="143"/>
      <c r="T78" s="143"/>
      <c r="U78" s="143"/>
      <c r="V78" s="143"/>
      <c r="W78" s="143"/>
      <c r="X78" s="143"/>
      <c r="Y78" s="143"/>
      <c r="Z78" s="143"/>
      <c r="AA78" s="288"/>
      <c r="AB78" s="288"/>
      <c r="AC78" s="158"/>
      <c r="AD78" s="143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</row>
    <row r="79" ht="15.75" customHeight="1">
      <c r="A79" s="143"/>
      <c r="B79" s="143"/>
      <c r="C79" s="143"/>
      <c r="D79" s="143"/>
      <c r="E79" s="143"/>
      <c r="F79" s="288"/>
      <c r="G79" s="289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289"/>
      <c r="S79" s="143"/>
      <c r="T79" s="143"/>
      <c r="U79" s="143"/>
      <c r="V79" s="143"/>
      <c r="W79" s="143"/>
      <c r="X79" s="143"/>
      <c r="Y79" s="143"/>
      <c r="Z79" s="143"/>
      <c r="AA79" s="288"/>
      <c r="AB79" s="288"/>
      <c r="AC79" s="158"/>
      <c r="AD79" s="143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</row>
    <row r="80" ht="15.75" customHeight="1">
      <c r="A80" s="143"/>
      <c r="B80" s="143"/>
      <c r="C80" s="143"/>
      <c r="D80" s="143"/>
      <c r="E80" s="143"/>
      <c r="F80" s="288"/>
      <c r="G80" s="289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289"/>
      <c r="S80" s="143"/>
      <c r="T80" s="143"/>
      <c r="U80" s="143"/>
      <c r="V80" s="143"/>
      <c r="W80" s="143"/>
      <c r="X80" s="143"/>
      <c r="Y80" s="143"/>
      <c r="Z80" s="143"/>
      <c r="AA80" s="288"/>
      <c r="AB80" s="288"/>
      <c r="AC80" s="158"/>
      <c r="AD80" s="143"/>
      <c r="AE80" s="144"/>
      <c r="AF80" s="144"/>
      <c r="AG80" s="144"/>
      <c r="AH80" s="144"/>
      <c r="AI80" s="144"/>
      <c r="AJ80" s="144"/>
      <c r="AK80" s="144"/>
      <c r="AL80" s="144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</row>
    <row r="81" ht="15.75" customHeight="1">
      <c r="A81" s="143"/>
      <c r="B81" s="143"/>
      <c r="C81" s="143"/>
      <c r="D81" s="143"/>
      <c r="E81" s="143"/>
      <c r="F81" s="288"/>
      <c r="G81" s="289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289"/>
      <c r="S81" s="143"/>
      <c r="T81" s="143"/>
      <c r="U81" s="143"/>
      <c r="V81" s="143"/>
      <c r="W81" s="143"/>
      <c r="X81" s="143"/>
      <c r="Y81" s="143"/>
      <c r="Z81" s="143"/>
      <c r="AA81" s="288"/>
      <c r="AB81" s="288"/>
      <c r="AC81" s="158"/>
      <c r="AD81" s="143"/>
      <c r="AE81" s="144"/>
      <c r="AF81" s="144"/>
      <c r="AG81" s="144"/>
      <c r="AH81" s="144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</row>
    <row r="82" ht="15.75" customHeight="1">
      <c r="A82" s="143"/>
      <c r="B82" s="143"/>
      <c r="C82" s="143"/>
      <c r="D82" s="143"/>
      <c r="E82" s="143"/>
      <c r="F82" s="288"/>
      <c r="G82" s="289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289"/>
      <c r="S82" s="143"/>
      <c r="T82" s="143"/>
      <c r="U82" s="143"/>
      <c r="V82" s="143"/>
      <c r="W82" s="143"/>
      <c r="X82" s="143"/>
      <c r="Y82" s="143"/>
      <c r="Z82" s="143"/>
      <c r="AA82" s="288"/>
      <c r="AB82" s="288"/>
      <c r="AC82" s="158"/>
      <c r="AD82" s="143"/>
      <c r="AE82" s="144"/>
      <c r="AF82" s="144"/>
      <c r="AG82" s="144"/>
      <c r="AH82" s="144"/>
      <c r="AI82" s="144"/>
      <c r="AJ82" s="144"/>
      <c r="AK82" s="144"/>
      <c r="AL82" s="144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  <c r="AX82" s="144"/>
    </row>
    <row r="83" ht="15.75" customHeight="1">
      <c r="A83" s="143"/>
      <c r="B83" s="143"/>
      <c r="C83" s="143"/>
      <c r="D83" s="143"/>
      <c r="E83" s="143"/>
      <c r="F83" s="288"/>
      <c r="G83" s="289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289"/>
      <c r="S83" s="143"/>
      <c r="T83" s="143"/>
      <c r="U83" s="143"/>
      <c r="V83" s="143"/>
      <c r="W83" s="143"/>
      <c r="X83" s="143"/>
      <c r="Y83" s="143"/>
      <c r="Z83" s="143"/>
      <c r="AA83" s="143"/>
      <c r="AB83" s="288"/>
      <c r="AC83" s="158"/>
      <c r="AD83" s="143"/>
      <c r="AE83" s="144"/>
      <c r="AF83" s="144"/>
      <c r="AG83" s="144"/>
      <c r="AH83" s="144"/>
      <c r="AI83" s="144"/>
      <c r="AJ83" s="144"/>
      <c r="AK83" s="144"/>
      <c r="AL83" s="144"/>
      <c r="AM83" s="144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  <c r="AX83" s="144"/>
    </row>
    <row r="84" ht="15.75" customHeight="1">
      <c r="A84" s="143"/>
      <c r="B84" s="143"/>
      <c r="C84" s="143"/>
      <c r="D84" s="143"/>
      <c r="E84" s="143"/>
      <c r="F84" s="288"/>
      <c r="G84" s="289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289"/>
      <c r="S84" s="143"/>
      <c r="T84" s="143"/>
      <c r="U84" s="143"/>
      <c r="V84" s="143"/>
      <c r="W84" s="143"/>
      <c r="X84" s="143"/>
      <c r="Y84" s="143"/>
      <c r="Z84" s="143"/>
      <c r="AA84" s="143"/>
      <c r="AB84" s="288"/>
      <c r="AC84" s="158"/>
      <c r="AD84" s="143"/>
      <c r="AE84" s="144"/>
      <c r="AF84" s="144"/>
      <c r="AG84" s="144"/>
      <c r="AH84" s="144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</row>
    <row r="85" ht="15.75" customHeight="1">
      <c r="A85" s="143"/>
      <c r="B85" s="143"/>
      <c r="C85" s="143"/>
      <c r="D85" s="143"/>
      <c r="E85" s="143"/>
      <c r="F85" s="288"/>
      <c r="G85" s="289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289"/>
      <c r="S85" s="143"/>
      <c r="T85" s="143"/>
      <c r="U85" s="143"/>
      <c r="V85" s="143"/>
      <c r="W85" s="143"/>
      <c r="X85" s="143"/>
      <c r="Y85" s="143"/>
      <c r="Z85" s="143"/>
      <c r="AA85" s="143"/>
      <c r="AB85" s="288"/>
      <c r="AC85" s="158"/>
      <c r="AD85" s="143"/>
      <c r="AE85" s="144"/>
      <c r="AF85" s="144"/>
      <c r="AG85" s="144"/>
      <c r="AH85" s="144"/>
      <c r="AI85" s="144"/>
      <c r="AJ85" s="144"/>
      <c r="AK85" s="144"/>
      <c r="AL85" s="144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</row>
    <row r="86" ht="15.75" customHeight="1">
      <c r="A86" s="143"/>
      <c r="B86" s="143"/>
      <c r="C86" s="143"/>
      <c r="D86" s="143"/>
      <c r="E86" s="143"/>
      <c r="F86" s="288"/>
      <c r="G86" s="289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289"/>
      <c r="S86" s="143"/>
      <c r="T86" s="143"/>
      <c r="U86" s="143"/>
      <c r="V86" s="143"/>
      <c r="W86" s="143"/>
      <c r="X86" s="143"/>
      <c r="Y86" s="143"/>
      <c r="Z86" s="143"/>
      <c r="AA86" s="143"/>
      <c r="AB86" s="288"/>
      <c r="AC86" s="158"/>
      <c r="AD86" s="143"/>
      <c r="AE86" s="144"/>
      <c r="AF86" s="144"/>
      <c r="AG86" s="144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</row>
    <row r="87" ht="15.75" customHeight="1">
      <c r="A87" s="143"/>
      <c r="B87" s="143"/>
      <c r="C87" s="143"/>
      <c r="D87" s="143"/>
      <c r="E87" s="143"/>
      <c r="F87" s="288"/>
      <c r="G87" s="289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289"/>
      <c r="S87" s="143"/>
      <c r="T87" s="143"/>
      <c r="U87" s="143"/>
      <c r="V87" s="143"/>
      <c r="W87" s="143"/>
      <c r="X87" s="143"/>
      <c r="Y87" s="143"/>
      <c r="Z87" s="143"/>
      <c r="AA87" s="143"/>
      <c r="AB87" s="288"/>
      <c r="AC87" s="158"/>
      <c r="AD87" s="143"/>
      <c r="AE87" s="144"/>
      <c r="AF87" s="144"/>
      <c r="AG87" s="144"/>
      <c r="AH87" s="144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</row>
    <row r="88" ht="15.75" customHeight="1">
      <c r="A88" s="143"/>
      <c r="B88" s="143"/>
      <c r="C88" s="143"/>
      <c r="D88" s="143"/>
      <c r="E88" s="143"/>
      <c r="F88" s="288"/>
      <c r="G88" s="289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289"/>
      <c r="S88" s="143"/>
      <c r="T88" s="143"/>
      <c r="U88" s="143"/>
      <c r="V88" s="143"/>
      <c r="W88" s="143"/>
      <c r="X88" s="143"/>
      <c r="Y88" s="143"/>
      <c r="Z88" s="143"/>
      <c r="AA88" s="143"/>
      <c r="AB88" s="288"/>
      <c r="AC88" s="158"/>
      <c r="AD88" s="143"/>
      <c r="AE88" s="144"/>
      <c r="AF88" s="144"/>
      <c r="AG88" s="144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</row>
    <row r="89" ht="15.75" customHeight="1">
      <c r="A89" s="143"/>
      <c r="B89" s="143"/>
      <c r="C89" s="143"/>
      <c r="D89" s="143"/>
      <c r="E89" s="143"/>
      <c r="F89" s="288"/>
      <c r="G89" s="289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289"/>
      <c r="S89" s="143"/>
      <c r="T89" s="143"/>
      <c r="U89" s="143"/>
      <c r="V89" s="143"/>
      <c r="W89" s="143"/>
      <c r="X89" s="143"/>
      <c r="Y89" s="143"/>
      <c r="Z89" s="143"/>
      <c r="AA89" s="143"/>
      <c r="AB89" s="288"/>
      <c r="AC89" s="158"/>
      <c r="AD89" s="143"/>
      <c r="AE89" s="144"/>
      <c r="AF89" s="144"/>
      <c r="AG89" s="144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</row>
    <row r="90" ht="15.75" customHeight="1">
      <c r="A90" s="143"/>
      <c r="B90" s="143"/>
      <c r="C90" s="143"/>
      <c r="D90" s="143"/>
      <c r="E90" s="143"/>
      <c r="F90" s="288"/>
      <c r="G90" s="289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289"/>
      <c r="S90" s="143"/>
      <c r="T90" s="143"/>
      <c r="U90" s="143"/>
      <c r="V90" s="143"/>
      <c r="W90" s="143"/>
      <c r="X90" s="143"/>
      <c r="Y90" s="143"/>
      <c r="Z90" s="143"/>
      <c r="AA90" s="143"/>
      <c r="AB90" s="288"/>
      <c r="AC90" s="158"/>
      <c r="AD90" s="143"/>
      <c r="AE90" s="144"/>
      <c r="AF90" s="144"/>
      <c r="AG90" s="144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</row>
    <row r="91" ht="15.75" customHeight="1">
      <c r="A91" s="143"/>
      <c r="B91" s="143"/>
      <c r="C91" s="143"/>
      <c r="D91" s="143"/>
      <c r="E91" s="143"/>
      <c r="F91" s="288"/>
      <c r="G91" s="289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289"/>
      <c r="S91" s="143"/>
      <c r="T91" s="143"/>
      <c r="U91" s="143"/>
      <c r="V91" s="143"/>
      <c r="W91" s="143"/>
      <c r="X91" s="143"/>
      <c r="Y91" s="143"/>
      <c r="Z91" s="143"/>
      <c r="AA91" s="143"/>
      <c r="AB91" s="288"/>
      <c r="AC91" s="158"/>
      <c r="AD91" s="143"/>
      <c r="AE91" s="144"/>
      <c r="AF91" s="144"/>
      <c r="AG91" s="144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</row>
    <row r="92" ht="15.75" customHeight="1">
      <c r="A92" s="143"/>
      <c r="B92" s="143"/>
      <c r="C92" s="143"/>
      <c r="D92" s="143"/>
      <c r="E92" s="143"/>
      <c r="F92" s="288"/>
      <c r="G92" s="289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289"/>
      <c r="S92" s="143"/>
      <c r="T92" s="143"/>
      <c r="U92" s="143"/>
      <c r="V92" s="143"/>
      <c r="W92" s="143"/>
      <c r="X92" s="143"/>
      <c r="Y92" s="143"/>
      <c r="Z92" s="143"/>
      <c r="AA92" s="143"/>
      <c r="AB92" s="288"/>
      <c r="AC92" s="158"/>
      <c r="AD92" s="143"/>
      <c r="AE92" s="144"/>
      <c r="AF92" s="144"/>
      <c r="AG92" s="144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</row>
    <row r="93" ht="15.75" customHeight="1">
      <c r="A93" s="143"/>
      <c r="B93" s="143"/>
      <c r="C93" s="143"/>
      <c r="D93" s="143"/>
      <c r="E93" s="143"/>
      <c r="F93" s="288"/>
      <c r="G93" s="289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289"/>
      <c r="S93" s="143"/>
      <c r="T93" s="143"/>
      <c r="U93" s="143"/>
      <c r="V93" s="143"/>
      <c r="W93" s="143"/>
      <c r="X93" s="143"/>
      <c r="Y93" s="143"/>
      <c r="Z93" s="143"/>
      <c r="AA93" s="143"/>
      <c r="AB93" s="288"/>
      <c r="AC93" s="158"/>
      <c r="AD93" s="143"/>
      <c r="AE93" s="144"/>
      <c r="AF93" s="144"/>
      <c r="AG93" s="144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</row>
    <row r="94" ht="15.75" customHeight="1">
      <c r="A94" s="143"/>
      <c r="B94" s="143"/>
      <c r="C94" s="143"/>
      <c r="D94" s="143"/>
      <c r="E94" s="143"/>
      <c r="F94" s="288"/>
      <c r="G94" s="289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289"/>
      <c r="S94" s="143"/>
      <c r="T94" s="143"/>
      <c r="U94" s="143"/>
      <c r="V94" s="143"/>
      <c r="W94" s="143"/>
      <c r="X94" s="143"/>
      <c r="Y94" s="143"/>
      <c r="Z94" s="143"/>
      <c r="AA94" s="143"/>
      <c r="AB94" s="288"/>
      <c r="AC94" s="158"/>
      <c r="AD94" s="143"/>
      <c r="AE94" s="144"/>
      <c r="AF94" s="144"/>
      <c r="AG94" s="144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</row>
    <row r="95" ht="15.75" customHeight="1">
      <c r="A95" s="143"/>
      <c r="B95" s="143"/>
      <c r="C95" s="143"/>
      <c r="D95" s="143"/>
      <c r="E95" s="143"/>
      <c r="F95" s="288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289"/>
      <c r="S95" s="143"/>
      <c r="T95" s="143"/>
      <c r="U95" s="143"/>
      <c r="V95" s="143"/>
      <c r="W95" s="143"/>
      <c r="X95" s="143"/>
      <c r="Y95" s="143"/>
      <c r="Z95" s="143"/>
      <c r="AA95" s="143"/>
      <c r="AB95" s="288"/>
      <c r="AC95" s="158"/>
      <c r="AD95" s="143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</row>
    <row r="96" ht="15.75" customHeight="1">
      <c r="A96" s="143"/>
      <c r="B96" s="143"/>
      <c r="C96" s="143"/>
      <c r="D96" s="143"/>
      <c r="E96" s="143"/>
      <c r="F96" s="288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289"/>
      <c r="S96" s="143"/>
      <c r="T96" s="143"/>
      <c r="U96" s="143"/>
      <c r="V96" s="143"/>
      <c r="W96" s="143"/>
      <c r="X96" s="143"/>
      <c r="Y96" s="143"/>
      <c r="Z96" s="143"/>
      <c r="AA96" s="143"/>
      <c r="AB96" s="288"/>
      <c r="AC96" s="158"/>
      <c r="AD96" s="143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</row>
    <row r="97" ht="15.75" customHeight="1">
      <c r="A97" s="143"/>
      <c r="B97" s="143"/>
      <c r="C97" s="143"/>
      <c r="D97" s="143"/>
      <c r="E97" s="143"/>
      <c r="F97" s="288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289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</row>
    <row r="98" ht="15.75" customHeight="1">
      <c r="A98" s="143"/>
      <c r="B98" s="143"/>
      <c r="C98" s="143"/>
      <c r="D98" s="143"/>
      <c r="E98" s="143"/>
      <c r="F98" s="288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289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4"/>
      <c r="AF98" s="144"/>
      <c r="AG98" s="144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</row>
    <row r="99" ht="15.75" customHeight="1">
      <c r="A99" s="143"/>
      <c r="B99" s="143"/>
      <c r="C99" s="143"/>
      <c r="D99" s="143"/>
      <c r="E99" s="143"/>
      <c r="F99" s="288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289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4"/>
      <c r="AF99" s="144"/>
      <c r="AG99" s="144"/>
      <c r="AH99" s="144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</row>
    <row r="100" ht="15.75" customHeight="1">
      <c r="A100" s="143"/>
      <c r="B100" s="143"/>
      <c r="C100" s="143"/>
      <c r="D100" s="143"/>
      <c r="E100" s="143"/>
      <c r="F100" s="288"/>
      <c r="G100" s="143"/>
      <c r="H100" s="143"/>
      <c r="I100" s="158"/>
      <c r="J100" s="143"/>
      <c r="K100" s="158"/>
      <c r="L100" s="158"/>
      <c r="M100" s="158"/>
      <c r="N100" s="158"/>
      <c r="O100" s="158"/>
      <c r="P100" s="158"/>
      <c r="Q100" s="143"/>
      <c r="R100" s="289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4"/>
      <c r="AF100" s="144"/>
      <c r="AG100" s="144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</row>
    <row r="101" ht="15.75" customHeight="1">
      <c r="A101" s="143"/>
      <c r="B101" s="143"/>
      <c r="C101" s="143"/>
      <c r="D101" s="143"/>
      <c r="E101" s="143"/>
      <c r="F101" s="288"/>
      <c r="G101" s="143"/>
      <c r="H101" s="143"/>
      <c r="I101" s="158"/>
      <c r="J101" s="143"/>
      <c r="K101" s="158"/>
      <c r="L101" s="158"/>
      <c r="M101" s="158"/>
      <c r="N101" s="158"/>
      <c r="O101" s="158"/>
      <c r="P101" s="158"/>
      <c r="Q101" s="143"/>
      <c r="R101" s="289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4"/>
      <c r="AF101" s="144"/>
      <c r="AG101" s="144"/>
      <c r="AH101" s="144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</row>
    <row r="102" ht="15.75" customHeight="1">
      <c r="A102" s="143"/>
      <c r="B102" s="143"/>
      <c r="C102" s="143"/>
      <c r="D102" s="143"/>
      <c r="E102" s="143"/>
      <c r="F102" s="288"/>
      <c r="G102" s="143"/>
      <c r="H102" s="143"/>
      <c r="I102" s="158"/>
      <c r="J102" s="143"/>
      <c r="K102" s="158"/>
      <c r="L102" s="158"/>
      <c r="M102" s="158"/>
      <c r="N102" s="158"/>
      <c r="O102" s="158"/>
      <c r="P102" s="158"/>
      <c r="Q102" s="143"/>
      <c r="R102" s="289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4"/>
      <c r="AF102" s="144"/>
      <c r="AG102" s="144"/>
      <c r="AH102" s="144"/>
      <c r="AI102" s="144"/>
      <c r="AJ102" s="144"/>
      <c r="AK102" s="144"/>
      <c r="AL102" s="144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</row>
    <row r="103" ht="15.75" customHeight="1">
      <c r="A103" s="143"/>
      <c r="B103" s="143"/>
      <c r="C103" s="143"/>
      <c r="D103" s="143"/>
      <c r="E103" s="143"/>
      <c r="F103" s="288"/>
      <c r="G103" s="143"/>
      <c r="H103" s="143"/>
      <c r="I103" s="158"/>
      <c r="J103" s="143"/>
      <c r="K103" s="158"/>
      <c r="L103" s="158"/>
      <c r="M103" s="158"/>
      <c r="N103" s="158"/>
      <c r="O103" s="158"/>
      <c r="P103" s="158"/>
      <c r="Q103" s="143"/>
      <c r="R103" s="289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4"/>
      <c r="AF103" s="144"/>
      <c r="AG103" s="144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</row>
    <row r="104" ht="15.75" customHeight="1">
      <c r="A104" s="143"/>
      <c r="B104" s="143"/>
      <c r="C104" s="143"/>
      <c r="D104" s="143"/>
      <c r="E104" s="143"/>
      <c r="F104" s="288"/>
      <c r="G104" s="143"/>
      <c r="H104" s="143"/>
      <c r="I104" s="158"/>
      <c r="J104" s="143"/>
      <c r="K104" s="158"/>
      <c r="L104" s="158"/>
      <c r="M104" s="158"/>
      <c r="N104" s="158"/>
      <c r="O104" s="158"/>
      <c r="P104" s="158"/>
      <c r="Q104" s="143"/>
      <c r="R104" s="289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4"/>
      <c r="AF104" s="144"/>
      <c r="AG104" s="144"/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</row>
    <row r="105" ht="15.75" customHeight="1">
      <c r="A105" s="143"/>
      <c r="B105" s="143"/>
      <c r="C105" s="143"/>
      <c r="D105" s="143"/>
      <c r="E105" s="143"/>
      <c r="F105" s="288"/>
      <c r="G105" s="143"/>
      <c r="H105" s="143"/>
      <c r="I105" s="158"/>
      <c r="J105" s="143"/>
      <c r="K105" s="158"/>
      <c r="L105" s="158"/>
      <c r="M105" s="158"/>
      <c r="N105" s="158"/>
      <c r="O105" s="158"/>
      <c r="P105" s="158"/>
      <c r="Q105" s="143"/>
      <c r="R105" s="289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4"/>
      <c r="AF105" s="144"/>
      <c r="AG105" s="144"/>
      <c r="AH105" s="144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  <c r="AX105" s="144"/>
    </row>
    <row r="106" ht="15.75" customHeight="1">
      <c r="A106" s="143"/>
      <c r="B106" s="143"/>
      <c r="C106" s="143"/>
      <c r="D106" s="143"/>
      <c r="E106" s="143"/>
      <c r="F106" s="288"/>
      <c r="G106" s="143"/>
      <c r="H106" s="143"/>
      <c r="I106" s="158"/>
      <c r="J106" s="143"/>
      <c r="K106" s="158"/>
      <c r="L106" s="158"/>
      <c r="M106" s="158"/>
      <c r="N106" s="158"/>
      <c r="O106" s="158"/>
      <c r="P106" s="158"/>
      <c r="Q106" s="143"/>
      <c r="R106" s="289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4"/>
      <c r="AF106" s="144"/>
      <c r="AG106" s="144"/>
      <c r="AH106" s="144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  <c r="AX106" s="144"/>
    </row>
    <row r="107" ht="15.75" customHeight="1">
      <c r="A107" s="143"/>
      <c r="B107" s="143"/>
      <c r="C107" s="143"/>
      <c r="D107" s="143"/>
      <c r="E107" s="143"/>
      <c r="F107" s="288"/>
      <c r="G107" s="158"/>
      <c r="H107" s="143"/>
      <c r="I107" s="158"/>
      <c r="J107" s="143"/>
      <c r="K107" s="158"/>
      <c r="L107" s="158"/>
      <c r="M107" s="158"/>
      <c r="N107" s="158"/>
      <c r="O107" s="158"/>
      <c r="P107" s="158"/>
      <c r="Q107" s="143"/>
      <c r="R107" s="289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4"/>
      <c r="AF107" s="144"/>
      <c r="AG107" s="144"/>
      <c r="AH107" s="144"/>
      <c r="AI107" s="144"/>
      <c r="AJ107" s="144"/>
      <c r="AK107" s="144"/>
      <c r="AL107" s="144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</row>
    <row r="108" ht="15.75" customHeight="1">
      <c r="A108" s="143"/>
      <c r="B108" s="143"/>
      <c r="C108" s="143"/>
      <c r="D108" s="143"/>
      <c r="E108" s="143"/>
      <c r="F108" s="288"/>
      <c r="G108" s="158"/>
      <c r="H108" s="143"/>
      <c r="I108" s="158"/>
      <c r="J108" s="143"/>
      <c r="K108" s="158"/>
      <c r="L108" s="158"/>
      <c r="M108" s="158"/>
      <c r="N108" s="158"/>
      <c r="O108" s="158"/>
      <c r="P108" s="158"/>
      <c r="Q108" s="143"/>
      <c r="R108" s="289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4"/>
      <c r="AF108" s="144"/>
      <c r="AG108" s="144"/>
      <c r="AH108" s="144"/>
      <c r="AI108" s="144"/>
      <c r="AJ108" s="144"/>
      <c r="AK108" s="144"/>
      <c r="AL108" s="144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</row>
    <row r="109" ht="15.75" customHeight="1">
      <c r="A109" s="143"/>
      <c r="B109" s="143"/>
      <c r="C109" s="143"/>
      <c r="D109" s="143"/>
      <c r="E109" s="143"/>
      <c r="F109" s="288"/>
      <c r="G109" s="158"/>
      <c r="H109" s="143"/>
      <c r="I109" s="158"/>
      <c r="J109" s="143"/>
      <c r="K109" s="158"/>
      <c r="L109" s="158"/>
      <c r="M109" s="158"/>
      <c r="N109" s="158"/>
      <c r="O109" s="158"/>
      <c r="P109" s="158"/>
      <c r="Q109" s="143"/>
      <c r="R109" s="289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4"/>
      <c r="AF109" s="144"/>
      <c r="AG109" s="144"/>
      <c r="AH109" s="144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</row>
    <row r="110" ht="15.75" customHeight="1">
      <c r="A110" s="143"/>
      <c r="B110" s="143"/>
      <c r="C110" s="143"/>
      <c r="D110" s="143"/>
      <c r="E110" s="143"/>
      <c r="F110" s="288"/>
      <c r="G110" s="158"/>
      <c r="H110" s="143"/>
      <c r="I110" s="158"/>
      <c r="J110" s="158"/>
      <c r="K110" s="158"/>
      <c r="L110" s="158"/>
      <c r="M110" s="158"/>
      <c r="N110" s="158"/>
      <c r="O110" s="158"/>
      <c r="P110" s="158"/>
      <c r="Q110" s="143"/>
      <c r="R110" s="289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4"/>
      <c r="AF110" s="144"/>
      <c r="AG110" s="144"/>
      <c r="AH110" s="144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</row>
    <row r="111" ht="15.75" customHeight="1">
      <c r="A111" s="143"/>
      <c r="B111" s="143"/>
      <c r="C111" s="143"/>
      <c r="D111" s="143"/>
      <c r="E111" s="143"/>
      <c r="F111" s="288"/>
      <c r="G111" s="158"/>
      <c r="H111" s="143"/>
      <c r="I111" s="158"/>
      <c r="J111" s="158"/>
      <c r="K111" s="158"/>
      <c r="L111" s="158"/>
      <c r="M111" s="158"/>
      <c r="N111" s="158"/>
      <c r="O111" s="158"/>
      <c r="P111" s="158"/>
      <c r="Q111" s="143"/>
      <c r="R111" s="289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4"/>
      <c r="AF111" s="144"/>
      <c r="AG111" s="144"/>
      <c r="AH111" s="144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144"/>
      <c r="AS111" s="144"/>
      <c r="AT111" s="144"/>
      <c r="AU111" s="144"/>
      <c r="AV111" s="144"/>
      <c r="AW111" s="144"/>
      <c r="AX111" s="144"/>
    </row>
    <row r="112" ht="15.75" customHeight="1">
      <c r="A112" s="143"/>
      <c r="B112" s="143"/>
      <c r="C112" s="143"/>
      <c r="D112" s="143"/>
      <c r="E112" s="143"/>
      <c r="F112" s="288"/>
      <c r="G112" s="158"/>
      <c r="H112" s="143"/>
      <c r="I112" s="158"/>
      <c r="J112" s="158"/>
      <c r="K112" s="158"/>
      <c r="L112" s="158"/>
      <c r="M112" s="158"/>
      <c r="N112" s="158"/>
      <c r="O112" s="158"/>
      <c r="P112" s="158"/>
      <c r="Q112" s="143"/>
      <c r="R112" s="289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4"/>
      <c r="AF112" s="144"/>
      <c r="AG112" s="144"/>
      <c r="AH112" s="144"/>
      <c r="AI112" s="144"/>
      <c r="AJ112" s="144"/>
      <c r="AK112" s="144"/>
      <c r="AL112" s="144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</row>
    <row r="113" ht="15.75" customHeight="1">
      <c r="A113" s="143"/>
      <c r="B113" s="143"/>
      <c r="C113" s="143"/>
      <c r="D113" s="143"/>
      <c r="E113" s="143"/>
      <c r="F113" s="288"/>
      <c r="G113" s="158"/>
      <c r="H113" s="143"/>
      <c r="I113" s="158"/>
      <c r="J113" s="158"/>
      <c r="K113" s="158"/>
      <c r="L113" s="158"/>
      <c r="M113" s="158"/>
      <c r="N113" s="158"/>
      <c r="O113" s="158"/>
      <c r="P113" s="158"/>
      <c r="Q113" s="143"/>
      <c r="R113" s="289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4"/>
      <c r="AF113" s="144"/>
      <c r="AG113" s="144"/>
      <c r="AH113" s="144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</row>
    <row r="114" ht="15.75" customHeight="1">
      <c r="A114" s="143"/>
      <c r="B114" s="143"/>
      <c r="C114" s="143"/>
      <c r="D114" s="143"/>
      <c r="E114" s="143"/>
      <c r="F114" s="288"/>
      <c r="G114" s="158"/>
      <c r="H114" s="143"/>
      <c r="I114" s="158"/>
      <c r="J114" s="158"/>
      <c r="K114" s="158"/>
      <c r="L114" s="158"/>
      <c r="M114" s="158"/>
      <c r="N114" s="158"/>
      <c r="O114" s="158"/>
      <c r="P114" s="158"/>
      <c r="Q114" s="143"/>
      <c r="R114" s="289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4"/>
      <c r="AF114" s="144"/>
      <c r="AG114" s="144"/>
      <c r="AH114" s="144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</row>
    <row r="115" ht="15.75" customHeight="1">
      <c r="A115" s="143"/>
      <c r="B115" s="143"/>
      <c r="C115" s="143"/>
      <c r="D115" s="143"/>
      <c r="E115" s="143"/>
      <c r="F115" s="288"/>
      <c r="G115" s="158"/>
      <c r="H115" s="143"/>
      <c r="I115" s="158"/>
      <c r="J115" s="158"/>
      <c r="K115" s="158"/>
      <c r="L115" s="158"/>
      <c r="M115" s="158"/>
      <c r="N115" s="158"/>
      <c r="O115" s="158"/>
      <c r="P115" s="158"/>
      <c r="Q115" s="143"/>
      <c r="R115" s="289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4"/>
      <c r="AF115" s="144"/>
      <c r="AG115" s="144"/>
      <c r="AH115" s="144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</row>
    <row r="116" ht="15.75" customHeight="1">
      <c r="A116" s="143"/>
      <c r="B116" s="143"/>
      <c r="C116" s="143"/>
      <c r="D116" s="143"/>
      <c r="E116" s="143"/>
      <c r="F116" s="288"/>
      <c r="G116" s="158"/>
      <c r="H116" s="143"/>
      <c r="I116" s="158"/>
      <c r="J116" s="158"/>
      <c r="K116" s="158"/>
      <c r="L116" s="158"/>
      <c r="M116" s="158"/>
      <c r="N116" s="158"/>
      <c r="O116" s="158"/>
      <c r="P116" s="158"/>
      <c r="Q116" s="143"/>
      <c r="R116" s="289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4"/>
      <c r="AF116" s="144"/>
      <c r="AG116" s="144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</row>
    <row r="117" ht="15.75" customHeight="1">
      <c r="A117" s="143"/>
      <c r="B117" s="143"/>
      <c r="C117" s="143"/>
      <c r="D117" s="143"/>
      <c r="E117" s="143"/>
      <c r="F117" s="288"/>
      <c r="G117" s="158"/>
      <c r="H117" s="143"/>
      <c r="I117" s="158"/>
      <c r="J117" s="158"/>
      <c r="K117" s="158"/>
      <c r="L117" s="158"/>
      <c r="M117" s="158"/>
      <c r="N117" s="158"/>
      <c r="O117" s="158"/>
      <c r="P117" s="158"/>
      <c r="Q117" s="143"/>
      <c r="R117" s="289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4"/>
      <c r="AF117" s="144"/>
      <c r="AG117" s="144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</row>
    <row r="118" ht="15.75" customHeight="1">
      <c r="A118" s="143"/>
      <c r="B118" s="143"/>
      <c r="C118" s="143"/>
      <c r="D118" s="143"/>
      <c r="E118" s="143"/>
      <c r="F118" s="288"/>
      <c r="G118" s="158"/>
      <c r="H118" s="143"/>
      <c r="I118" s="158"/>
      <c r="J118" s="158"/>
      <c r="K118" s="158"/>
      <c r="L118" s="158"/>
      <c r="M118" s="158"/>
      <c r="N118" s="158"/>
      <c r="O118" s="158"/>
      <c r="P118" s="158"/>
      <c r="Q118" s="143"/>
      <c r="R118" s="289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4"/>
      <c r="AF118" s="144"/>
      <c r="AG118" s="144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</row>
    <row r="119" ht="15.75" customHeight="1">
      <c r="A119" s="143"/>
      <c r="B119" s="143"/>
      <c r="C119" s="143"/>
      <c r="D119" s="143"/>
      <c r="E119" s="143"/>
      <c r="F119" s="288"/>
      <c r="G119" s="158"/>
      <c r="H119" s="143"/>
      <c r="I119" s="158"/>
      <c r="J119" s="158"/>
      <c r="K119" s="158"/>
      <c r="L119" s="158"/>
      <c r="M119" s="158"/>
      <c r="N119" s="158"/>
      <c r="O119" s="158"/>
      <c r="P119" s="158"/>
      <c r="Q119" s="143"/>
      <c r="R119" s="289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4"/>
      <c r="AF119" s="144"/>
      <c r="AG119" s="144"/>
      <c r="AH119" s="144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</row>
    <row r="120" ht="15.75" customHeight="1">
      <c r="A120" s="143"/>
      <c r="B120" s="143"/>
      <c r="C120" s="143"/>
      <c r="D120" s="143"/>
      <c r="E120" s="143"/>
      <c r="F120" s="288"/>
      <c r="G120" s="158"/>
      <c r="H120" s="143"/>
      <c r="I120" s="158"/>
      <c r="J120" s="158"/>
      <c r="K120" s="158"/>
      <c r="L120" s="158"/>
      <c r="M120" s="158"/>
      <c r="N120" s="158"/>
      <c r="O120" s="158"/>
      <c r="P120" s="158"/>
      <c r="Q120" s="143"/>
      <c r="R120" s="289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4"/>
      <c r="AF120" s="144"/>
      <c r="AG120" s="144"/>
      <c r="AH120" s="144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</row>
    <row r="121" ht="15.75" customHeight="1">
      <c r="A121" s="143"/>
      <c r="B121" s="143"/>
      <c r="C121" s="143"/>
      <c r="D121" s="143"/>
      <c r="E121" s="143"/>
      <c r="F121" s="288"/>
      <c r="G121" s="158"/>
      <c r="H121" s="143"/>
      <c r="I121" s="158"/>
      <c r="J121" s="158"/>
      <c r="K121" s="158"/>
      <c r="L121" s="158"/>
      <c r="M121" s="158"/>
      <c r="N121" s="158"/>
      <c r="O121" s="158"/>
      <c r="P121" s="158"/>
      <c r="Q121" s="143"/>
      <c r="R121" s="289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4"/>
      <c r="AF121" s="144"/>
      <c r="AG121" s="144"/>
      <c r="AH121" s="144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</row>
    <row r="122" ht="15.75" customHeight="1">
      <c r="A122" s="143"/>
      <c r="B122" s="143"/>
      <c r="C122" s="143"/>
      <c r="D122" s="143"/>
      <c r="E122" s="143"/>
      <c r="F122" s="288"/>
      <c r="G122" s="158"/>
      <c r="H122" s="143"/>
      <c r="I122" s="158"/>
      <c r="J122" s="158"/>
      <c r="K122" s="158"/>
      <c r="L122" s="158"/>
      <c r="M122" s="158"/>
      <c r="N122" s="158"/>
      <c r="O122" s="158"/>
      <c r="P122" s="158"/>
      <c r="Q122" s="143"/>
      <c r="R122" s="289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4"/>
      <c r="AF122" s="144"/>
      <c r="AG122" s="144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</row>
    <row r="123" ht="15.75" customHeight="1">
      <c r="A123" s="143"/>
      <c r="B123" s="143"/>
      <c r="C123" s="143"/>
      <c r="D123" s="143"/>
      <c r="E123" s="143"/>
      <c r="F123" s="288"/>
      <c r="G123" s="158"/>
      <c r="H123" s="143"/>
      <c r="I123" s="158"/>
      <c r="J123" s="158"/>
      <c r="K123" s="158"/>
      <c r="L123" s="158"/>
      <c r="M123" s="158"/>
      <c r="N123" s="158"/>
      <c r="O123" s="158"/>
      <c r="P123" s="158"/>
      <c r="Q123" s="143"/>
      <c r="R123" s="289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4"/>
      <c r="AF123" s="144"/>
      <c r="AG123" s="144"/>
      <c r="AH123" s="144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</row>
    <row r="124" ht="15.75" customHeight="1">
      <c r="A124" s="143"/>
      <c r="B124" s="143"/>
      <c r="C124" s="143"/>
      <c r="D124" s="143"/>
      <c r="E124" s="143"/>
      <c r="F124" s="288"/>
      <c r="G124" s="158"/>
      <c r="H124" s="143"/>
      <c r="I124" s="158"/>
      <c r="J124" s="158"/>
      <c r="K124" s="158"/>
      <c r="L124" s="158"/>
      <c r="M124" s="158"/>
      <c r="N124" s="158"/>
      <c r="O124" s="158"/>
      <c r="P124" s="158"/>
      <c r="Q124" s="143"/>
      <c r="R124" s="289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4"/>
      <c r="AF124" s="144"/>
      <c r="AG124" s="144"/>
      <c r="AH124" s="144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</row>
    <row r="125" ht="15.75" customHeight="1">
      <c r="A125" s="143"/>
      <c r="B125" s="143"/>
      <c r="C125" s="143"/>
      <c r="D125" s="143"/>
      <c r="E125" s="143"/>
      <c r="F125" s="288"/>
      <c r="G125" s="158"/>
      <c r="H125" s="143"/>
      <c r="I125" s="158"/>
      <c r="J125" s="158"/>
      <c r="K125" s="158"/>
      <c r="L125" s="158"/>
      <c r="M125" s="158"/>
      <c r="N125" s="158"/>
      <c r="O125" s="158"/>
      <c r="P125" s="158"/>
      <c r="Q125" s="143"/>
      <c r="R125" s="289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4"/>
      <c r="AF125" s="144"/>
      <c r="AG125" s="144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</row>
    <row r="126" ht="15.75" customHeight="1">
      <c r="A126" s="143"/>
      <c r="B126" s="143"/>
      <c r="C126" s="143"/>
      <c r="D126" s="143"/>
      <c r="E126" s="143"/>
      <c r="F126" s="288"/>
      <c r="G126" s="158"/>
      <c r="H126" s="143"/>
      <c r="I126" s="158"/>
      <c r="J126" s="158"/>
      <c r="K126" s="158"/>
      <c r="L126" s="158"/>
      <c r="M126" s="158"/>
      <c r="N126" s="158"/>
      <c r="O126" s="158"/>
      <c r="P126" s="158"/>
      <c r="Q126" s="143"/>
      <c r="R126" s="289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4"/>
      <c r="AF126" s="144"/>
      <c r="AG126" s="144"/>
      <c r="AH126" s="144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</row>
    <row r="127" ht="15.75" customHeight="1">
      <c r="A127" s="143"/>
      <c r="B127" s="143"/>
      <c r="C127" s="143"/>
      <c r="D127" s="143"/>
      <c r="E127" s="143"/>
      <c r="F127" s="288"/>
      <c r="G127" s="158"/>
      <c r="H127" s="143"/>
      <c r="I127" s="158"/>
      <c r="J127" s="158"/>
      <c r="K127" s="158"/>
      <c r="L127" s="158"/>
      <c r="M127" s="158"/>
      <c r="N127" s="158"/>
      <c r="O127" s="158"/>
      <c r="P127" s="158"/>
      <c r="Q127" s="143"/>
      <c r="R127" s="289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4"/>
      <c r="AF127" s="144"/>
      <c r="AG127" s="144"/>
      <c r="AH127" s="144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</row>
    <row r="128" ht="15.75" customHeight="1">
      <c r="A128" s="143"/>
      <c r="B128" s="143"/>
      <c r="C128" s="143"/>
      <c r="D128" s="143"/>
      <c r="E128" s="143"/>
      <c r="F128" s="288"/>
      <c r="G128" s="158"/>
      <c r="H128" s="143"/>
      <c r="I128" s="158"/>
      <c r="J128" s="158"/>
      <c r="K128" s="158"/>
      <c r="L128" s="158"/>
      <c r="M128" s="158"/>
      <c r="N128" s="158"/>
      <c r="O128" s="158"/>
      <c r="P128" s="158"/>
      <c r="Q128" s="143"/>
      <c r="R128" s="289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4"/>
      <c r="AF128" s="144"/>
      <c r="AG128" s="144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</row>
    <row r="129" ht="15.75" customHeight="1">
      <c r="A129" s="143"/>
      <c r="B129" s="143"/>
      <c r="C129" s="143"/>
      <c r="D129" s="143"/>
      <c r="E129" s="143"/>
      <c r="F129" s="288"/>
      <c r="G129" s="158"/>
      <c r="H129" s="143"/>
      <c r="I129" s="158"/>
      <c r="J129" s="158"/>
      <c r="K129" s="158"/>
      <c r="L129" s="158"/>
      <c r="M129" s="158"/>
      <c r="N129" s="158"/>
      <c r="O129" s="158"/>
      <c r="P129" s="158"/>
      <c r="Q129" s="143"/>
      <c r="R129" s="289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4"/>
      <c r="AF129" s="144"/>
      <c r="AG129" s="144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</row>
    <row r="130" ht="15.75" customHeight="1">
      <c r="A130" s="143"/>
      <c r="B130" s="143"/>
      <c r="C130" s="143"/>
      <c r="D130" s="143"/>
      <c r="E130" s="143"/>
      <c r="F130" s="288"/>
      <c r="G130" s="158"/>
      <c r="H130" s="143"/>
      <c r="I130" s="158"/>
      <c r="J130" s="158"/>
      <c r="K130" s="158"/>
      <c r="L130" s="158"/>
      <c r="M130" s="158"/>
      <c r="N130" s="158"/>
      <c r="O130" s="158"/>
      <c r="P130" s="158"/>
      <c r="Q130" s="143"/>
      <c r="R130" s="289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4"/>
      <c r="AF130" s="144"/>
      <c r="AG130" s="144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</row>
    <row r="131" ht="15.75" customHeight="1">
      <c r="A131" s="143"/>
      <c r="B131" s="143"/>
      <c r="C131" s="143"/>
      <c r="D131" s="143"/>
      <c r="E131" s="143"/>
      <c r="F131" s="288"/>
      <c r="G131" s="158"/>
      <c r="H131" s="143"/>
      <c r="I131" s="158"/>
      <c r="J131" s="158"/>
      <c r="K131" s="158"/>
      <c r="L131" s="158"/>
      <c r="M131" s="158"/>
      <c r="N131" s="158"/>
      <c r="O131" s="158"/>
      <c r="P131" s="158"/>
      <c r="Q131" s="143"/>
      <c r="R131" s="289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4"/>
      <c r="AF131" s="144"/>
      <c r="AG131" s="144"/>
      <c r="AH131" s="144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</row>
    <row r="132" ht="15.75" customHeight="1">
      <c r="A132" s="143"/>
      <c r="B132" s="143"/>
      <c r="C132" s="143"/>
      <c r="D132" s="143"/>
      <c r="E132" s="143"/>
      <c r="F132" s="288"/>
      <c r="G132" s="158"/>
      <c r="H132" s="143"/>
      <c r="I132" s="158"/>
      <c r="J132" s="158"/>
      <c r="K132" s="158"/>
      <c r="L132" s="158"/>
      <c r="M132" s="158"/>
      <c r="N132" s="158"/>
      <c r="O132" s="158"/>
      <c r="P132" s="158"/>
      <c r="Q132" s="143"/>
      <c r="R132" s="289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4"/>
      <c r="AF132" s="144"/>
      <c r="AG132" s="144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</row>
    <row r="133" ht="15.75" customHeight="1">
      <c r="A133" s="143"/>
      <c r="B133" s="143"/>
      <c r="C133" s="143"/>
      <c r="D133" s="143"/>
      <c r="E133" s="143"/>
      <c r="F133" s="288"/>
      <c r="G133" s="158"/>
      <c r="H133" s="143"/>
      <c r="I133" s="158"/>
      <c r="J133" s="158"/>
      <c r="K133" s="158"/>
      <c r="L133" s="158"/>
      <c r="M133" s="158"/>
      <c r="N133" s="158"/>
      <c r="O133" s="158"/>
      <c r="P133" s="158"/>
      <c r="Q133" s="143"/>
      <c r="R133" s="289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4"/>
      <c r="AF133" s="144"/>
      <c r="AG133" s="144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</row>
    <row r="134" ht="15.75" customHeight="1">
      <c r="A134" s="143"/>
      <c r="B134" s="143"/>
      <c r="C134" s="143"/>
      <c r="D134" s="143"/>
      <c r="E134" s="143"/>
      <c r="F134" s="288"/>
      <c r="G134" s="158"/>
      <c r="H134" s="143"/>
      <c r="I134" s="158"/>
      <c r="J134" s="158"/>
      <c r="K134" s="158"/>
      <c r="L134" s="158"/>
      <c r="M134" s="158"/>
      <c r="N134" s="158"/>
      <c r="O134" s="158"/>
      <c r="P134" s="158"/>
      <c r="Q134" s="143"/>
      <c r="R134" s="289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4"/>
      <c r="AF134" s="144"/>
      <c r="AG134" s="144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</row>
    <row r="135" ht="15.75" customHeight="1">
      <c r="A135" s="143"/>
      <c r="B135" s="143"/>
      <c r="C135" s="143"/>
      <c r="D135" s="143"/>
      <c r="E135" s="143"/>
      <c r="F135" s="288"/>
      <c r="G135" s="158"/>
      <c r="H135" s="143"/>
      <c r="I135" s="158"/>
      <c r="J135" s="158"/>
      <c r="K135" s="158"/>
      <c r="L135" s="158"/>
      <c r="M135" s="158"/>
      <c r="N135" s="158"/>
      <c r="O135" s="158"/>
      <c r="P135" s="158"/>
      <c r="Q135" s="143"/>
      <c r="R135" s="289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4"/>
      <c r="AF135" s="144"/>
      <c r="AG135" s="144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</row>
    <row r="136" ht="15.75" customHeight="1">
      <c r="A136" s="143"/>
      <c r="B136" s="143"/>
      <c r="C136" s="143"/>
      <c r="D136" s="143"/>
      <c r="E136" s="143"/>
      <c r="F136" s="288"/>
      <c r="G136" s="158"/>
      <c r="H136" s="143"/>
      <c r="I136" s="158"/>
      <c r="J136" s="158"/>
      <c r="K136" s="158"/>
      <c r="L136" s="158"/>
      <c r="M136" s="158"/>
      <c r="N136" s="158"/>
      <c r="O136" s="158"/>
      <c r="P136" s="158"/>
      <c r="Q136" s="143"/>
      <c r="R136" s="289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4"/>
      <c r="AF136" s="144"/>
      <c r="AG136" s="144"/>
      <c r="AH136" s="144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</row>
    <row r="137" ht="15.75" customHeight="1">
      <c r="A137" s="143"/>
      <c r="B137" s="143"/>
      <c r="C137" s="143"/>
      <c r="D137" s="143"/>
      <c r="E137" s="143"/>
      <c r="F137" s="288"/>
      <c r="G137" s="158"/>
      <c r="H137" s="143"/>
      <c r="I137" s="158"/>
      <c r="J137" s="158"/>
      <c r="K137" s="158"/>
      <c r="L137" s="158"/>
      <c r="M137" s="158"/>
      <c r="N137" s="158"/>
      <c r="O137" s="158"/>
      <c r="P137" s="158"/>
      <c r="Q137" s="143"/>
      <c r="R137" s="289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4"/>
      <c r="AF137" s="144"/>
      <c r="AG137" s="144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</row>
    <row r="138" ht="15.75" customHeight="1">
      <c r="A138" s="143"/>
      <c r="B138" s="143"/>
      <c r="C138" s="143"/>
      <c r="D138" s="143"/>
      <c r="E138" s="143"/>
      <c r="F138" s="288"/>
      <c r="G138" s="158"/>
      <c r="H138" s="143"/>
      <c r="I138" s="158"/>
      <c r="J138" s="158"/>
      <c r="K138" s="158"/>
      <c r="L138" s="158"/>
      <c r="M138" s="158"/>
      <c r="N138" s="158"/>
      <c r="O138" s="158"/>
      <c r="P138" s="158"/>
      <c r="Q138" s="143"/>
      <c r="R138" s="289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4"/>
      <c r="AF138" s="144"/>
      <c r="AG138" s="144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</row>
    <row r="139" ht="15.75" customHeight="1">
      <c r="A139" s="143"/>
      <c r="B139" s="143"/>
      <c r="C139" s="143"/>
      <c r="D139" s="143"/>
      <c r="E139" s="143"/>
      <c r="F139" s="288"/>
      <c r="G139" s="158"/>
      <c r="H139" s="143"/>
      <c r="I139" s="158"/>
      <c r="J139" s="158"/>
      <c r="K139" s="158"/>
      <c r="L139" s="158"/>
      <c r="M139" s="158"/>
      <c r="N139" s="158"/>
      <c r="O139" s="158"/>
      <c r="P139" s="158"/>
      <c r="Q139" s="143"/>
      <c r="R139" s="289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4"/>
      <c r="AF139" s="144"/>
      <c r="AG139" s="144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</row>
    <row r="140" ht="15.75" customHeight="1">
      <c r="A140" s="143"/>
      <c r="B140" s="143"/>
      <c r="C140" s="143"/>
      <c r="D140" s="143"/>
      <c r="E140" s="143"/>
      <c r="F140" s="288"/>
      <c r="G140" s="158"/>
      <c r="H140" s="143"/>
      <c r="I140" s="158"/>
      <c r="J140" s="158"/>
      <c r="K140" s="158"/>
      <c r="L140" s="158"/>
      <c r="M140" s="158"/>
      <c r="N140" s="158"/>
      <c r="O140" s="158"/>
      <c r="P140" s="158"/>
      <c r="Q140" s="143"/>
      <c r="R140" s="289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4"/>
      <c r="AF140" s="144"/>
      <c r="AG140" s="144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</row>
    <row r="141" ht="15.75" customHeight="1">
      <c r="A141" s="143"/>
      <c r="B141" s="143"/>
      <c r="C141" s="143"/>
      <c r="D141" s="143"/>
      <c r="E141" s="143"/>
      <c r="F141" s="288"/>
      <c r="G141" s="158"/>
      <c r="H141" s="143"/>
      <c r="I141" s="158"/>
      <c r="J141" s="158"/>
      <c r="K141" s="158"/>
      <c r="L141" s="158"/>
      <c r="M141" s="158"/>
      <c r="N141" s="158"/>
      <c r="O141" s="158"/>
      <c r="P141" s="158"/>
      <c r="Q141" s="143"/>
      <c r="R141" s="289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4"/>
      <c r="AF141" s="144"/>
      <c r="AG141" s="144"/>
      <c r="AH141" s="144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</row>
    <row r="142" ht="15.75" customHeight="1">
      <c r="A142" s="143"/>
      <c r="B142" s="143"/>
      <c r="C142" s="143"/>
      <c r="D142" s="143"/>
      <c r="E142" s="143"/>
      <c r="F142" s="288"/>
      <c r="G142" s="158"/>
      <c r="H142" s="143"/>
      <c r="I142" s="158"/>
      <c r="J142" s="158"/>
      <c r="K142" s="158"/>
      <c r="L142" s="158"/>
      <c r="M142" s="158"/>
      <c r="N142" s="158"/>
      <c r="O142" s="158"/>
      <c r="P142" s="158"/>
      <c r="Q142" s="143"/>
      <c r="R142" s="289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4"/>
      <c r="AF142" s="144"/>
      <c r="AG142" s="144"/>
      <c r="AH142" s="144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</row>
    <row r="143" ht="15.75" customHeight="1">
      <c r="A143" s="143"/>
      <c r="B143" s="143"/>
      <c r="C143" s="143"/>
      <c r="D143" s="143"/>
      <c r="E143" s="143"/>
      <c r="F143" s="288"/>
      <c r="G143" s="158"/>
      <c r="H143" s="143"/>
      <c r="I143" s="158"/>
      <c r="J143" s="158"/>
      <c r="K143" s="158"/>
      <c r="L143" s="158"/>
      <c r="M143" s="158"/>
      <c r="N143" s="158"/>
      <c r="O143" s="158"/>
      <c r="P143" s="158"/>
      <c r="Q143" s="143"/>
      <c r="R143" s="289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4"/>
      <c r="AF143" s="144"/>
      <c r="AG143" s="144"/>
      <c r="AH143" s="144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</row>
    <row r="144" ht="15.75" customHeight="1">
      <c r="A144" s="143"/>
      <c r="B144" s="143"/>
      <c r="C144" s="143"/>
      <c r="D144" s="143"/>
      <c r="E144" s="143"/>
      <c r="F144" s="288"/>
      <c r="G144" s="158"/>
      <c r="H144" s="143"/>
      <c r="I144" s="158"/>
      <c r="J144" s="158"/>
      <c r="K144" s="158"/>
      <c r="L144" s="158"/>
      <c r="M144" s="158"/>
      <c r="N144" s="158"/>
      <c r="O144" s="158"/>
      <c r="P144" s="158"/>
      <c r="Q144" s="143"/>
      <c r="R144" s="289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4"/>
      <c r="AF144" s="144"/>
      <c r="AG144" s="144"/>
      <c r="AH144" s="144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</row>
    <row r="145" ht="15.75" customHeight="1">
      <c r="A145" s="143"/>
      <c r="B145" s="143"/>
      <c r="C145" s="143"/>
      <c r="D145" s="143"/>
      <c r="E145" s="143"/>
      <c r="F145" s="288"/>
      <c r="G145" s="158"/>
      <c r="H145" s="143"/>
      <c r="I145" s="158"/>
      <c r="J145" s="158"/>
      <c r="K145" s="158"/>
      <c r="L145" s="158"/>
      <c r="M145" s="158"/>
      <c r="N145" s="158"/>
      <c r="O145" s="158"/>
      <c r="P145" s="158"/>
      <c r="Q145" s="143"/>
      <c r="R145" s="289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4"/>
      <c r="AF145" s="144"/>
      <c r="AG145" s="144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</row>
    <row r="146" ht="15.75" customHeight="1">
      <c r="A146" s="143"/>
      <c r="B146" s="143"/>
      <c r="C146" s="143"/>
      <c r="D146" s="143"/>
      <c r="E146" s="143"/>
      <c r="F146" s="288"/>
      <c r="G146" s="158"/>
      <c r="H146" s="143"/>
      <c r="I146" s="158"/>
      <c r="J146" s="158"/>
      <c r="K146" s="158"/>
      <c r="L146" s="158"/>
      <c r="M146" s="158"/>
      <c r="N146" s="158"/>
      <c r="O146" s="158"/>
      <c r="P146" s="158"/>
      <c r="Q146" s="143"/>
      <c r="R146" s="289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4"/>
      <c r="AF146" s="144"/>
      <c r="AG146" s="144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  <c r="AX146" s="144"/>
    </row>
    <row r="147" ht="15.75" customHeight="1">
      <c r="A147" s="143"/>
      <c r="B147" s="143"/>
      <c r="C147" s="143"/>
      <c r="D147" s="143"/>
      <c r="E147" s="143"/>
      <c r="F147" s="288"/>
      <c r="G147" s="158"/>
      <c r="H147" s="143"/>
      <c r="I147" s="158"/>
      <c r="J147" s="158"/>
      <c r="K147" s="158"/>
      <c r="L147" s="158"/>
      <c r="M147" s="158"/>
      <c r="N147" s="158"/>
      <c r="O147" s="158"/>
      <c r="P147" s="158"/>
      <c r="Q147" s="143"/>
      <c r="R147" s="289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4"/>
      <c r="AF147" s="144"/>
      <c r="AG147" s="144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  <c r="AS147" s="144"/>
      <c r="AT147" s="144"/>
      <c r="AU147" s="144"/>
      <c r="AV147" s="144"/>
      <c r="AW147" s="144"/>
      <c r="AX147" s="144"/>
    </row>
    <row r="148" ht="15.75" customHeight="1">
      <c r="A148" s="143"/>
      <c r="B148" s="143"/>
      <c r="C148" s="143"/>
      <c r="D148" s="143"/>
      <c r="E148" s="143"/>
      <c r="F148" s="288"/>
      <c r="G148" s="158"/>
      <c r="H148" s="143"/>
      <c r="I148" s="158"/>
      <c r="J148" s="158"/>
      <c r="K148" s="158"/>
      <c r="L148" s="158"/>
      <c r="M148" s="158"/>
      <c r="N148" s="158"/>
      <c r="O148" s="158"/>
      <c r="P148" s="158"/>
      <c r="Q148" s="143"/>
      <c r="R148" s="289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4"/>
      <c r="AF148" s="144"/>
      <c r="AG148" s="144"/>
      <c r="AH148" s="144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144"/>
      <c r="AS148" s="144"/>
      <c r="AT148" s="144"/>
      <c r="AU148" s="144"/>
      <c r="AV148" s="144"/>
      <c r="AW148" s="144"/>
      <c r="AX148" s="144"/>
    </row>
    <row r="149" ht="15.75" customHeight="1">
      <c r="A149" s="143"/>
      <c r="B149" s="143"/>
      <c r="C149" s="143"/>
      <c r="D149" s="143"/>
      <c r="E149" s="143"/>
      <c r="F149" s="288"/>
      <c r="G149" s="158"/>
      <c r="H149" s="143"/>
      <c r="I149" s="158"/>
      <c r="J149" s="158"/>
      <c r="K149" s="158"/>
      <c r="L149" s="158"/>
      <c r="M149" s="158"/>
      <c r="N149" s="158"/>
      <c r="O149" s="158"/>
      <c r="P149" s="158"/>
      <c r="Q149" s="143"/>
      <c r="R149" s="289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4"/>
      <c r="AF149" s="144"/>
      <c r="AG149" s="144"/>
      <c r="AH149" s="144"/>
      <c r="AI149" s="144"/>
      <c r="AJ149" s="144"/>
      <c r="AK149" s="144"/>
      <c r="AL149" s="144"/>
      <c r="AM149" s="144"/>
      <c r="AN149" s="144"/>
      <c r="AO149" s="144"/>
      <c r="AP149" s="144"/>
      <c r="AQ149" s="144"/>
      <c r="AR149" s="144"/>
      <c r="AS149" s="144"/>
      <c r="AT149" s="144"/>
      <c r="AU149" s="144"/>
      <c r="AV149" s="144"/>
      <c r="AW149" s="144"/>
      <c r="AX149" s="144"/>
    </row>
    <row r="150" ht="15.75" customHeight="1">
      <c r="A150" s="143"/>
      <c r="B150" s="143"/>
      <c r="C150" s="143"/>
      <c r="D150" s="143"/>
      <c r="E150" s="143"/>
      <c r="F150" s="288"/>
      <c r="G150" s="158"/>
      <c r="H150" s="143"/>
      <c r="I150" s="158"/>
      <c r="J150" s="158"/>
      <c r="K150" s="158"/>
      <c r="L150" s="158"/>
      <c r="M150" s="158"/>
      <c r="N150" s="158"/>
      <c r="O150" s="158"/>
      <c r="P150" s="158"/>
      <c r="Q150" s="143"/>
      <c r="R150" s="289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4"/>
      <c r="AF150" s="144"/>
      <c r="AG150" s="144"/>
      <c r="AH150" s="144"/>
      <c r="AI150" s="144"/>
      <c r="AJ150" s="144"/>
      <c r="AK150" s="144"/>
      <c r="AL150" s="144"/>
      <c r="AM150" s="144"/>
      <c r="AN150" s="144"/>
      <c r="AO150" s="144"/>
      <c r="AP150" s="144"/>
      <c r="AQ150" s="144"/>
      <c r="AR150" s="144"/>
      <c r="AS150" s="144"/>
      <c r="AT150" s="144"/>
      <c r="AU150" s="144"/>
      <c r="AV150" s="144"/>
      <c r="AW150" s="144"/>
      <c r="AX150" s="144"/>
    </row>
    <row r="151" ht="15.75" customHeight="1">
      <c r="A151" s="143"/>
      <c r="B151" s="143"/>
      <c r="C151" s="143"/>
      <c r="D151" s="143"/>
      <c r="E151" s="143"/>
      <c r="F151" s="288"/>
      <c r="G151" s="158"/>
      <c r="H151" s="143"/>
      <c r="I151" s="158"/>
      <c r="J151" s="158"/>
      <c r="K151" s="158"/>
      <c r="L151" s="158"/>
      <c r="M151" s="158"/>
      <c r="N151" s="158"/>
      <c r="O151" s="158"/>
      <c r="P151" s="158"/>
      <c r="Q151" s="143"/>
      <c r="R151" s="289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4"/>
      <c r="AF151" s="144"/>
      <c r="AG151" s="144"/>
      <c r="AH151" s="144"/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144"/>
      <c r="AS151" s="144"/>
      <c r="AT151" s="144"/>
      <c r="AU151" s="144"/>
      <c r="AV151" s="144"/>
      <c r="AW151" s="144"/>
      <c r="AX151" s="144"/>
    </row>
    <row r="152" ht="15.75" customHeight="1">
      <c r="A152" s="143"/>
      <c r="B152" s="143"/>
      <c r="C152" s="143"/>
      <c r="D152" s="143"/>
      <c r="E152" s="143"/>
      <c r="F152" s="288"/>
      <c r="G152" s="158"/>
      <c r="H152" s="143"/>
      <c r="I152" s="158"/>
      <c r="J152" s="158"/>
      <c r="K152" s="158"/>
      <c r="L152" s="158"/>
      <c r="M152" s="158"/>
      <c r="N152" s="158"/>
      <c r="O152" s="158"/>
      <c r="P152" s="158"/>
      <c r="Q152" s="143"/>
      <c r="R152" s="289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4"/>
      <c r="AF152" s="144"/>
      <c r="AG152" s="144"/>
      <c r="AH152" s="144"/>
      <c r="AI152" s="144"/>
      <c r="AJ152" s="144"/>
      <c r="AK152" s="144"/>
      <c r="AL152" s="144"/>
      <c r="AM152" s="144"/>
      <c r="AN152" s="144"/>
      <c r="AO152" s="144"/>
      <c r="AP152" s="144"/>
      <c r="AQ152" s="144"/>
      <c r="AR152" s="144"/>
      <c r="AS152" s="144"/>
      <c r="AT152" s="144"/>
      <c r="AU152" s="144"/>
      <c r="AV152" s="144"/>
      <c r="AW152" s="144"/>
      <c r="AX152" s="144"/>
    </row>
    <row r="153" ht="15.75" customHeight="1">
      <c r="A153" s="143"/>
      <c r="B153" s="143"/>
      <c r="C153" s="143"/>
      <c r="D153" s="143"/>
      <c r="E153" s="143"/>
      <c r="F153" s="288"/>
      <c r="G153" s="158"/>
      <c r="H153" s="143"/>
      <c r="I153" s="158"/>
      <c r="J153" s="158"/>
      <c r="K153" s="158"/>
      <c r="L153" s="158"/>
      <c r="M153" s="158"/>
      <c r="N153" s="158"/>
      <c r="O153" s="158"/>
      <c r="P153" s="158"/>
      <c r="Q153" s="143"/>
      <c r="R153" s="289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4"/>
      <c r="AF153" s="144"/>
      <c r="AG153" s="144"/>
      <c r="AH153" s="144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144"/>
      <c r="AS153" s="144"/>
      <c r="AT153" s="144"/>
      <c r="AU153" s="144"/>
      <c r="AV153" s="144"/>
      <c r="AW153" s="144"/>
      <c r="AX153" s="144"/>
    </row>
    <row r="154" ht="15.75" customHeight="1">
      <c r="A154" s="143"/>
      <c r="B154" s="143"/>
      <c r="C154" s="143"/>
      <c r="D154" s="143"/>
      <c r="E154" s="143"/>
      <c r="F154" s="288"/>
      <c r="G154" s="158"/>
      <c r="H154" s="143"/>
      <c r="I154" s="158"/>
      <c r="J154" s="158"/>
      <c r="K154" s="158"/>
      <c r="L154" s="158"/>
      <c r="M154" s="158"/>
      <c r="N154" s="158"/>
      <c r="O154" s="158"/>
      <c r="P154" s="158"/>
      <c r="Q154" s="143"/>
      <c r="R154" s="289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4"/>
      <c r="AF154" s="144"/>
      <c r="AG154" s="144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  <c r="AX154" s="144"/>
    </row>
    <row r="155" ht="15.75" customHeight="1">
      <c r="A155" s="143"/>
      <c r="B155" s="143"/>
      <c r="C155" s="143"/>
      <c r="D155" s="143"/>
      <c r="E155" s="143"/>
      <c r="F155" s="288"/>
      <c r="G155" s="158"/>
      <c r="H155" s="143"/>
      <c r="I155" s="158"/>
      <c r="J155" s="158"/>
      <c r="K155" s="158"/>
      <c r="L155" s="158"/>
      <c r="M155" s="158"/>
      <c r="N155" s="158"/>
      <c r="O155" s="158"/>
      <c r="P155" s="158"/>
      <c r="Q155" s="143"/>
      <c r="R155" s="289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4"/>
      <c r="AF155" s="144"/>
      <c r="AG155" s="144"/>
      <c r="AH155" s="144"/>
      <c r="AI155" s="144"/>
      <c r="AJ155" s="144"/>
      <c r="AK155" s="144"/>
      <c r="AL155" s="144"/>
      <c r="AM155" s="144"/>
      <c r="AN155" s="144"/>
      <c r="AO155" s="144"/>
      <c r="AP155" s="144"/>
      <c r="AQ155" s="144"/>
      <c r="AR155" s="144"/>
      <c r="AS155" s="144"/>
      <c r="AT155" s="144"/>
      <c r="AU155" s="144"/>
      <c r="AV155" s="144"/>
      <c r="AW155" s="144"/>
      <c r="AX155" s="144"/>
    </row>
    <row r="156" ht="15.75" customHeight="1">
      <c r="A156" s="143"/>
      <c r="B156" s="143"/>
      <c r="C156" s="143"/>
      <c r="D156" s="143"/>
      <c r="E156" s="143"/>
      <c r="F156" s="288"/>
      <c r="G156" s="158"/>
      <c r="H156" s="143"/>
      <c r="I156" s="158"/>
      <c r="J156" s="158"/>
      <c r="K156" s="158"/>
      <c r="L156" s="158"/>
      <c r="M156" s="158"/>
      <c r="N156" s="158"/>
      <c r="O156" s="158"/>
      <c r="P156" s="158"/>
      <c r="Q156" s="143"/>
      <c r="R156" s="289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4"/>
      <c r="AF156" s="144"/>
      <c r="AG156" s="144"/>
      <c r="AH156" s="144"/>
      <c r="AI156" s="144"/>
      <c r="AJ156" s="144"/>
      <c r="AK156" s="144"/>
      <c r="AL156" s="144"/>
      <c r="AM156" s="144"/>
      <c r="AN156" s="144"/>
      <c r="AO156" s="144"/>
      <c r="AP156" s="144"/>
      <c r="AQ156" s="144"/>
      <c r="AR156" s="144"/>
      <c r="AS156" s="144"/>
      <c r="AT156" s="144"/>
      <c r="AU156" s="144"/>
      <c r="AV156" s="144"/>
      <c r="AW156" s="144"/>
      <c r="AX156" s="144"/>
    </row>
    <row r="157" ht="15.75" customHeight="1">
      <c r="A157" s="143"/>
      <c r="B157" s="143"/>
      <c r="C157" s="143"/>
      <c r="D157" s="143"/>
      <c r="E157" s="143"/>
      <c r="F157" s="288"/>
      <c r="G157" s="158"/>
      <c r="H157" s="143"/>
      <c r="I157" s="158"/>
      <c r="J157" s="158"/>
      <c r="K157" s="158"/>
      <c r="L157" s="158"/>
      <c r="M157" s="158"/>
      <c r="N157" s="158"/>
      <c r="O157" s="158"/>
      <c r="P157" s="158"/>
      <c r="Q157" s="143"/>
      <c r="R157" s="289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4"/>
      <c r="AF157" s="144"/>
      <c r="AG157" s="144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  <c r="AS157" s="144"/>
      <c r="AT157" s="144"/>
      <c r="AU157" s="144"/>
      <c r="AV157" s="144"/>
      <c r="AW157" s="144"/>
      <c r="AX157" s="144"/>
    </row>
    <row r="158" ht="15.75" customHeight="1">
      <c r="A158" s="143"/>
      <c r="B158" s="143"/>
      <c r="C158" s="143"/>
      <c r="D158" s="143"/>
      <c r="E158" s="143"/>
      <c r="F158" s="288"/>
      <c r="G158" s="158"/>
      <c r="H158" s="143"/>
      <c r="I158" s="158"/>
      <c r="J158" s="158"/>
      <c r="K158" s="158"/>
      <c r="L158" s="158"/>
      <c r="M158" s="158"/>
      <c r="N158" s="158"/>
      <c r="O158" s="158"/>
      <c r="P158" s="158"/>
      <c r="Q158" s="143"/>
      <c r="R158" s="289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4"/>
      <c r="AF158" s="144"/>
      <c r="AG158" s="144"/>
      <c r="AH158" s="144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144"/>
      <c r="AS158" s="144"/>
      <c r="AT158" s="144"/>
      <c r="AU158" s="144"/>
      <c r="AV158" s="144"/>
      <c r="AW158" s="144"/>
      <c r="AX158" s="144"/>
    </row>
    <row r="159" ht="15.75" customHeight="1">
      <c r="A159" s="143"/>
      <c r="B159" s="143"/>
      <c r="C159" s="143"/>
      <c r="D159" s="143"/>
      <c r="E159" s="143"/>
      <c r="F159" s="288"/>
      <c r="G159" s="158"/>
      <c r="H159" s="143"/>
      <c r="I159" s="158"/>
      <c r="J159" s="158"/>
      <c r="K159" s="158"/>
      <c r="L159" s="158"/>
      <c r="M159" s="158"/>
      <c r="N159" s="158"/>
      <c r="O159" s="158"/>
      <c r="P159" s="158"/>
      <c r="Q159" s="143"/>
      <c r="R159" s="289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4"/>
      <c r="AF159" s="144"/>
      <c r="AG159" s="144"/>
      <c r="AH159" s="144"/>
      <c r="AI159" s="144"/>
      <c r="AJ159" s="144"/>
      <c r="AK159" s="144"/>
      <c r="AL159" s="144"/>
      <c r="AM159" s="144"/>
      <c r="AN159" s="144"/>
      <c r="AO159" s="144"/>
      <c r="AP159" s="144"/>
      <c r="AQ159" s="144"/>
      <c r="AR159" s="144"/>
      <c r="AS159" s="144"/>
      <c r="AT159" s="144"/>
      <c r="AU159" s="144"/>
      <c r="AV159" s="144"/>
      <c r="AW159" s="144"/>
      <c r="AX159" s="144"/>
    </row>
    <row r="160" ht="15.75" customHeight="1">
      <c r="A160" s="20"/>
      <c r="B160" s="20"/>
      <c r="C160" s="20"/>
      <c r="D160" s="20"/>
      <c r="E160" s="20"/>
      <c r="F160" s="52"/>
      <c r="G160" s="83"/>
      <c r="H160" s="20"/>
      <c r="I160" s="83"/>
      <c r="J160" s="83"/>
      <c r="K160" s="83"/>
      <c r="L160" s="83"/>
      <c r="M160" s="83"/>
      <c r="N160" s="83"/>
      <c r="O160" s="83"/>
      <c r="P160" s="83"/>
      <c r="Q160" s="20"/>
      <c r="R160" s="48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</row>
    <row r="161" ht="15.75" customHeight="1">
      <c r="A161" s="20"/>
      <c r="B161" s="20"/>
      <c r="C161" s="20"/>
      <c r="D161" s="20"/>
      <c r="E161" s="20"/>
      <c r="F161" s="52"/>
      <c r="G161" s="83"/>
      <c r="H161" s="20"/>
      <c r="I161" s="83"/>
      <c r="J161" s="83"/>
      <c r="K161" s="83"/>
      <c r="L161" s="83"/>
      <c r="M161" s="83"/>
      <c r="N161" s="83"/>
      <c r="O161" s="83"/>
      <c r="P161" s="83"/>
      <c r="Q161" s="20"/>
      <c r="R161" s="48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</row>
    <row r="162" ht="15.75" customHeight="1">
      <c r="A162" s="20"/>
      <c r="B162" s="20"/>
      <c r="C162" s="20"/>
      <c r="D162" s="20"/>
      <c r="E162" s="20"/>
      <c r="F162" s="52"/>
      <c r="G162" s="83"/>
      <c r="H162" s="20"/>
      <c r="I162" s="83"/>
      <c r="J162" s="83"/>
      <c r="K162" s="83"/>
      <c r="L162" s="83"/>
      <c r="M162" s="83"/>
      <c r="N162" s="83"/>
      <c r="O162" s="83"/>
      <c r="P162" s="83"/>
      <c r="Q162" s="20"/>
      <c r="R162" s="48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</row>
    <row r="163" ht="15.75" customHeight="1">
      <c r="A163" s="20"/>
      <c r="B163" s="20"/>
      <c r="C163" s="20"/>
      <c r="D163" s="20"/>
      <c r="E163" s="20"/>
      <c r="F163" s="52"/>
      <c r="G163" s="20"/>
      <c r="H163" s="20"/>
      <c r="I163" s="83"/>
      <c r="J163" s="83"/>
      <c r="K163" s="83"/>
      <c r="L163" s="83"/>
      <c r="M163" s="83"/>
      <c r="N163" s="83"/>
      <c r="O163" s="83"/>
      <c r="P163" s="83"/>
      <c r="Q163" s="48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</row>
    <row r="164" ht="15.75" customHeight="1">
      <c r="A164" s="20"/>
      <c r="B164" s="20"/>
      <c r="C164" s="20"/>
      <c r="D164" s="20"/>
      <c r="E164" s="20"/>
      <c r="F164" s="52"/>
      <c r="G164" s="20"/>
      <c r="H164" s="20"/>
      <c r="I164" s="83"/>
      <c r="J164" s="83"/>
      <c r="K164" s="83"/>
      <c r="L164" s="83"/>
      <c r="M164" s="83"/>
      <c r="N164" s="83"/>
      <c r="O164" s="83"/>
      <c r="P164" s="83"/>
      <c r="Q164" s="48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83"/>
      <c r="J165" s="83"/>
      <c r="K165" s="83"/>
      <c r="L165" s="83"/>
      <c r="M165" s="83"/>
      <c r="N165" s="83"/>
      <c r="O165" s="83"/>
      <c r="P165" s="83"/>
      <c r="Q165" s="48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83"/>
      <c r="J166" s="83"/>
      <c r="K166" s="83"/>
      <c r="L166" s="83"/>
      <c r="M166" s="83"/>
      <c r="N166" s="83"/>
      <c r="O166" s="83"/>
      <c r="P166" s="83"/>
      <c r="Q166" s="48"/>
      <c r="R166" s="20"/>
      <c r="S166" s="20"/>
      <c r="T166" s="20"/>
      <c r="U166" s="20"/>
      <c r="V166" s="20"/>
      <c r="W166" s="252"/>
      <c r="X166" s="20"/>
      <c r="Y166" s="20"/>
      <c r="Z166" s="20"/>
      <c r="AA166" s="20"/>
      <c r="AB166" s="20"/>
      <c r="AC166" s="20"/>
      <c r="AD166" s="20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83"/>
      <c r="J167" s="83"/>
      <c r="K167" s="83"/>
      <c r="L167" s="83"/>
      <c r="M167" s="83"/>
      <c r="N167" s="83"/>
      <c r="O167" s="83"/>
      <c r="P167" s="83"/>
      <c r="Q167" s="48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83"/>
      <c r="J168" s="83"/>
      <c r="K168" s="83"/>
      <c r="L168" s="83"/>
      <c r="M168" s="83"/>
      <c r="N168" s="83"/>
      <c r="O168" s="83"/>
      <c r="P168" s="83"/>
      <c r="Q168" s="48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83"/>
      <c r="J169" s="83"/>
      <c r="K169" s="83"/>
      <c r="L169" s="83"/>
      <c r="M169" s="83"/>
      <c r="N169" s="83"/>
      <c r="O169" s="83"/>
      <c r="P169" s="83"/>
      <c r="Q169" s="48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83"/>
      <c r="J170" s="83"/>
      <c r="K170" s="83"/>
      <c r="L170" s="83"/>
      <c r="M170" s="83"/>
      <c r="N170" s="83"/>
      <c r="O170" s="83"/>
      <c r="P170" s="83"/>
      <c r="Q170" s="48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83"/>
      <c r="J171" s="83"/>
      <c r="K171" s="83"/>
      <c r="L171" s="83"/>
      <c r="M171" s="83"/>
      <c r="N171" s="83"/>
      <c r="O171" s="83"/>
      <c r="P171" s="83"/>
      <c r="Q171" s="48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83"/>
      <c r="J172" s="83"/>
      <c r="K172" s="83"/>
      <c r="L172" s="83"/>
      <c r="M172" s="83"/>
      <c r="N172" s="83"/>
      <c r="O172" s="83"/>
      <c r="P172" s="83"/>
      <c r="Q172" s="48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83"/>
      <c r="J173" s="83"/>
      <c r="K173" s="83"/>
      <c r="L173" s="83"/>
      <c r="M173" s="83"/>
      <c r="N173" s="83"/>
      <c r="O173" s="83"/>
      <c r="P173" s="83"/>
      <c r="Q173" s="48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83"/>
      <c r="J174" s="83"/>
      <c r="K174" s="83"/>
      <c r="L174" s="83"/>
      <c r="M174" s="83"/>
      <c r="N174" s="83"/>
      <c r="O174" s="83"/>
      <c r="P174" s="83"/>
      <c r="Q174" s="48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83"/>
      <c r="J175" s="83"/>
      <c r="K175" s="83"/>
      <c r="L175" s="83"/>
      <c r="M175" s="83"/>
      <c r="N175" s="83"/>
      <c r="O175" s="83"/>
      <c r="P175" s="83"/>
      <c r="Q175" s="48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83"/>
      <c r="J176" s="83"/>
      <c r="K176" s="83"/>
      <c r="L176" s="83"/>
      <c r="M176" s="83"/>
      <c r="N176" s="83"/>
      <c r="O176" s="83"/>
      <c r="P176" s="83"/>
      <c r="Q176" s="48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83"/>
      <c r="J177" s="83"/>
      <c r="K177" s="83"/>
      <c r="L177" s="83"/>
      <c r="M177" s="83"/>
      <c r="N177" s="83"/>
      <c r="O177" s="83"/>
      <c r="P177" s="83"/>
      <c r="Q177" s="48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83"/>
      <c r="J178" s="83"/>
      <c r="K178" s="83"/>
      <c r="L178" s="83"/>
      <c r="M178" s="83"/>
      <c r="N178" s="83"/>
      <c r="O178" s="83"/>
      <c r="P178" s="83"/>
      <c r="Q178" s="48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83"/>
      <c r="J179" s="83"/>
      <c r="K179" s="83"/>
      <c r="L179" s="83"/>
      <c r="M179" s="83"/>
      <c r="N179" s="83"/>
      <c r="O179" s="83"/>
      <c r="P179" s="83"/>
      <c r="Q179" s="48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83"/>
      <c r="J180" s="83"/>
      <c r="K180" s="83"/>
      <c r="L180" s="83"/>
      <c r="M180" s="83"/>
      <c r="N180" s="83"/>
      <c r="O180" s="83"/>
      <c r="P180" s="83"/>
      <c r="Q180" s="48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83"/>
      <c r="J181" s="83"/>
      <c r="K181" s="83"/>
      <c r="L181" s="83"/>
      <c r="M181" s="83"/>
      <c r="N181" s="83"/>
      <c r="O181" s="83"/>
      <c r="P181" s="83"/>
      <c r="Q181" s="48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83"/>
      <c r="J182" s="83"/>
      <c r="K182" s="83"/>
      <c r="L182" s="83"/>
      <c r="M182" s="83"/>
      <c r="N182" s="83"/>
      <c r="O182" s="83"/>
      <c r="P182" s="83"/>
      <c r="Q182" s="48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83"/>
      <c r="J183" s="83"/>
      <c r="K183" s="83"/>
      <c r="L183" s="83"/>
      <c r="M183" s="83"/>
      <c r="N183" s="83"/>
      <c r="O183" s="83"/>
      <c r="P183" s="83"/>
      <c r="Q183" s="48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83"/>
      <c r="J184" s="83"/>
      <c r="K184" s="83"/>
      <c r="L184" s="83"/>
      <c r="M184" s="83"/>
      <c r="N184" s="83"/>
      <c r="O184" s="83"/>
      <c r="P184" s="83"/>
      <c r="Q184" s="48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83"/>
      <c r="J185" s="83"/>
      <c r="K185" s="83"/>
      <c r="L185" s="83"/>
      <c r="M185" s="83"/>
      <c r="N185" s="83"/>
      <c r="O185" s="83"/>
      <c r="P185" s="83"/>
      <c r="Q185" s="48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83"/>
      <c r="J186" s="83"/>
      <c r="K186" s="83"/>
      <c r="L186" s="83"/>
      <c r="M186" s="83"/>
      <c r="N186" s="83"/>
      <c r="O186" s="83"/>
      <c r="P186" s="83"/>
      <c r="Q186" s="48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83"/>
      <c r="J187" s="83"/>
      <c r="K187" s="83"/>
      <c r="L187" s="83"/>
      <c r="M187" s="83"/>
      <c r="N187" s="83"/>
      <c r="O187" s="83"/>
      <c r="P187" s="83"/>
      <c r="Q187" s="48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83"/>
      <c r="J188" s="83"/>
      <c r="K188" s="83"/>
      <c r="L188" s="83"/>
      <c r="M188" s="83"/>
      <c r="N188" s="83"/>
      <c r="O188" s="83"/>
      <c r="P188" s="83"/>
      <c r="Q188" s="48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83"/>
      <c r="J189" s="83"/>
      <c r="K189" s="83"/>
      <c r="L189" s="83"/>
      <c r="M189" s="83"/>
      <c r="N189" s="83"/>
      <c r="O189" s="83"/>
      <c r="P189" s="83"/>
      <c r="Q189" s="48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83"/>
      <c r="J190" s="83"/>
      <c r="K190" s="83"/>
      <c r="L190" s="83"/>
      <c r="M190" s="83"/>
      <c r="N190" s="83"/>
      <c r="O190" s="83"/>
      <c r="P190" s="83"/>
      <c r="Q190" s="48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83"/>
      <c r="J191" s="83"/>
      <c r="K191" s="83"/>
      <c r="L191" s="83"/>
      <c r="M191" s="83"/>
      <c r="N191" s="83"/>
      <c r="O191" s="83"/>
      <c r="P191" s="83"/>
      <c r="Q191" s="48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83"/>
      <c r="J192" s="83"/>
      <c r="K192" s="83"/>
      <c r="L192" s="83"/>
      <c r="M192" s="83"/>
      <c r="N192" s="83"/>
      <c r="O192" s="83"/>
      <c r="P192" s="83"/>
      <c r="Q192" s="48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83"/>
      <c r="J193" s="83"/>
      <c r="K193" s="83"/>
      <c r="L193" s="83"/>
      <c r="M193" s="83"/>
      <c r="N193" s="83"/>
      <c r="O193" s="83"/>
      <c r="P193" s="83"/>
      <c r="Q193" s="48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83"/>
      <c r="J194" s="83"/>
      <c r="K194" s="83"/>
      <c r="L194" s="83"/>
      <c r="M194" s="83"/>
      <c r="N194" s="83"/>
      <c r="O194" s="83"/>
      <c r="P194" s="83"/>
      <c r="Q194" s="48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83"/>
      <c r="J195" s="83"/>
      <c r="K195" s="48"/>
      <c r="L195" s="48"/>
      <c r="M195" s="48"/>
      <c r="N195" s="48"/>
      <c r="O195" s="48"/>
      <c r="P195" s="48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52"/>
      <c r="AC195" s="20"/>
      <c r="AD195" s="20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83"/>
      <c r="J196" s="83"/>
      <c r="K196" s="48"/>
      <c r="L196" s="48"/>
      <c r="M196" s="48"/>
      <c r="N196" s="48"/>
      <c r="O196" s="48"/>
      <c r="P196" s="48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52"/>
      <c r="AC196" s="20"/>
      <c r="AD196" s="20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83"/>
      <c r="J197" s="83"/>
      <c r="K197" s="48"/>
      <c r="L197" s="48"/>
      <c r="M197" s="48"/>
      <c r="N197" s="48"/>
      <c r="O197" s="48"/>
      <c r="P197" s="48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52"/>
      <c r="AC197" s="20"/>
      <c r="AD197" s="20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83"/>
      <c r="J198" s="83"/>
      <c r="K198" s="48"/>
      <c r="L198" s="48"/>
      <c r="M198" s="48"/>
      <c r="N198" s="48"/>
      <c r="O198" s="48"/>
      <c r="P198" s="48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52"/>
      <c r="AC198" s="20"/>
      <c r="AD198" s="20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83"/>
      <c r="J199" s="83"/>
      <c r="K199" s="48"/>
      <c r="L199" s="48"/>
      <c r="M199" s="48"/>
      <c r="N199" s="48"/>
      <c r="O199" s="48"/>
      <c r="P199" s="48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52"/>
      <c r="AC199" s="20"/>
      <c r="AD199" s="20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83"/>
      <c r="J200" s="83"/>
      <c r="K200" s="48"/>
      <c r="L200" s="48"/>
      <c r="M200" s="48"/>
      <c r="N200" s="48"/>
      <c r="O200" s="48"/>
      <c r="P200" s="48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52"/>
      <c r="AC200" s="20"/>
      <c r="AD200" s="20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83"/>
      <c r="J201" s="83"/>
      <c r="K201" s="48"/>
      <c r="L201" s="48"/>
      <c r="M201" s="48"/>
      <c r="N201" s="48"/>
      <c r="O201" s="48"/>
      <c r="P201" s="48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52"/>
      <c r="AC201" s="20"/>
      <c r="AD201" s="20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83"/>
      <c r="J202" s="83"/>
      <c r="K202" s="48"/>
      <c r="L202" s="48"/>
      <c r="M202" s="48"/>
      <c r="N202" s="48"/>
      <c r="O202" s="48"/>
      <c r="P202" s="48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52"/>
      <c r="AC202" s="20"/>
      <c r="AD202" s="20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83"/>
      <c r="J203" s="83"/>
      <c r="K203" s="48"/>
      <c r="L203" s="48"/>
      <c r="M203" s="48"/>
      <c r="N203" s="48"/>
      <c r="O203" s="48"/>
      <c r="P203" s="48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52"/>
      <c r="AC203" s="20"/>
      <c r="AD203" s="20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83"/>
      <c r="J204" s="83"/>
      <c r="K204" s="48"/>
      <c r="L204" s="48"/>
      <c r="M204" s="48"/>
      <c r="N204" s="48"/>
      <c r="O204" s="48"/>
      <c r="P204" s="48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52"/>
      <c r="AC204" s="20"/>
      <c r="AD204" s="20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83"/>
      <c r="J205" s="83"/>
      <c r="K205" s="48"/>
      <c r="L205" s="48"/>
      <c r="M205" s="48"/>
      <c r="N205" s="48"/>
      <c r="O205" s="48"/>
      <c r="P205" s="48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52"/>
      <c r="AC205" s="20"/>
      <c r="AD205" s="20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83"/>
      <c r="J206" s="83"/>
      <c r="K206" s="48"/>
      <c r="L206" s="48"/>
      <c r="M206" s="48"/>
      <c r="N206" s="48"/>
      <c r="O206" s="48"/>
      <c r="P206" s="48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52"/>
      <c r="AC206" s="20"/>
      <c r="AD206" s="20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</row>
    <row r="207" ht="15.75" customHeight="1">
      <c r="A207" s="20"/>
      <c r="B207" s="20"/>
      <c r="C207" s="20"/>
      <c r="D207" s="20"/>
      <c r="E207" s="20"/>
      <c r="F207" s="20"/>
      <c r="G207" s="20"/>
      <c r="H207" s="83"/>
      <c r="I207" s="83"/>
      <c r="J207" s="20"/>
      <c r="K207" s="48"/>
      <c r="L207" s="48"/>
      <c r="M207" s="48"/>
      <c r="N207" s="48"/>
      <c r="O207" s="48"/>
      <c r="P207" s="48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52"/>
      <c r="AC207" s="20"/>
      <c r="AD207" s="20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</row>
    <row r="208" ht="15.75" customHeight="1">
      <c r="A208" s="20"/>
      <c r="B208" s="20"/>
      <c r="C208" s="20"/>
      <c r="D208" s="20"/>
      <c r="E208" s="20"/>
      <c r="F208" s="20"/>
      <c r="G208" s="20"/>
      <c r="H208" s="83"/>
      <c r="I208" s="83"/>
      <c r="J208" s="20"/>
      <c r="K208" s="48"/>
      <c r="L208" s="48"/>
      <c r="M208" s="48"/>
      <c r="N208" s="48"/>
      <c r="O208" s="48"/>
      <c r="P208" s="48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52"/>
      <c r="AC208" s="20"/>
      <c r="AD208" s="20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</row>
    <row r="209" ht="15.75" customHeight="1">
      <c r="A209" s="20"/>
      <c r="B209" s="20"/>
      <c r="C209" s="20"/>
      <c r="D209" s="20"/>
      <c r="E209" s="20"/>
      <c r="F209" s="20"/>
      <c r="G209" s="20"/>
      <c r="H209" s="83"/>
      <c r="I209" s="83"/>
      <c r="J209" s="20"/>
      <c r="K209" s="48"/>
      <c r="L209" s="48"/>
      <c r="M209" s="48"/>
      <c r="N209" s="48"/>
      <c r="O209" s="48"/>
      <c r="P209" s="48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52"/>
      <c r="AC209" s="20"/>
      <c r="AD209" s="20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</row>
    <row r="210" ht="15.75" customHeight="1">
      <c r="A210" s="20"/>
      <c r="B210" s="20"/>
      <c r="C210" s="20"/>
      <c r="D210" s="20"/>
      <c r="E210" s="20"/>
      <c r="F210" s="20"/>
      <c r="G210" s="20"/>
      <c r="H210" s="83"/>
      <c r="I210" s="83"/>
      <c r="J210" s="20"/>
      <c r="K210" s="48"/>
      <c r="L210" s="48"/>
      <c r="M210" s="48"/>
      <c r="N210" s="48"/>
      <c r="O210" s="48"/>
      <c r="P210" s="48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52"/>
      <c r="AC210" s="20"/>
      <c r="AD210" s="20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</row>
    <row r="211" ht="15.75" customHeight="1">
      <c r="A211" s="20"/>
      <c r="B211" s="20"/>
      <c r="C211" s="20"/>
      <c r="D211" s="20"/>
      <c r="E211" s="20"/>
      <c r="F211" s="20"/>
      <c r="G211" s="20"/>
      <c r="H211" s="83"/>
      <c r="I211" s="83"/>
      <c r="J211" s="20"/>
      <c r="K211" s="48"/>
      <c r="L211" s="48"/>
      <c r="M211" s="48"/>
      <c r="N211" s="48"/>
      <c r="O211" s="48"/>
      <c r="P211" s="48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52"/>
      <c r="AC211" s="20"/>
      <c r="AD211" s="20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</row>
    <row r="212" ht="15.75" customHeight="1">
      <c r="A212" s="20"/>
      <c r="B212" s="20"/>
      <c r="C212" s="20"/>
      <c r="D212" s="20"/>
      <c r="E212" s="20"/>
      <c r="F212" s="20"/>
      <c r="G212" s="20"/>
      <c r="H212" s="83"/>
      <c r="I212" s="83"/>
      <c r="J212" s="20"/>
      <c r="K212" s="48"/>
      <c r="L212" s="48"/>
      <c r="M212" s="48"/>
      <c r="N212" s="48"/>
      <c r="O212" s="48"/>
      <c r="P212" s="48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52"/>
      <c r="AC212" s="20"/>
      <c r="AD212" s="20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</row>
    <row r="213" ht="15.75" customHeight="1">
      <c r="A213" s="20"/>
      <c r="B213" s="20"/>
      <c r="C213" s="20"/>
      <c r="D213" s="20"/>
      <c r="E213" s="20"/>
      <c r="F213" s="20"/>
      <c r="G213" s="20"/>
      <c r="H213" s="83"/>
      <c r="I213" s="83"/>
      <c r="J213" s="20"/>
      <c r="K213" s="48"/>
      <c r="L213" s="48"/>
      <c r="M213" s="48"/>
      <c r="N213" s="48"/>
      <c r="O213" s="48"/>
      <c r="P213" s="48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52"/>
      <c r="AC213" s="20"/>
      <c r="AD213" s="20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</row>
    <row r="214" ht="15.75" customHeight="1">
      <c r="A214" s="20"/>
      <c r="B214" s="20"/>
      <c r="C214" s="20"/>
      <c r="D214" s="20"/>
      <c r="E214" s="20"/>
      <c r="F214" s="20"/>
      <c r="G214" s="20"/>
      <c r="H214" s="83"/>
      <c r="I214" s="83"/>
      <c r="J214" s="20"/>
      <c r="K214" s="48"/>
      <c r="L214" s="48"/>
      <c r="M214" s="48"/>
      <c r="N214" s="48"/>
      <c r="O214" s="48"/>
      <c r="P214" s="48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52"/>
      <c r="AC214" s="20"/>
      <c r="AD214" s="20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</row>
    <row r="215" ht="15.75" customHeight="1">
      <c r="A215" s="20"/>
      <c r="B215" s="20"/>
      <c r="C215" s="20"/>
      <c r="D215" s="20"/>
      <c r="E215" s="20"/>
      <c r="F215" s="20"/>
      <c r="G215" s="20"/>
      <c r="H215" s="83"/>
      <c r="I215" s="83"/>
      <c r="J215" s="20"/>
      <c r="K215" s="48"/>
      <c r="L215" s="48"/>
      <c r="M215" s="48"/>
      <c r="N215" s="48"/>
      <c r="O215" s="48"/>
      <c r="P215" s="48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52"/>
      <c r="AC215" s="20"/>
      <c r="AD215" s="20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</row>
    <row r="216" ht="15.75" customHeight="1">
      <c r="A216" s="20"/>
      <c r="B216" s="20"/>
      <c r="C216" s="20"/>
      <c r="D216" s="20"/>
      <c r="E216" s="20"/>
      <c r="F216" s="20"/>
      <c r="G216" s="20"/>
      <c r="H216" s="83"/>
      <c r="I216" s="83"/>
      <c r="J216" s="20"/>
      <c r="K216" s="48"/>
      <c r="L216" s="48"/>
      <c r="M216" s="48"/>
      <c r="N216" s="48"/>
      <c r="O216" s="48"/>
      <c r="P216" s="48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52"/>
      <c r="AC216" s="20"/>
      <c r="AD216" s="20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</row>
    <row r="217" ht="15.75" customHeight="1">
      <c r="A217" s="20"/>
      <c r="B217" s="20"/>
      <c r="C217" s="20"/>
      <c r="D217" s="20"/>
      <c r="E217" s="20"/>
      <c r="F217" s="20"/>
      <c r="G217" s="20"/>
      <c r="H217" s="83"/>
      <c r="I217" s="83"/>
      <c r="J217" s="20"/>
      <c r="K217" s="48"/>
      <c r="L217" s="48"/>
      <c r="M217" s="48"/>
      <c r="N217" s="48"/>
      <c r="O217" s="48"/>
      <c r="P217" s="48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52"/>
      <c r="AC217" s="20"/>
      <c r="AD217" s="20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</row>
    <row r="218" ht="15.75" customHeight="1">
      <c r="A218" s="20"/>
      <c r="B218" s="20"/>
      <c r="C218" s="20"/>
      <c r="D218" s="20"/>
      <c r="E218" s="20"/>
      <c r="F218" s="20"/>
      <c r="G218" s="20"/>
      <c r="H218" s="83"/>
      <c r="I218" s="83"/>
      <c r="J218" s="20"/>
      <c r="K218" s="48"/>
      <c r="L218" s="48"/>
      <c r="M218" s="48"/>
      <c r="N218" s="48"/>
      <c r="O218" s="48"/>
      <c r="P218" s="48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52"/>
      <c r="AC218" s="20"/>
      <c r="AD218" s="20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</row>
    <row r="219" ht="15.75" customHeight="1">
      <c r="A219" s="20"/>
      <c r="B219" s="20"/>
      <c r="C219" s="20"/>
      <c r="D219" s="20"/>
      <c r="E219" s="20"/>
      <c r="F219" s="20"/>
      <c r="G219" s="20"/>
      <c r="H219" s="83"/>
      <c r="I219" s="83"/>
      <c r="J219" s="20"/>
      <c r="K219" s="48"/>
      <c r="L219" s="48"/>
      <c r="M219" s="48"/>
      <c r="N219" s="48"/>
      <c r="O219" s="48"/>
      <c r="P219" s="48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52"/>
      <c r="AC219" s="20"/>
      <c r="AD219" s="20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</row>
    <row r="220" ht="15.75" customHeight="1">
      <c r="A220" s="20"/>
      <c r="B220" s="20"/>
      <c r="C220" s="20"/>
      <c r="D220" s="20"/>
      <c r="E220" s="20"/>
      <c r="F220" s="20"/>
      <c r="G220" s="20"/>
      <c r="H220" s="83"/>
      <c r="I220" s="83"/>
      <c r="J220" s="20"/>
      <c r="K220" s="48"/>
      <c r="L220" s="48"/>
      <c r="M220" s="48"/>
      <c r="N220" s="48"/>
      <c r="O220" s="48"/>
      <c r="P220" s="48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52"/>
      <c r="AC220" s="20"/>
      <c r="AD220" s="20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</row>
    <row r="221" ht="15.75" customHeight="1">
      <c r="A221" s="20"/>
      <c r="B221" s="20"/>
      <c r="C221" s="20"/>
      <c r="D221" s="20"/>
      <c r="E221" s="20"/>
      <c r="F221" s="20"/>
      <c r="G221" s="20"/>
      <c r="H221" s="83"/>
      <c r="I221" s="83"/>
      <c r="J221" s="20"/>
      <c r="K221" s="48"/>
      <c r="L221" s="48"/>
      <c r="M221" s="48"/>
      <c r="N221" s="48"/>
      <c r="O221" s="48"/>
      <c r="P221" s="48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52"/>
      <c r="AC221" s="20"/>
      <c r="AD221" s="20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</row>
    <row r="222" ht="15.75" customHeight="1">
      <c r="A222" s="20"/>
      <c r="B222" s="20"/>
      <c r="C222" s="20"/>
      <c r="D222" s="20"/>
      <c r="E222" s="20"/>
      <c r="F222" s="20"/>
      <c r="G222" s="20"/>
      <c r="H222" s="83"/>
      <c r="I222" s="83"/>
      <c r="J222" s="20"/>
      <c r="K222" s="48"/>
      <c r="L222" s="48"/>
      <c r="M222" s="48"/>
      <c r="N222" s="48"/>
      <c r="O222" s="48"/>
      <c r="P222" s="48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52"/>
      <c r="AC222" s="20"/>
      <c r="AD222" s="20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</row>
    <row r="223" ht="15.75" customHeight="1">
      <c r="A223" s="20"/>
      <c r="B223" s="20"/>
      <c r="C223" s="20"/>
      <c r="D223" s="20"/>
      <c r="E223" s="20"/>
      <c r="F223" s="20"/>
      <c r="G223" s="20"/>
      <c r="H223" s="83"/>
      <c r="I223" s="83"/>
      <c r="J223" s="20"/>
      <c r="K223" s="48"/>
      <c r="L223" s="48"/>
      <c r="M223" s="48"/>
      <c r="N223" s="48"/>
      <c r="O223" s="48"/>
      <c r="P223" s="48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52"/>
      <c r="AC223" s="20"/>
      <c r="AD223" s="20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</row>
    <row r="224" ht="15.75" customHeight="1">
      <c r="A224" s="20"/>
      <c r="B224" s="20"/>
      <c r="C224" s="20"/>
      <c r="D224" s="20"/>
      <c r="E224" s="20"/>
      <c r="F224" s="20"/>
      <c r="G224" s="20"/>
      <c r="H224" s="83"/>
      <c r="I224" s="83"/>
      <c r="J224" s="20"/>
      <c r="K224" s="48"/>
      <c r="L224" s="48"/>
      <c r="M224" s="48"/>
      <c r="N224" s="48"/>
      <c r="O224" s="48"/>
      <c r="P224" s="48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52"/>
      <c r="AC224" s="20"/>
      <c r="AD224" s="20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</row>
    <row r="225" ht="15.75" customHeight="1">
      <c r="A225" s="20"/>
      <c r="B225" s="20"/>
      <c r="C225" s="20"/>
      <c r="D225" s="20"/>
      <c r="E225" s="20"/>
      <c r="F225" s="20"/>
      <c r="G225" s="20"/>
      <c r="H225" s="83"/>
      <c r="I225" s="83"/>
      <c r="J225" s="20"/>
      <c r="K225" s="48"/>
      <c r="L225" s="48"/>
      <c r="M225" s="48"/>
      <c r="N225" s="48"/>
      <c r="O225" s="48"/>
      <c r="P225" s="48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52"/>
      <c r="AC225" s="20"/>
      <c r="AD225" s="20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</row>
    <row r="226" ht="15.75" customHeight="1">
      <c r="A226" s="20"/>
      <c r="B226" s="20"/>
      <c r="C226" s="20"/>
      <c r="D226" s="20"/>
      <c r="E226" s="20"/>
      <c r="F226" s="20"/>
      <c r="G226" s="20"/>
      <c r="H226" s="83"/>
      <c r="I226" s="83"/>
      <c r="J226" s="20"/>
      <c r="K226" s="48"/>
      <c r="L226" s="48"/>
      <c r="M226" s="48"/>
      <c r="N226" s="48"/>
      <c r="O226" s="48"/>
      <c r="P226" s="48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52"/>
      <c r="AC226" s="20"/>
      <c r="AD226" s="20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</row>
    <row r="227" ht="15.75" customHeight="1">
      <c r="A227" s="20"/>
      <c r="B227" s="20"/>
      <c r="C227" s="20"/>
      <c r="D227" s="20"/>
      <c r="E227" s="20"/>
      <c r="F227" s="20"/>
      <c r="G227" s="20"/>
      <c r="H227" s="83"/>
      <c r="I227" s="83"/>
      <c r="J227" s="20"/>
      <c r="K227" s="48"/>
      <c r="L227" s="48"/>
      <c r="M227" s="48"/>
      <c r="N227" s="48"/>
      <c r="O227" s="48"/>
      <c r="P227" s="48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52"/>
      <c r="AC227" s="20"/>
      <c r="AD227" s="20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</row>
    <row r="228" ht="15.75" customHeight="1">
      <c r="A228" s="20"/>
      <c r="B228" s="20"/>
      <c r="C228" s="20"/>
      <c r="D228" s="20"/>
      <c r="E228" s="20"/>
      <c r="F228" s="20"/>
      <c r="G228" s="20"/>
      <c r="H228" s="83"/>
      <c r="I228" s="83"/>
      <c r="J228" s="20"/>
      <c r="K228" s="48"/>
      <c r="L228" s="48"/>
      <c r="M228" s="48"/>
      <c r="N228" s="48"/>
      <c r="O228" s="48"/>
      <c r="P228" s="48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52"/>
      <c r="AC228" s="20"/>
      <c r="AD228" s="20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</row>
    <row r="229" ht="15.75" customHeight="1">
      <c r="A229" s="20"/>
      <c r="B229" s="20"/>
      <c r="C229" s="20"/>
      <c r="D229" s="20"/>
      <c r="E229" s="20"/>
      <c r="F229" s="20"/>
      <c r="G229" s="20"/>
      <c r="H229" s="83"/>
      <c r="I229" s="83"/>
      <c r="J229" s="20"/>
      <c r="K229" s="48"/>
      <c r="L229" s="48"/>
      <c r="M229" s="48"/>
      <c r="N229" s="48"/>
      <c r="O229" s="48"/>
      <c r="P229" s="48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52"/>
      <c r="AC229" s="20"/>
      <c r="AD229" s="20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</row>
    <row r="230" ht="15.75" customHeight="1">
      <c r="A230" s="20"/>
      <c r="B230" s="20"/>
      <c r="C230" s="20"/>
      <c r="D230" s="20"/>
      <c r="E230" s="20"/>
      <c r="F230" s="20"/>
      <c r="G230" s="20"/>
      <c r="H230" s="83"/>
      <c r="I230" s="83"/>
      <c r="J230" s="20"/>
      <c r="K230" s="48"/>
      <c r="L230" s="48"/>
      <c r="M230" s="48"/>
      <c r="N230" s="48"/>
      <c r="O230" s="48"/>
      <c r="P230" s="48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52"/>
      <c r="AC230" s="20"/>
      <c r="AD230" s="20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</row>
    <row r="231" ht="15.75" customHeight="1">
      <c r="A231" s="20"/>
      <c r="B231" s="20"/>
      <c r="C231" s="20"/>
      <c r="D231" s="20"/>
      <c r="E231" s="20"/>
      <c r="F231" s="20"/>
      <c r="G231" s="20"/>
      <c r="H231" s="83"/>
      <c r="I231" s="83"/>
      <c r="J231" s="20"/>
      <c r="K231" s="48"/>
      <c r="L231" s="48"/>
      <c r="M231" s="48"/>
      <c r="N231" s="48"/>
      <c r="O231" s="48"/>
      <c r="P231" s="48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52"/>
      <c r="AC231" s="20"/>
      <c r="AD231" s="20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</row>
    <row r="232" ht="15.75" customHeight="1">
      <c r="A232" s="20"/>
      <c r="B232" s="20"/>
      <c r="C232" s="20"/>
      <c r="D232" s="20"/>
      <c r="E232" s="20"/>
      <c r="F232" s="20"/>
      <c r="G232" s="20"/>
      <c r="H232" s="83"/>
      <c r="I232" s="83"/>
      <c r="J232" s="20"/>
      <c r="K232" s="48"/>
      <c r="L232" s="48"/>
      <c r="M232" s="48"/>
      <c r="N232" s="48"/>
      <c r="O232" s="48"/>
      <c r="P232" s="48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52"/>
      <c r="AC232" s="20"/>
      <c r="AD232" s="20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</row>
    <row r="233" ht="15.75" customHeight="1">
      <c r="A233" s="20"/>
      <c r="B233" s="20"/>
      <c r="C233" s="20"/>
      <c r="D233" s="20"/>
      <c r="E233" s="20"/>
      <c r="F233" s="20"/>
      <c r="G233" s="20"/>
      <c r="H233" s="83"/>
      <c r="I233" s="83"/>
      <c r="J233" s="20"/>
      <c r="K233" s="48"/>
      <c r="L233" s="48"/>
      <c r="M233" s="48"/>
      <c r="N233" s="48"/>
      <c r="O233" s="48"/>
      <c r="P233" s="48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52"/>
      <c r="AC233" s="20"/>
      <c r="AD233" s="20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</row>
    <row r="234" ht="15.75" customHeight="1">
      <c r="A234" s="20"/>
      <c r="B234" s="20"/>
      <c r="C234" s="20"/>
      <c r="D234" s="20"/>
      <c r="E234" s="20"/>
      <c r="F234" s="20"/>
      <c r="G234" s="20"/>
      <c r="H234" s="83"/>
      <c r="I234" s="83"/>
      <c r="J234" s="20"/>
      <c r="K234" s="48"/>
      <c r="L234" s="48"/>
      <c r="M234" s="48"/>
      <c r="N234" s="48"/>
      <c r="O234" s="48"/>
      <c r="P234" s="48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52"/>
      <c r="AC234" s="20"/>
      <c r="AD234" s="20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</row>
    <row r="235" ht="15.75" customHeight="1">
      <c r="A235" s="20"/>
      <c r="B235" s="20"/>
      <c r="C235" s="20"/>
      <c r="D235" s="20"/>
      <c r="E235" s="20"/>
      <c r="F235" s="20"/>
      <c r="G235" s="20"/>
      <c r="H235" s="83"/>
      <c r="I235" s="83"/>
      <c r="J235" s="20"/>
      <c r="K235" s="48"/>
      <c r="L235" s="48"/>
      <c r="M235" s="48"/>
      <c r="N235" s="48"/>
      <c r="O235" s="48"/>
      <c r="P235" s="48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52"/>
      <c r="AC235" s="20"/>
      <c r="AD235" s="20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</row>
    <row r="236" ht="15.75" customHeight="1">
      <c r="A236" s="20"/>
      <c r="B236" s="20"/>
      <c r="C236" s="20"/>
      <c r="D236" s="20"/>
      <c r="E236" s="20"/>
      <c r="F236" s="20"/>
      <c r="G236" s="20"/>
      <c r="H236" s="83"/>
      <c r="I236" s="83"/>
      <c r="J236" s="20"/>
      <c r="K236" s="48"/>
      <c r="L236" s="48"/>
      <c r="M236" s="48"/>
      <c r="N236" s="48"/>
      <c r="O236" s="48"/>
      <c r="P236" s="48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52"/>
      <c r="AC236" s="20"/>
      <c r="AD236" s="20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</row>
    <row r="237" ht="15.75" customHeight="1">
      <c r="A237" s="20"/>
      <c r="B237" s="20"/>
      <c r="C237" s="20"/>
      <c r="D237" s="20"/>
      <c r="E237" s="20"/>
      <c r="F237" s="20"/>
      <c r="G237" s="20"/>
      <c r="H237" s="83"/>
      <c r="I237" s="83"/>
      <c r="J237" s="20"/>
      <c r="K237" s="48"/>
      <c r="L237" s="48"/>
      <c r="M237" s="48"/>
      <c r="N237" s="48"/>
      <c r="O237" s="48"/>
      <c r="P237" s="48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52"/>
      <c r="AC237" s="20"/>
      <c r="AD237" s="20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</row>
    <row r="238" ht="15.75" customHeight="1">
      <c r="A238" s="20"/>
      <c r="B238" s="20"/>
      <c r="C238" s="20"/>
      <c r="D238" s="20"/>
      <c r="E238" s="20"/>
      <c r="F238" s="20"/>
      <c r="G238" s="20"/>
      <c r="H238" s="83"/>
      <c r="I238" s="83"/>
      <c r="J238" s="20"/>
      <c r="K238" s="48"/>
      <c r="L238" s="48"/>
      <c r="M238" s="48"/>
      <c r="N238" s="48"/>
      <c r="O238" s="48"/>
      <c r="P238" s="48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52"/>
      <c r="AC238" s="20"/>
      <c r="AD238" s="20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</row>
    <row r="239" ht="15.75" customHeight="1">
      <c r="A239" s="20"/>
      <c r="B239" s="20"/>
      <c r="C239" s="20"/>
      <c r="D239" s="20"/>
      <c r="E239" s="20"/>
      <c r="F239" s="20"/>
      <c r="G239" s="20"/>
      <c r="H239" s="83"/>
      <c r="I239" s="83"/>
      <c r="J239" s="20"/>
      <c r="K239" s="48"/>
      <c r="L239" s="48"/>
      <c r="M239" s="48"/>
      <c r="N239" s="48"/>
      <c r="O239" s="48"/>
      <c r="P239" s="48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52"/>
      <c r="AC239" s="20"/>
      <c r="AD239" s="20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</row>
    <row r="240" ht="15.75" customHeight="1">
      <c r="A240" s="20"/>
      <c r="B240" s="20"/>
      <c r="C240" s="20"/>
      <c r="D240" s="20"/>
      <c r="E240" s="20"/>
      <c r="F240" s="20"/>
      <c r="G240" s="20"/>
      <c r="H240" s="83"/>
      <c r="I240" s="83"/>
      <c r="J240" s="20"/>
      <c r="K240" s="48"/>
      <c r="L240" s="48"/>
      <c r="M240" s="48"/>
      <c r="N240" s="48"/>
      <c r="O240" s="48"/>
      <c r="P240" s="48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52"/>
      <c r="AC240" s="20"/>
      <c r="AD240" s="20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</row>
    <row r="241" ht="15.75" customHeight="1">
      <c r="A241" s="20"/>
      <c r="B241" s="20"/>
      <c r="C241" s="20"/>
      <c r="D241" s="20"/>
      <c r="E241" s="20"/>
      <c r="F241" s="20"/>
      <c r="G241" s="20"/>
      <c r="H241" s="83"/>
      <c r="I241" s="83"/>
      <c r="J241" s="20"/>
      <c r="K241" s="48"/>
      <c r="L241" s="48"/>
      <c r="M241" s="48"/>
      <c r="N241" s="48"/>
      <c r="O241" s="48"/>
      <c r="P241" s="48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52"/>
      <c r="AC241" s="20"/>
      <c r="AD241" s="20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</row>
    <row r="242" ht="15.75" customHeight="1">
      <c r="A242" s="20"/>
      <c r="B242" s="20"/>
      <c r="C242" s="20"/>
      <c r="D242" s="20"/>
      <c r="E242" s="20"/>
      <c r="F242" s="20"/>
      <c r="G242" s="20"/>
      <c r="H242" s="83"/>
      <c r="I242" s="83"/>
      <c r="J242" s="20"/>
      <c r="K242" s="48"/>
      <c r="L242" s="48"/>
      <c r="M242" s="48"/>
      <c r="N242" s="48"/>
      <c r="O242" s="48"/>
      <c r="P242" s="48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52"/>
      <c r="AC242" s="20"/>
      <c r="AD242" s="20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</row>
    <row r="243" ht="15.75" customHeight="1">
      <c r="A243" s="20"/>
      <c r="B243" s="20"/>
      <c r="C243" s="20"/>
      <c r="D243" s="20"/>
      <c r="E243" s="20"/>
      <c r="F243" s="20"/>
      <c r="G243" s="20"/>
      <c r="H243" s="83"/>
      <c r="I243" s="83"/>
      <c r="J243" s="20"/>
      <c r="K243" s="48"/>
      <c r="L243" s="48"/>
      <c r="M243" s="48"/>
      <c r="N243" s="48"/>
      <c r="O243" s="48"/>
      <c r="P243" s="48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52"/>
      <c r="AC243" s="20"/>
      <c r="AD243" s="20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48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48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48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48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48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48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48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48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48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48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48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48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48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48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48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48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48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48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48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48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48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48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48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48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48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48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48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48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48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48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48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48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48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48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48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48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48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48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48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48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48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48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48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48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48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48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48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48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48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48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48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48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48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48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48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48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48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48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48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48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48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48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48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48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48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48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48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48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48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48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48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48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48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48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48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48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48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48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48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48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48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48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48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48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48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48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48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48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48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48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48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48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48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48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48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48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48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48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48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48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48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48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48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48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48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48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48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48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48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48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48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48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48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48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48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48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48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48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48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48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48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48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48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48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48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48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48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48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48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48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48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48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48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48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48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48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48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48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48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48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48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48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48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48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48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48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48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48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48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48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48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48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48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48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48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48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48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48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48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48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48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48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48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48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48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48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48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48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48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48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48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48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48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48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48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48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48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48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48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48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48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48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48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48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48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48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48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48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48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48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48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48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48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48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48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48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48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48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48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48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48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48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48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48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48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48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48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48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48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48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48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48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48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48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48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48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48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48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48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48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48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48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48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48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48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48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48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48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48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48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48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48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48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48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48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48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48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48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48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48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48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48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48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48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48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48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48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48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48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48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48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48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48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48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48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48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48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48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48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48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48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48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48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48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48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48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48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48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48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48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48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48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48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48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48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48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48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48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48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48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48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48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48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48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48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48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48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48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48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48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48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48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48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48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48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48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48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48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48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48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48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48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48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48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48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48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48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48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48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48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48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48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48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48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48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48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48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48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48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48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48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48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48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48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48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48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48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48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48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48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48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48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48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48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48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48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48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48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48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48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48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48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48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48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48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48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48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48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48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48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48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48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48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48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48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48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48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48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48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48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48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48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48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48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48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48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48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48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48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48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48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48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48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48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48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48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48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48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48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48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48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48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48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48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48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48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48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48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48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48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48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48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48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48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48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48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48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48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48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48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48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48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48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48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48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48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48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48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48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48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48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48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48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48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48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48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48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48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48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48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48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48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48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48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48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48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48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48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48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48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48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48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48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48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48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48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48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48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48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48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48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48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48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48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48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48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48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48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48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48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48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48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48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48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48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48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48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48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48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48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48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48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48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48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48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48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48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48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48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48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48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48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48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48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48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48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48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48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48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48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48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48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48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48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48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48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48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48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48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48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48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48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48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48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48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48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48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48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48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48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48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48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48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48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48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48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48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48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48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48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48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48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48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48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48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48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48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48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48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48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48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48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48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48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48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48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48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48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48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48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48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48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48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48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48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48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48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48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48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48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48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48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48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48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48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48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48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48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48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48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48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48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48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48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48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48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48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48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48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48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48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48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48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48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48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48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48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48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48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48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48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48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48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48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48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48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48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48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48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48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48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48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48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48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48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48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48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48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48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48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48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48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48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48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48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48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48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48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48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48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48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48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48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48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48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48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48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48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48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48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48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48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48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48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48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48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48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48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48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48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48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48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48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48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48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48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48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48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48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48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48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48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48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48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48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48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48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48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48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48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48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48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48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48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48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48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48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48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48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48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48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48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48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48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48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48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48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48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48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48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48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48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48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48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48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48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48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48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48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48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48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48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48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48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48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48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48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48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48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48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48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48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48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48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48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48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48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48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48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48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48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48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48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48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48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48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48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48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48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48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48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48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48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48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48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48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48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48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48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48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48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48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48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48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48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48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48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48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48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48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48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48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48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48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48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48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48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48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48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48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48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48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48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48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48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48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48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48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48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48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48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48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48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48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48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48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48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48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48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48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48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48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48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48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48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48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48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48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</row>
    <row r="1002" ht="15.75" customHeight="1">
      <c r="A1002" s="20"/>
      <c r="B1002" s="20"/>
      <c r="C1002" s="20"/>
      <c r="D1002" s="20"/>
      <c r="E1002" s="20"/>
      <c r="F1002" s="20"/>
      <c r="G1002" s="20"/>
      <c r="H1002" s="20"/>
      <c r="I1002" s="48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</row>
    <row r="1003" ht="15.75" customHeight="1">
      <c r="A1003" s="20"/>
      <c r="B1003" s="20"/>
      <c r="C1003" s="20"/>
      <c r="D1003" s="20"/>
      <c r="E1003" s="20"/>
      <c r="F1003" s="20"/>
      <c r="G1003" s="20"/>
      <c r="H1003" s="20"/>
      <c r="I1003" s="48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48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</row>
    <row r="1005" ht="15.75" customHeight="1">
      <c r="A1005" s="20"/>
      <c r="B1005" s="20"/>
      <c r="C1005" s="20"/>
      <c r="D1005" s="20"/>
      <c r="E1005" s="20"/>
      <c r="F1005" s="20"/>
      <c r="G1005" s="20"/>
      <c r="H1005" s="20"/>
      <c r="I1005" s="48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</row>
    <row r="1006" ht="15.75" customHeight="1">
      <c r="A1006" s="20"/>
      <c r="B1006" s="20"/>
      <c r="C1006" s="20"/>
      <c r="D1006" s="20"/>
      <c r="E1006" s="20"/>
      <c r="F1006" s="20"/>
      <c r="G1006" s="20"/>
      <c r="H1006" s="20"/>
      <c r="I1006" s="48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48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48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</row>
    <row r="1009" ht="15.75" customHeight="1">
      <c r="A1009" s="20"/>
      <c r="B1009" s="20"/>
      <c r="C1009" s="20"/>
      <c r="D1009" s="20"/>
      <c r="E1009" s="20"/>
      <c r="F1009" s="20"/>
      <c r="G1009" s="20"/>
      <c r="H1009" s="20"/>
      <c r="I1009" s="48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</row>
    <row r="1010" ht="15.75" customHeight="1">
      <c r="A1010" s="20"/>
      <c r="B1010" s="20"/>
      <c r="C1010" s="20"/>
      <c r="D1010" s="20"/>
      <c r="E1010" s="20"/>
      <c r="F1010" s="20"/>
      <c r="G1010" s="20"/>
      <c r="H1010" s="20"/>
      <c r="I1010" s="48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</row>
    <row r="1011" ht="15.75" customHeight="1">
      <c r="A1011" s="20"/>
      <c r="B1011" s="20"/>
      <c r="C1011" s="20"/>
      <c r="D1011" s="20"/>
      <c r="E1011" s="20"/>
      <c r="F1011" s="20"/>
      <c r="G1011" s="20"/>
      <c r="H1011" s="20"/>
      <c r="I1011" s="48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</row>
    <row r="1012" ht="15.75" customHeight="1">
      <c r="A1012" s="20"/>
      <c r="B1012" s="20"/>
      <c r="C1012" s="20"/>
      <c r="D1012" s="20"/>
      <c r="E1012" s="20"/>
      <c r="F1012" s="20"/>
      <c r="G1012" s="20"/>
      <c r="H1012" s="20"/>
      <c r="I1012" s="48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</row>
    <row r="1013" ht="15.75" customHeight="1">
      <c r="A1013" s="20"/>
      <c r="B1013" s="20"/>
      <c r="C1013" s="20"/>
      <c r="D1013" s="20"/>
      <c r="E1013" s="20"/>
      <c r="F1013" s="20"/>
      <c r="G1013" s="20"/>
      <c r="H1013" s="20"/>
      <c r="I1013" s="48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</row>
    <row r="1014" ht="15.75" customHeight="1">
      <c r="A1014" s="20"/>
      <c r="B1014" s="20"/>
      <c r="C1014" s="20"/>
      <c r="D1014" s="20"/>
      <c r="E1014" s="20"/>
      <c r="F1014" s="20"/>
      <c r="G1014" s="20"/>
      <c r="H1014" s="20"/>
      <c r="I1014" s="48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</row>
    <row r="1015" ht="15.75" customHeight="1">
      <c r="A1015" s="20"/>
      <c r="B1015" s="20"/>
      <c r="C1015" s="20"/>
      <c r="D1015" s="20"/>
      <c r="E1015" s="20"/>
      <c r="F1015" s="20"/>
      <c r="G1015" s="20"/>
      <c r="H1015" s="20"/>
      <c r="I1015" s="48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</row>
    <row r="1016" ht="15.75" customHeight="1">
      <c r="A1016" s="20"/>
      <c r="B1016" s="20"/>
      <c r="C1016" s="20"/>
      <c r="D1016" s="20"/>
      <c r="E1016" s="20"/>
      <c r="F1016" s="20"/>
      <c r="G1016" s="20"/>
      <c r="H1016" s="20"/>
      <c r="I1016" s="48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</row>
    <row r="1017" ht="15.75" customHeight="1">
      <c r="A1017" s="20"/>
      <c r="B1017" s="20"/>
      <c r="C1017" s="20"/>
      <c r="D1017" s="20"/>
      <c r="E1017" s="20"/>
      <c r="F1017" s="20"/>
      <c r="G1017" s="20"/>
      <c r="H1017" s="20"/>
      <c r="I1017" s="48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</row>
    <row r="1018" ht="15.75" customHeight="1">
      <c r="A1018" s="20"/>
      <c r="B1018" s="20"/>
      <c r="C1018" s="20"/>
      <c r="D1018" s="20"/>
      <c r="E1018" s="20"/>
      <c r="F1018" s="20"/>
      <c r="G1018" s="20"/>
      <c r="H1018" s="20"/>
      <c r="I1018" s="48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2"/>
      <c r="AF1018" s="22"/>
      <c r="AG1018" s="22"/>
      <c r="AH1018" s="22"/>
      <c r="AI1018" s="22"/>
      <c r="AJ1018" s="22"/>
      <c r="AK1018" s="22"/>
      <c r="AL1018" s="22"/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</row>
  </sheetData>
  <mergeCells count="2">
    <mergeCell ref="A28:A29"/>
    <mergeCell ref="B28:B29"/>
  </mergeCells>
  <conditionalFormatting sqref="A6:AH1000">
    <cfRule type="expression" dxfId="14" priority="1" stopIfTrue="1">
      <formula>$B6="ELABOR. ADITIVO"</formula>
    </cfRule>
  </conditionalFormatting>
  <conditionalFormatting sqref="A6:AB1018">
    <cfRule type="expression" dxfId="7" priority="2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AB1018">
    <cfRule type="expression" dxfId="8" priority="3" stopIfTrue="1">
      <formula>OR($B6="RECURSOS PARLAMENTAR - EMPENHO", $B6="EMPENHAR - RECURSOS PARLAMENTAR")</formula>
    </cfRule>
  </conditionalFormatting>
  <conditionalFormatting sqref="A6:AB1018">
    <cfRule type="expression" dxfId="5" priority="4" stopIfTrue="1">
      <formula>OR($B6="2º CART. CONTRATO - ELABOR. CONTRATO", $B6="AGUARDAN. ASS. CONTRATO", $B6="PUBLICAÇÃO DO CONTRATO")</formula>
    </cfRule>
  </conditionalFormatting>
  <conditionalFormatting sqref="A6:AB1018">
    <cfRule type="expression" dxfId="9" priority="5" stopIfTrue="1">
      <formula>$B6="CONTRATO COM GESTOR CONTRATO"</formula>
    </cfRule>
  </conditionalFormatting>
  <conditionalFormatting sqref="A6:AB1018">
    <cfRule type="expression" dxfId="10" priority="6" stopIfTrue="1">
      <formula>$B6="DEVOLVIDO PARA PAGAMENTO"</formula>
    </cfRule>
  </conditionalFormatting>
  <conditionalFormatting sqref="A6:AB1018">
    <cfRule type="expression" dxfId="11" priority="7" stopIfTrue="1">
      <formula>OR($B6="LIQUIDADO", $B6="PAGO")</formula>
    </cfRule>
  </conditionalFormatting>
  <conditionalFormatting sqref="A6:AB1018">
    <cfRule type="expression" dxfId="3" priority="8" stopIfTrue="1">
      <formula>$B6="ENVIADO SAF PARA TRANSF. CONTÁBIL"</formula>
    </cfRule>
  </conditionalFormatting>
  <conditionalFormatting sqref="A6:AB1018">
    <cfRule type="expression" dxfId="3" priority="9" stopIfTrue="1">
      <formula>$B6="ENVIADO SAF PARA TRANSF. CONTÁBIL"</formula>
    </cfRule>
  </conditionalFormatting>
  <conditionalFormatting sqref="A6:AB1018">
    <cfRule type="expression" dxfId="12" priority="10" stopIfTrue="1">
      <formula>OR($B6="LIQUIDADO", $B6="PAGO")</formula>
    </cfRule>
  </conditionalFormatting>
  <conditionalFormatting sqref="A6:AB1018">
    <cfRule type="expression" dxfId="13" priority="11" stopIfTrue="1">
      <formula>$B6="DEVOLVIDO PARA PAGAMENTO"</formula>
    </cfRule>
  </conditionalFormatting>
  <conditionalFormatting sqref="A6:AB1018">
    <cfRule type="expression" dxfId="9" priority="12" stopIfTrue="1">
      <formula>$B6="CONTRATO COM GESTOR CONTRATO"</formula>
    </cfRule>
  </conditionalFormatting>
  <conditionalFormatting sqref="A6:AB1018">
    <cfRule type="expression" dxfId="5" priority="13" stopIfTrue="1">
      <formula>OR($B6="2º CART. CONTRATO - ELABOR. CONTRATO", $B6="AGUARDAN. ASS. CONTRATO", $B6="PUBLICAÇÃO DO CONTRATO")</formula>
    </cfRule>
  </conditionalFormatting>
  <conditionalFormatting sqref="A6:AB1018">
    <cfRule type="expression" dxfId="8" priority="14" stopIfTrue="1">
      <formula>OR($B6="RECURSOS PARLAMENTAR - EMPENHO", $B6="EMPENHAR - RECURSOS PARLAMENTAR")</formula>
    </cfRule>
  </conditionalFormatting>
  <conditionalFormatting sqref="A6:AB1018">
    <cfRule type="expression" dxfId="7" priority="15" stopIfTrue="1">
      <formula>OR($B6="CRIANDO O PROCESSO", $B6="PESQUIA DE PREÇOS", $B6="MANIFESTAÇÃO GESTOR", $B6="AGUARDAN. AUTORIZAÇÃO DIRIGENTE", $B6="ELABORAÇÃO DESPACHO CH SEÇ FIN")</formula>
    </cfRule>
  </conditionalFormatting>
  <dataValidations>
    <dataValidation type="list" allowBlank="1" showErrorMessage="1" sqref="I6:I1000">
      <formula1>LISTA!$O$3:$O$200</formula1>
    </dataValidation>
    <dataValidation type="list" allowBlank="1" sqref="B6:B28 B30:B1018">
      <formula1>LISTA!$E$22:$E$41</formula1>
    </dataValidation>
    <dataValidation type="list" allowBlank="1" showErrorMessage="1" sqref="H6:H1000">
      <formula1>LISTA!$E$12:$E$20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6.71"/>
    <col customWidth="1" min="2" max="2" width="23.43"/>
    <col customWidth="1" min="3" max="4" width="23.71"/>
    <col customWidth="1" min="5" max="5" width="20.57"/>
    <col customWidth="1" min="6" max="6" width="19.14"/>
    <col customWidth="1" min="7" max="7" width="19.86"/>
    <col customWidth="1" min="8" max="8" width="25.14"/>
    <col customWidth="1" min="9" max="9" width="25.43"/>
    <col customWidth="1" min="10" max="10" width="15.14"/>
    <col customWidth="1" min="11" max="16" width="23.43"/>
    <col customWidth="1" min="17" max="17" width="25.43"/>
    <col customWidth="1" min="18" max="18" width="15.14"/>
    <col customWidth="1" min="19" max="23" width="25.43"/>
    <col customWidth="1" min="24" max="24" width="27.0"/>
    <col customWidth="1" min="25" max="25" width="16.0"/>
    <col customWidth="1" min="26" max="26" width="37.0"/>
    <col customWidth="1" min="27" max="27" width="16.86"/>
    <col customWidth="1" min="28" max="28" width="41.0"/>
    <col customWidth="1" min="29" max="29" width="36.57"/>
    <col customWidth="1" min="30" max="30" width="39.71"/>
    <col customWidth="1" min="31" max="31" width="10.29"/>
    <col customWidth="1" min="32" max="32" width="13.57"/>
    <col customWidth="1" min="33" max="33" width="18.57"/>
    <col customWidth="1" min="34" max="34" width="23.57"/>
    <col customWidth="1" min="35" max="35" width="23.29"/>
    <col customWidth="1" min="36" max="36" width="8.14"/>
    <col customWidth="1" min="37" max="37" width="16.0"/>
    <col customWidth="1" min="38" max="38" width="34.29"/>
    <col customWidth="1" min="39" max="54" width="26.29"/>
  </cols>
  <sheetData>
    <row r="1" ht="33.0" customHeight="1">
      <c r="A1" s="7" t="s">
        <v>816</v>
      </c>
      <c r="B1" s="9" t="s">
        <v>11</v>
      </c>
      <c r="C1" s="9" t="s">
        <v>12</v>
      </c>
      <c r="D1" s="7" t="s">
        <v>13</v>
      </c>
      <c r="E1" s="169" t="s">
        <v>14</v>
      </c>
      <c r="F1" s="9" t="s">
        <v>15</v>
      </c>
      <c r="G1" s="15" t="s">
        <v>155</v>
      </c>
      <c r="H1" s="15" t="s">
        <v>17</v>
      </c>
      <c r="I1" s="16" t="s">
        <v>18</v>
      </c>
      <c r="J1" s="9" t="s">
        <v>19</v>
      </c>
      <c r="K1" s="170" t="s">
        <v>443</v>
      </c>
      <c r="L1" s="170"/>
      <c r="M1" s="170"/>
      <c r="N1" s="170"/>
      <c r="O1" s="170"/>
      <c r="P1" s="170"/>
      <c r="Q1" s="9" t="s">
        <v>20</v>
      </c>
      <c r="R1" s="9" t="s">
        <v>21</v>
      </c>
      <c r="S1" s="161" t="s">
        <v>6</v>
      </c>
      <c r="T1" s="161" t="s">
        <v>156</v>
      </c>
      <c r="V1" s="18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6"/>
    </row>
    <row r="2" ht="48.0" customHeight="1">
      <c r="A2" s="28" t="s">
        <v>817</v>
      </c>
      <c r="B2" s="28" t="s">
        <v>818</v>
      </c>
      <c r="C2" s="31" t="s">
        <v>819</v>
      </c>
      <c r="D2" s="33" t="s">
        <v>736</v>
      </c>
      <c r="E2" s="172" t="s">
        <v>737</v>
      </c>
      <c r="F2" s="33" t="s">
        <v>820</v>
      </c>
      <c r="G2" s="35" t="s">
        <v>821</v>
      </c>
      <c r="H2" s="35" t="s">
        <v>822</v>
      </c>
      <c r="I2" s="38">
        <v>258857.8</v>
      </c>
      <c r="J2" s="33" t="s">
        <v>823</v>
      </c>
      <c r="K2" s="39" t="s">
        <v>131</v>
      </c>
      <c r="L2" s="39"/>
      <c r="M2" s="39"/>
      <c r="N2" s="39"/>
      <c r="O2" s="39"/>
      <c r="P2" s="39"/>
      <c r="Q2" s="39">
        <v>46465.0</v>
      </c>
      <c r="R2" s="28" t="s">
        <v>824</v>
      </c>
      <c r="S2" s="161" t="s">
        <v>665</v>
      </c>
      <c r="T2" s="161" t="s">
        <v>742</v>
      </c>
      <c r="V2" s="44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6"/>
    </row>
    <row r="3" ht="33.0" customHeight="1">
      <c r="A3" s="20"/>
      <c r="B3" s="20"/>
      <c r="C3" s="20"/>
      <c r="D3" s="20"/>
      <c r="E3" s="20"/>
      <c r="F3" s="20"/>
      <c r="G3" s="20"/>
      <c r="H3" s="20"/>
      <c r="I3" s="48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52"/>
      <c r="Y3" s="52"/>
      <c r="Z3" s="20"/>
      <c r="AA3" s="54"/>
      <c r="AB3" s="20"/>
      <c r="AC3" s="20"/>
      <c r="AD3" s="20"/>
      <c r="AE3" s="392"/>
      <c r="AF3" s="20"/>
      <c r="AG3" s="20"/>
      <c r="AH3" s="20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</row>
    <row r="4" ht="33.0" customHeight="1">
      <c r="A4" s="20"/>
      <c r="B4" s="20"/>
      <c r="C4" s="20"/>
      <c r="D4" s="20"/>
      <c r="E4" s="20"/>
      <c r="F4" s="20"/>
      <c r="G4" s="20"/>
      <c r="H4" s="20"/>
      <c r="I4" s="4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392"/>
      <c r="AF4" s="20"/>
      <c r="AG4" s="20"/>
      <c r="AH4" s="20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</row>
    <row r="5" ht="33.0" customHeight="1">
      <c r="A5" s="66" t="s">
        <v>52</v>
      </c>
      <c r="B5" s="173" t="s">
        <v>6</v>
      </c>
      <c r="C5" s="174" t="s">
        <v>54</v>
      </c>
      <c r="D5" s="174" t="s">
        <v>166</v>
      </c>
      <c r="E5" s="174" t="s">
        <v>56</v>
      </c>
      <c r="F5" s="174" t="s">
        <v>57</v>
      </c>
      <c r="G5" s="175" t="s">
        <v>58</v>
      </c>
      <c r="H5" s="174" t="s">
        <v>64</v>
      </c>
      <c r="I5" s="66" t="s">
        <v>65</v>
      </c>
      <c r="J5" s="176" t="s">
        <v>825</v>
      </c>
      <c r="K5" s="177" t="s">
        <v>67</v>
      </c>
      <c r="L5" s="66" t="s">
        <v>68</v>
      </c>
      <c r="M5" s="66" t="s">
        <v>69</v>
      </c>
      <c r="N5" s="66" t="s">
        <v>70</v>
      </c>
      <c r="O5" s="66" t="s">
        <v>71</v>
      </c>
      <c r="P5" s="66" t="s">
        <v>72</v>
      </c>
      <c r="Q5" s="66" t="s">
        <v>73</v>
      </c>
      <c r="R5" s="178" t="s">
        <v>74</v>
      </c>
      <c r="S5" s="66" t="s">
        <v>75</v>
      </c>
      <c r="T5" s="66" t="s">
        <v>76</v>
      </c>
      <c r="U5" s="66" t="s">
        <v>77</v>
      </c>
      <c r="V5" s="66" t="s">
        <v>78</v>
      </c>
      <c r="W5" s="66" t="s">
        <v>79</v>
      </c>
      <c r="X5" s="66" t="s">
        <v>80</v>
      </c>
      <c r="Y5" s="66" t="s">
        <v>81</v>
      </c>
      <c r="Z5" s="179" t="s">
        <v>83</v>
      </c>
      <c r="AA5" s="180" t="s">
        <v>84</v>
      </c>
      <c r="AB5" s="181" t="s">
        <v>85</v>
      </c>
      <c r="AC5" s="182"/>
      <c r="AD5" s="183" t="s">
        <v>86</v>
      </c>
      <c r="AE5" s="482"/>
      <c r="AF5" s="395"/>
      <c r="AG5" s="83"/>
      <c r="AH5" s="20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</row>
    <row r="6" ht="33.0" customHeight="1">
      <c r="A6" s="79" t="s">
        <v>826</v>
      </c>
      <c r="B6" s="79" t="s">
        <v>92</v>
      </c>
      <c r="C6" s="79"/>
      <c r="D6" s="79"/>
      <c r="E6" s="79">
        <v>180430.0</v>
      </c>
      <c r="F6" s="85"/>
      <c r="G6" s="86">
        <v>50.0</v>
      </c>
      <c r="H6" s="79" t="s">
        <v>130</v>
      </c>
      <c r="I6" s="79"/>
      <c r="J6" s="94" t="s">
        <v>827</v>
      </c>
      <c r="K6" s="94" t="s">
        <v>828</v>
      </c>
      <c r="L6" s="483">
        <v>45842.0</v>
      </c>
      <c r="M6" s="483">
        <v>45992.0</v>
      </c>
      <c r="N6" s="484" t="s">
        <v>111</v>
      </c>
      <c r="O6" s="485">
        <v>36948.0</v>
      </c>
      <c r="P6" s="486" t="s">
        <v>171</v>
      </c>
      <c r="Q6" s="79"/>
      <c r="R6" s="84"/>
      <c r="S6" s="79"/>
      <c r="T6" s="79"/>
      <c r="U6" s="79"/>
      <c r="V6" s="79" t="s">
        <v>829</v>
      </c>
      <c r="W6" s="79"/>
      <c r="X6" s="79" t="s">
        <v>830</v>
      </c>
      <c r="Y6" s="79"/>
      <c r="Z6" s="79" t="s">
        <v>172</v>
      </c>
      <c r="AA6" s="85" t="s">
        <v>831</v>
      </c>
      <c r="AB6" s="331" t="s">
        <v>92</v>
      </c>
      <c r="AC6" s="190"/>
      <c r="AD6" s="398" t="s">
        <v>832</v>
      </c>
      <c r="AE6" s="404"/>
      <c r="AF6" s="86"/>
      <c r="AG6" s="216"/>
      <c r="AH6" s="108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</row>
    <row r="7" ht="33.0" customHeight="1">
      <c r="A7" s="79" t="s">
        <v>833</v>
      </c>
      <c r="B7" s="79" t="s">
        <v>92</v>
      </c>
      <c r="C7" s="79"/>
      <c r="D7" s="79"/>
      <c r="E7" s="79">
        <v>180402.0</v>
      </c>
      <c r="F7" s="85"/>
      <c r="G7" s="86">
        <v>1.0</v>
      </c>
      <c r="H7" s="79"/>
      <c r="I7" s="79" t="s">
        <v>834</v>
      </c>
      <c r="J7" s="94" t="s">
        <v>835</v>
      </c>
      <c r="K7" s="94" t="s">
        <v>836</v>
      </c>
      <c r="L7" s="483">
        <v>45940.0</v>
      </c>
      <c r="M7" s="483">
        <v>46090.0</v>
      </c>
      <c r="N7" s="487" t="s">
        <v>180</v>
      </c>
      <c r="O7" s="487" t="s">
        <v>180</v>
      </c>
      <c r="P7" s="488">
        <v>46087.0</v>
      </c>
      <c r="Q7" s="79"/>
      <c r="R7" s="84"/>
      <c r="S7" s="79"/>
      <c r="T7" s="79"/>
      <c r="U7" s="79"/>
      <c r="V7" s="79">
        <v>2.75930039E8</v>
      </c>
      <c r="W7" s="79"/>
      <c r="X7" s="79"/>
      <c r="Y7" s="79"/>
      <c r="Z7" s="79" t="s">
        <v>718</v>
      </c>
      <c r="AA7" s="85" t="s">
        <v>837</v>
      </c>
      <c r="AB7" s="205" t="s">
        <v>838</v>
      </c>
      <c r="AC7" s="195"/>
      <c r="AD7" s="398" t="s">
        <v>180</v>
      </c>
      <c r="AE7" s="36"/>
      <c r="AF7" s="86"/>
      <c r="AG7" s="216"/>
      <c r="AH7" s="11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</row>
    <row r="8" ht="33.0" customHeight="1">
      <c r="A8" s="79" t="s">
        <v>833</v>
      </c>
      <c r="B8" s="79" t="s">
        <v>92</v>
      </c>
      <c r="C8" s="79" t="s">
        <v>839</v>
      </c>
      <c r="D8" s="79"/>
      <c r="E8" s="79">
        <v>180430.0</v>
      </c>
      <c r="F8" s="85">
        <v>495700.0</v>
      </c>
      <c r="G8" s="86">
        <v>2.0</v>
      </c>
      <c r="H8" s="79" t="s">
        <v>176</v>
      </c>
      <c r="I8" s="79" t="s">
        <v>840</v>
      </c>
      <c r="J8" s="94" t="s">
        <v>841</v>
      </c>
      <c r="K8" s="94" t="s">
        <v>842</v>
      </c>
      <c r="L8" s="483">
        <v>45973.0</v>
      </c>
      <c r="M8" s="483">
        <v>46123.0</v>
      </c>
      <c r="N8" s="487" t="s">
        <v>180</v>
      </c>
      <c r="O8" s="487" t="s">
        <v>180</v>
      </c>
      <c r="P8" s="488">
        <v>46087.0</v>
      </c>
      <c r="Q8" s="79" t="s">
        <v>843</v>
      </c>
      <c r="R8" s="84">
        <v>4.155001E7</v>
      </c>
      <c r="S8" s="79"/>
      <c r="T8" s="79"/>
      <c r="U8" s="79"/>
      <c r="V8" s="79">
        <v>2.70660001E8</v>
      </c>
      <c r="W8" s="79"/>
      <c r="X8" s="79"/>
      <c r="Y8" s="79"/>
      <c r="Z8" s="79" t="s">
        <v>172</v>
      </c>
      <c r="AA8" s="85" t="s">
        <v>844</v>
      </c>
      <c r="AB8" s="205" t="s">
        <v>92</v>
      </c>
      <c r="AC8" s="195"/>
      <c r="AD8" s="398" t="s">
        <v>180</v>
      </c>
      <c r="AE8" s="36"/>
      <c r="AF8" s="86"/>
      <c r="AG8" s="216"/>
      <c r="AH8" s="108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</row>
    <row r="9" ht="33.0" customHeight="1">
      <c r="A9" s="489" t="s">
        <v>845</v>
      </c>
      <c r="B9" s="79" t="s">
        <v>625</v>
      </c>
      <c r="C9" s="79" t="s">
        <v>846</v>
      </c>
      <c r="D9" s="79" t="s">
        <v>847</v>
      </c>
      <c r="E9" s="79">
        <v>180421.0</v>
      </c>
      <c r="F9" s="85">
        <v>258857.8</v>
      </c>
      <c r="G9" s="490">
        <v>1.0</v>
      </c>
      <c r="H9" s="79" t="s">
        <v>176</v>
      </c>
      <c r="I9" s="79" t="s">
        <v>225</v>
      </c>
      <c r="J9" s="94" t="s">
        <v>848</v>
      </c>
      <c r="K9" s="94" t="s">
        <v>849</v>
      </c>
      <c r="L9" s="94"/>
      <c r="M9" s="94"/>
      <c r="N9" s="94"/>
      <c r="O9" s="94"/>
      <c r="P9" s="94"/>
      <c r="Q9" s="79" t="s">
        <v>850</v>
      </c>
      <c r="R9" s="84">
        <v>2.02628478047E11</v>
      </c>
      <c r="S9" s="79">
        <v>101667.0</v>
      </c>
      <c r="T9" s="79">
        <v>2.0260371376E10</v>
      </c>
      <c r="U9" s="79" t="s">
        <v>294</v>
      </c>
      <c r="V9" s="79">
        <v>1.50010001E8</v>
      </c>
      <c r="W9" s="79"/>
      <c r="X9" s="79" t="s">
        <v>851</v>
      </c>
      <c r="Y9" s="79" t="s">
        <v>852</v>
      </c>
      <c r="Z9" s="79" t="s">
        <v>100</v>
      </c>
      <c r="AA9" s="85">
        <v>258419.19</v>
      </c>
      <c r="AB9" s="205"/>
      <c r="AC9" s="195"/>
      <c r="AD9" s="403"/>
      <c r="AE9" s="36"/>
      <c r="AF9" s="86"/>
      <c r="AG9" s="216"/>
      <c r="AH9" s="108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</row>
    <row r="10" ht="33.0" customHeight="1">
      <c r="A10" s="79" t="s">
        <v>853</v>
      </c>
      <c r="B10" s="79" t="s">
        <v>625</v>
      </c>
      <c r="C10" s="79" t="s">
        <v>564</v>
      </c>
      <c r="D10" s="79" t="s">
        <v>854</v>
      </c>
      <c r="E10" s="79"/>
      <c r="F10" s="85">
        <v>340017.8</v>
      </c>
      <c r="G10" s="86">
        <v>1.0</v>
      </c>
      <c r="H10" s="79" t="s">
        <v>261</v>
      </c>
      <c r="I10" s="79" t="s">
        <v>543</v>
      </c>
      <c r="J10" s="94" t="s">
        <v>855</v>
      </c>
      <c r="K10" s="94" t="s">
        <v>856</v>
      </c>
      <c r="L10" s="94"/>
      <c r="M10" s="94"/>
      <c r="N10" s="94"/>
      <c r="O10" s="94"/>
      <c r="P10" s="94"/>
      <c r="Q10" s="79" t="s">
        <v>857</v>
      </c>
      <c r="R10" s="84">
        <v>2.02525675146E11</v>
      </c>
      <c r="S10" s="79">
        <v>98807.0</v>
      </c>
      <c r="T10" s="79">
        <v>2.0260421941E10</v>
      </c>
      <c r="U10" s="79" t="s">
        <v>294</v>
      </c>
      <c r="V10" s="79"/>
      <c r="W10" s="79"/>
      <c r="X10" s="79" t="s">
        <v>851</v>
      </c>
      <c r="Y10" s="79" t="s">
        <v>852</v>
      </c>
      <c r="Z10" s="79" t="s">
        <v>100</v>
      </c>
      <c r="AA10" s="85">
        <f t="shared" ref="AA10:AA11" si="1">G10*$I$2</f>
        <v>258857.8</v>
      </c>
      <c r="AB10" s="205"/>
      <c r="AC10" s="195"/>
      <c r="AD10" s="403"/>
      <c r="AE10" s="36"/>
      <c r="AF10" s="86"/>
      <c r="AG10" s="216"/>
      <c r="AH10" s="108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</row>
    <row r="11" ht="33.0" customHeight="1">
      <c r="A11" s="79" t="s">
        <v>858</v>
      </c>
      <c r="B11" s="79" t="s">
        <v>625</v>
      </c>
      <c r="C11" s="79" t="s">
        <v>859</v>
      </c>
      <c r="D11" s="79" t="s">
        <v>860</v>
      </c>
      <c r="E11" s="79"/>
      <c r="F11" s="85">
        <v>258857.8</v>
      </c>
      <c r="G11" s="86">
        <v>1.0</v>
      </c>
      <c r="H11" s="79" t="s">
        <v>261</v>
      </c>
      <c r="I11" s="79" t="s">
        <v>861</v>
      </c>
      <c r="J11" s="94" t="s">
        <v>862</v>
      </c>
      <c r="K11" s="94" t="s">
        <v>863</v>
      </c>
      <c r="L11" s="94"/>
      <c r="M11" s="94"/>
      <c r="N11" s="94"/>
      <c r="O11" s="94"/>
      <c r="P11" s="94"/>
      <c r="Q11" s="79" t="s">
        <v>864</v>
      </c>
      <c r="R11" s="84">
        <v>2.0260418529E10</v>
      </c>
      <c r="S11" s="79">
        <v>98007.0</v>
      </c>
      <c r="T11" s="79">
        <v>2.0260418529E10</v>
      </c>
      <c r="U11" s="79"/>
      <c r="V11" s="79"/>
      <c r="W11" s="79"/>
      <c r="X11" s="79"/>
      <c r="Y11" s="79"/>
      <c r="Z11" s="79"/>
      <c r="AA11" s="85">
        <f t="shared" si="1"/>
        <v>258857.8</v>
      </c>
      <c r="AB11" s="205"/>
      <c r="AC11" s="195"/>
      <c r="AD11" s="403"/>
      <c r="AE11" s="36"/>
      <c r="AF11" s="86"/>
      <c r="AG11" s="216"/>
      <c r="AH11" s="108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</row>
    <row r="12" ht="33.0" customHeight="1">
      <c r="A12" s="79" t="s">
        <v>865</v>
      </c>
      <c r="B12" s="79" t="s">
        <v>625</v>
      </c>
      <c r="C12" s="79" t="s">
        <v>866</v>
      </c>
      <c r="D12" s="79" t="s">
        <v>867</v>
      </c>
      <c r="E12" s="79">
        <v>180430.0</v>
      </c>
      <c r="F12" s="85">
        <v>258857.8</v>
      </c>
      <c r="G12" s="86">
        <v>1.0</v>
      </c>
      <c r="H12" s="79" t="s">
        <v>261</v>
      </c>
      <c r="I12" s="79" t="s">
        <v>868</v>
      </c>
      <c r="J12" s="94" t="s">
        <v>869</v>
      </c>
      <c r="K12" s="94" t="s">
        <v>870</v>
      </c>
      <c r="L12" s="94"/>
      <c r="M12" s="94"/>
      <c r="N12" s="94"/>
      <c r="O12" s="94"/>
      <c r="P12" s="94"/>
      <c r="Q12" s="79" t="s">
        <v>871</v>
      </c>
      <c r="R12" s="84">
        <v>2.02505970056E11</v>
      </c>
      <c r="S12" s="79">
        <v>91725.0</v>
      </c>
      <c r="T12" s="79">
        <v>2.0260418274E10</v>
      </c>
      <c r="U12" s="79"/>
      <c r="V12" s="79"/>
      <c r="W12" s="79"/>
      <c r="X12" s="79"/>
      <c r="Y12" s="79"/>
      <c r="Z12" s="79"/>
      <c r="AA12" s="85">
        <f>I2*1</f>
        <v>258857.8</v>
      </c>
      <c r="AB12" s="205"/>
      <c r="AC12" s="195"/>
      <c r="AD12" s="403"/>
      <c r="AE12" s="36"/>
      <c r="AF12" s="86"/>
      <c r="AG12" s="216"/>
      <c r="AH12" s="108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</row>
    <row r="13" ht="33.0" customHeight="1">
      <c r="A13" s="79" t="s">
        <v>872</v>
      </c>
      <c r="B13" s="79" t="s">
        <v>625</v>
      </c>
      <c r="C13" s="79" t="s">
        <v>873</v>
      </c>
      <c r="D13" s="79" t="s">
        <v>874</v>
      </c>
      <c r="E13" s="79"/>
      <c r="F13" s="85">
        <v>258857.8</v>
      </c>
      <c r="G13" s="86">
        <v>1.0</v>
      </c>
      <c r="H13" s="79" t="s">
        <v>261</v>
      </c>
      <c r="I13" s="79" t="s">
        <v>875</v>
      </c>
      <c r="J13" s="94" t="s">
        <v>876</v>
      </c>
      <c r="K13" s="94" t="s">
        <v>877</v>
      </c>
      <c r="L13" s="94"/>
      <c r="M13" s="94"/>
      <c r="N13" s="94"/>
      <c r="O13" s="94"/>
      <c r="P13" s="94"/>
      <c r="Q13" s="79" t="s">
        <v>871</v>
      </c>
      <c r="R13" s="84">
        <v>2.02505975401E11</v>
      </c>
      <c r="S13" s="79">
        <v>98806.0</v>
      </c>
      <c r="T13" s="79">
        <v>2.0260418463E10</v>
      </c>
      <c r="U13" s="79"/>
      <c r="V13" s="79"/>
      <c r="W13" s="79"/>
      <c r="X13" s="79"/>
      <c r="Y13" s="79"/>
      <c r="Z13" s="79"/>
      <c r="AA13" s="85">
        <f>G13*I2</f>
        <v>258857.8</v>
      </c>
      <c r="AB13" s="205"/>
      <c r="AC13" s="195"/>
      <c r="AD13" s="403"/>
      <c r="AE13" s="36"/>
      <c r="AF13" s="86"/>
      <c r="AG13" s="216"/>
      <c r="AH13" s="108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</row>
    <row r="14" ht="33.0" customHeight="1">
      <c r="A14" s="123" t="s">
        <v>878</v>
      </c>
      <c r="B14" s="123" t="s">
        <v>415</v>
      </c>
      <c r="C14" s="123" t="s">
        <v>879</v>
      </c>
      <c r="D14" s="123" t="s">
        <v>880</v>
      </c>
      <c r="E14" s="123">
        <v>180430.0</v>
      </c>
      <c r="F14" s="126">
        <v>258857.8</v>
      </c>
      <c r="G14" s="125">
        <v>1.0</v>
      </c>
      <c r="H14" s="123" t="s">
        <v>261</v>
      </c>
      <c r="I14" s="123" t="s">
        <v>834</v>
      </c>
      <c r="J14" s="128" t="s">
        <v>881</v>
      </c>
      <c r="K14" s="94" t="s">
        <v>882</v>
      </c>
      <c r="L14" s="94"/>
      <c r="M14" s="94"/>
      <c r="N14" s="94"/>
      <c r="O14" s="94"/>
      <c r="P14" s="94"/>
      <c r="Q14" s="123" t="s">
        <v>883</v>
      </c>
      <c r="R14" s="124">
        <v>2.0260878917E11</v>
      </c>
      <c r="S14" s="123">
        <v>125928.0</v>
      </c>
      <c r="T14" s="123">
        <v>2.0260435469E10</v>
      </c>
      <c r="U14" s="123"/>
      <c r="V14" s="123"/>
      <c r="W14" s="123"/>
      <c r="X14" s="123"/>
      <c r="Y14" s="123"/>
      <c r="Z14" s="123"/>
      <c r="AA14" s="126"/>
      <c r="AB14" s="300"/>
      <c r="AC14" s="195"/>
      <c r="AD14" s="403"/>
      <c r="AE14" s="36"/>
      <c r="AF14" s="125"/>
      <c r="AG14" s="164"/>
      <c r="AH14" s="131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</row>
    <row r="15" ht="33.0" customHeight="1">
      <c r="A15" s="123" t="s">
        <v>884</v>
      </c>
      <c r="B15" s="123" t="s">
        <v>415</v>
      </c>
      <c r="C15" s="123" t="s">
        <v>885</v>
      </c>
      <c r="D15" s="123" t="s">
        <v>886</v>
      </c>
      <c r="E15" s="123">
        <v>180430.0</v>
      </c>
      <c r="F15" s="126">
        <v>258857.8</v>
      </c>
      <c r="G15" s="125">
        <v>1.0</v>
      </c>
      <c r="H15" s="123" t="s">
        <v>261</v>
      </c>
      <c r="I15" s="123" t="s">
        <v>887</v>
      </c>
      <c r="J15" s="128" t="s">
        <v>888</v>
      </c>
      <c r="K15" s="94" t="s">
        <v>889</v>
      </c>
      <c r="L15" s="94"/>
      <c r="M15" s="94"/>
      <c r="N15" s="94"/>
      <c r="O15" s="94"/>
      <c r="P15" s="94"/>
      <c r="Q15" s="123" t="s">
        <v>871</v>
      </c>
      <c r="R15" s="124">
        <v>2.02605988437E11</v>
      </c>
      <c r="S15" s="123">
        <v>123551.0</v>
      </c>
      <c r="T15" s="123">
        <v>2.0260435399E10</v>
      </c>
      <c r="U15" s="372"/>
      <c r="V15" s="123"/>
      <c r="W15" s="123"/>
      <c r="X15" s="123"/>
      <c r="Y15" s="123"/>
      <c r="Z15" s="123"/>
      <c r="AA15" s="126"/>
      <c r="AB15" s="300"/>
      <c r="AC15" s="195"/>
      <c r="AD15" s="403"/>
      <c r="AE15" s="36"/>
      <c r="AF15" s="125"/>
      <c r="AG15" s="164"/>
      <c r="AH15" s="131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</row>
    <row r="16" ht="33.0" customHeight="1">
      <c r="A16" s="123"/>
      <c r="B16" s="123"/>
      <c r="C16" s="123"/>
      <c r="D16" s="123"/>
      <c r="E16" s="123"/>
      <c r="F16" s="126"/>
      <c r="G16" s="125"/>
      <c r="H16" s="123"/>
      <c r="I16" s="123"/>
      <c r="J16" s="128"/>
      <c r="K16" s="128"/>
      <c r="L16" s="128"/>
      <c r="M16" s="128"/>
      <c r="N16" s="128"/>
      <c r="O16" s="128"/>
      <c r="P16" s="128"/>
      <c r="Q16" s="123"/>
      <c r="R16" s="124"/>
      <c r="S16" s="123"/>
      <c r="T16" s="123"/>
      <c r="U16" s="123"/>
      <c r="V16" s="123"/>
      <c r="W16" s="123"/>
      <c r="X16" s="123"/>
      <c r="Y16" s="123"/>
      <c r="Z16" s="123"/>
      <c r="AA16" s="126"/>
      <c r="AB16" s="300"/>
      <c r="AC16" s="195"/>
      <c r="AD16" s="403"/>
      <c r="AE16" s="36"/>
      <c r="AF16" s="125"/>
      <c r="AG16" s="164"/>
      <c r="AH16" s="131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</row>
    <row r="17" ht="33.0" customHeight="1">
      <c r="A17" s="123"/>
      <c r="B17" s="123"/>
      <c r="C17" s="123"/>
      <c r="D17" s="123"/>
      <c r="E17" s="123"/>
      <c r="F17" s="126"/>
      <c r="G17" s="125"/>
      <c r="H17" s="123"/>
      <c r="I17" s="123"/>
      <c r="J17" s="128"/>
      <c r="K17" s="128"/>
      <c r="L17" s="128"/>
      <c r="M17" s="128"/>
      <c r="N17" s="128"/>
      <c r="O17" s="128"/>
      <c r="P17" s="128"/>
      <c r="Q17" s="123"/>
      <c r="R17" s="124"/>
      <c r="S17" s="123"/>
      <c r="T17" s="123"/>
      <c r="U17" s="123"/>
      <c r="V17" s="123"/>
      <c r="W17" s="123"/>
      <c r="X17" s="123"/>
      <c r="Y17" s="123"/>
      <c r="Z17" s="123"/>
      <c r="AA17" s="126"/>
      <c r="AB17" s="300"/>
      <c r="AC17" s="195"/>
      <c r="AD17" s="403"/>
      <c r="AE17" s="36"/>
      <c r="AF17" s="125"/>
      <c r="AG17" s="164"/>
      <c r="AH17" s="131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</row>
    <row r="18" ht="33.0" customHeight="1">
      <c r="A18" s="123"/>
      <c r="B18" s="123"/>
      <c r="C18" s="123"/>
      <c r="D18" s="123"/>
      <c r="E18" s="123"/>
      <c r="F18" s="126"/>
      <c r="G18" s="125"/>
      <c r="H18" s="123"/>
      <c r="I18" s="123"/>
      <c r="J18" s="128"/>
      <c r="K18" s="128"/>
      <c r="L18" s="128"/>
      <c r="M18" s="128"/>
      <c r="N18" s="128"/>
      <c r="O18" s="128"/>
      <c r="P18" s="128"/>
      <c r="Q18" s="123"/>
      <c r="R18" s="124"/>
      <c r="S18" s="123"/>
      <c r="T18" s="123"/>
      <c r="U18" s="123"/>
      <c r="V18" s="123"/>
      <c r="W18" s="123"/>
      <c r="X18" s="123"/>
      <c r="Y18" s="123"/>
      <c r="Z18" s="123"/>
      <c r="AA18" s="126"/>
      <c r="AB18" s="300"/>
      <c r="AC18" s="195"/>
      <c r="AD18" s="403"/>
      <c r="AE18" s="36"/>
      <c r="AF18" s="125"/>
      <c r="AG18" s="164"/>
      <c r="AH18" s="131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</row>
    <row r="19" ht="33.0" customHeight="1">
      <c r="A19" s="123"/>
      <c r="B19" s="123"/>
      <c r="C19" s="123"/>
      <c r="D19" s="123"/>
      <c r="E19" s="123"/>
      <c r="F19" s="126"/>
      <c r="G19" s="125"/>
      <c r="H19" s="123"/>
      <c r="I19" s="123"/>
      <c r="J19" s="128"/>
      <c r="K19" s="128"/>
      <c r="L19" s="128"/>
      <c r="M19" s="128"/>
      <c r="N19" s="128"/>
      <c r="O19" s="128"/>
      <c r="P19" s="128"/>
      <c r="Q19" s="123"/>
      <c r="R19" s="124"/>
      <c r="S19" s="123"/>
      <c r="T19" s="123"/>
      <c r="U19" s="123"/>
      <c r="V19" s="123"/>
      <c r="W19" s="123"/>
      <c r="X19" s="123"/>
      <c r="Y19" s="123"/>
      <c r="Z19" s="123"/>
      <c r="AA19" s="126"/>
      <c r="AB19" s="300"/>
      <c r="AC19" s="195"/>
      <c r="AD19" s="403"/>
      <c r="AE19" s="36"/>
      <c r="AF19" s="125"/>
      <c r="AG19" s="164"/>
      <c r="AH19" s="304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</row>
    <row r="20" ht="15.0" customHeight="1">
      <c r="A20" s="123"/>
      <c r="B20" s="123"/>
      <c r="C20" s="123"/>
      <c r="D20" s="123"/>
      <c r="E20" s="123"/>
      <c r="F20" s="126"/>
      <c r="G20" s="125"/>
      <c r="H20" s="123"/>
      <c r="I20" s="123"/>
      <c r="J20" s="128"/>
      <c r="K20" s="128"/>
      <c r="L20" s="128"/>
      <c r="M20" s="128"/>
      <c r="N20" s="128"/>
      <c r="O20" s="128"/>
      <c r="P20" s="128"/>
      <c r="Q20" s="123"/>
      <c r="R20" s="124"/>
      <c r="S20" s="123"/>
      <c r="T20" s="123"/>
      <c r="U20" s="123"/>
      <c r="V20" s="123"/>
      <c r="W20" s="123"/>
      <c r="X20" s="123"/>
      <c r="Y20" s="123"/>
      <c r="Z20" s="123"/>
      <c r="AA20" s="126"/>
      <c r="AB20" s="300"/>
      <c r="AC20" s="195"/>
      <c r="AD20" s="403"/>
      <c r="AE20" s="36"/>
      <c r="AF20" s="125"/>
      <c r="AG20" s="164"/>
      <c r="AH20" s="131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</row>
    <row r="21" ht="15.0" customHeight="1">
      <c r="A21" s="123"/>
      <c r="B21" s="123"/>
      <c r="C21" s="123"/>
      <c r="D21" s="123"/>
      <c r="E21" s="123"/>
      <c r="F21" s="126"/>
      <c r="G21" s="125"/>
      <c r="H21" s="123"/>
      <c r="I21" s="123"/>
      <c r="J21" s="128"/>
      <c r="K21" s="128"/>
      <c r="L21" s="128"/>
      <c r="M21" s="128"/>
      <c r="N21" s="128"/>
      <c r="O21" s="128"/>
      <c r="P21" s="128"/>
      <c r="Q21" s="123"/>
      <c r="R21" s="124"/>
      <c r="S21" s="123"/>
      <c r="T21" s="123"/>
      <c r="U21" s="123"/>
      <c r="V21" s="123"/>
      <c r="W21" s="123"/>
      <c r="X21" s="123"/>
      <c r="Y21" s="123"/>
      <c r="Z21" s="123"/>
      <c r="AA21" s="126"/>
      <c r="AB21" s="300"/>
      <c r="AC21" s="195"/>
      <c r="AD21" s="403"/>
      <c r="AE21" s="36"/>
      <c r="AF21" s="125"/>
      <c r="AG21" s="164"/>
      <c r="AH21" s="131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</row>
    <row r="22" ht="15.0" customHeight="1">
      <c r="A22" s="123"/>
      <c r="B22" s="123"/>
      <c r="C22" s="123"/>
      <c r="D22" s="123"/>
      <c r="E22" s="123"/>
      <c r="F22" s="126"/>
      <c r="G22" s="125"/>
      <c r="H22" s="123"/>
      <c r="I22" s="123"/>
      <c r="J22" s="128"/>
      <c r="K22" s="128"/>
      <c r="L22" s="128"/>
      <c r="M22" s="128"/>
      <c r="N22" s="128"/>
      <c r="O22" s="128"/>
      <c r="P22" s="128"/>
      <c r="Q22" s="123"/>
      <c r="R22" s="124"/>
      <c r="S22" s="123"/>
      <c r="T22" s="123"/>
      <c r="U22" s="123"/>
      <c r="V22" s="123"/>
      <c r="W22" s="123"/>
      <c r="X22" s="123"/>
      <c r="Y22" s="123"/>
      <c r="Z22" s="123"/>
      <c r="AA22" s="126"/>
      <c r="AB22" s="300"/>
      <c r="AC22" s="195"/>
      <c r="AD22" s="403"/>
      <c r="AE22" s="36"/>
      <c r="AF22" s="125"/>
      <c r="AG22" s="164"/>
      <c r="AH22" s="131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</row>
    <row r="23" ht="15.0" customHeight="1">
      <c r="A23" s="123"/>
      <c r="B23" s="123"/>
      <c r="C23" s="123"/>
      <c r="D23" s="123"/>
      <c r="E23" s="123"/>
      <c r="F23" s="126"/>
      <c r="G23" s="125"/>
      <c r="H23" s="123"/>
      <c r="I23" s="123"/>
      <c r="J23" s="128"/>
      <c r="K23" s="128"/>
      <c r="L23" s="128"/>
      <c r="M23" s="128"/>
      <c r="N23" s="128"/>
      <c r="O23" s="128"/>
      <c r="P23" s="128"/>
      <c r="Q23" s="123"/>
      <c r="R23" s="124"/>
      <c r="S23" s="123"/>
      <c r="T23" s="123"/>
      <c r="U23" s="123"/>
      <c r="V23" s="123"/>
      <c r="W23" s="123"/>
      <c r="X23" s="123"/>
      <c r="Y23" s="123"/>
      <c r="Z23" s="123"/>
      <c r="AA23" s="126"/>
      <c r="AB23" s="300"/>
      <c r="AC23" s="195"/>
      <c r="AD23" s="403"/>
      <c r="AE23" s="36"/>
      <c r="AF23" s="125"/>
      <c r="AG23" s="164"/>
      <c r="AH23" s="131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</row>
    <row r="24" ht="15.0" customHeight="1">
      <c r="A24" s="123"/>
      <c r="B24" s="123"/>
      <c r="C24" s="123"/>
      <c r="D24" s="123"/>
      <c r="E24" s="123"/>
      <c r="F24" s="126"/>
      <c r="G24" s="125"/>
      <c r="H24" s="123"/>
      <c r="I24" s="123"/>
      <c r="J24" s="128"/>
      <c r="K24" s="128"/>
      <c r="L24" s="128"/>
      <c r="M24" s="128"/>
      <c r="N24" s="128"/>
      <c r="O24" s="128"/>
      <c r="P24" s="128"/>
      <c r="Q24" s="123"/>
      <c r="R24" s="124"/>
      <c r="S24" s="123"/>
      <c r="T24" s="123"/>
      <c r="U24" s="123"/>
      <c r="V24" s="123"/>
      <c r="W24" s="123"/>
      <c r="X24" s="123"/>
      <c r="Y24" s="123"/>
      <c r="Z24" s="123"/>
      <c r="AA24" s="126"/>
      <c r="AB24" s="300"/>
      <c r="AC24" s="195"/>
      <c r="AD24" s="403"/>
      <c r="AE24" s="36"/>
      <c r="AF24" s="125"/>
      <c r="AG24" s="164"/>
      <c r="AH24" s="131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</row>
    <row r="25" ht="15.0" customHeight="1">
      <c r="A25" s="123"/>
      <c r="B25" s="123"/>
      <c r="C25" s="123"/>
      <c r="D25" s="123"/>
      <c r="E25" s="123"/>
      <c r="F25" s="126"/>
      <c r="G25" s="125"/>
      <c r="H25" s="123"/>
      <c r="I25" s="123"/>
      <c r="J25" s="128"/>
      <c r="K25" s="128"/>
      <c r="L25" s="128"/>
      <c r="M25" s="128"/>
      <c r="N25" s="128"/>
      <c r="O25" s="128"/>
      <c r="P25" s="128"/>
      <c r="Q25" s="123"/>
      <c r="R25" s="124"/>
      <c r="S25" s="123"/>
      <c r="T25" s="123"/>
      <c r="U25" s="123"/>
      <c r="V25" s="123"/>
      <c r="W25" s="123"/>
      <c r="X25" s="123"/>
      <c r="Y25" s="123"/>
      <c r="Z25" s="123"/>
      <c r="AA25" s="126"/>
      <c r="AB25" s="300"/>
      <c r="AC25" s="195"/>
      <c r="AD25" s="403"/>
      <c r="AE25" s="36"/>
      <c r="AF25" s="125"/>
      <c r="AG25" s="164"/>
      <c r="AH25" s="131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</row>
    <row r="26" ht="15.0" customHeight="1">
      <c r="A26" s="123"/>
      <c r="B26" s="123"/>
      <c r="C26" s="123"/>
      <c r="D26" s="123"/>
      <c r="E26" s="123"/>
      <c r="F26" s="126"/>
      <c r="G26" s="125"/>
      <c r="H26" s="123"/>
      <c r="I26" s="123"/>
      <c r="J26" s="128"/>
      <c r="K26" s="128"/>
      <c r="L26" s="128"/>
      <c r="M26" s="128"/>
      <c r="N26" s="128"/>
      <c r="O26" s="128"/>
      <c r="P26" s="128"/>
      <c r="Q26" s="123"/>
      <c r="R26" s="124"/>
      <c r="S26" s="123"/>
      <c r="T26" s="123"/>
      <c r="U26" s="123"/>
      <c r="V26" s="123"/>
      <c r="W26" s="123"/>
      <c r="X26" s="123"/>
      <c r="Y26" s="123"/>
      <c r="Z26" s="123"/>
      <c r="AA26" s="126"/>
      <c r="AB26" s="300"/>
      <c r="AC26" s="195"/>
      <c r="AD26" s="403"/>
      <c r="AE26" s="36"/>
      <c r="AF26" s="125"/>
      <c r="AG26" s="164"/>
      <c r="AH26" s="131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</row>
    <row r="27" ht="15.0" customHeight="1">
      <c r="A27" s="123"/>
      <c r="B27" s="123"/>
      <c r="C27" s="123"/>
      <c r="D27" s="123"/>
      <c r="E27" s="123"/>
      <c r="F27" s="126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4"/>
      <c r="S27" s="123"/>
      <c r="T27" s="123"/>
      <c r="U27" s="123"/>
      <c r="V27" s="123"/>
      <c r="W27" s="123"/>
      <c r="X27" s="123"/>
      <c r="Y27" s="123"/>
      <c r="Z27" s="123"/>
      <c r="AA27" s="123"/>
      <c r="AB27" s="413"/>
      <c r="AC27" s="195"/>
      <c r="AD27" s="403"/>
      <c r="AE27" s="36"/>
      <c r="AF27" s="125"/>
      <c r="AG27" s="164"/>
      <c r="AH27" s="131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</row>
    <row r="28" ht="15.0" customHeight="1">
      <c r="A28" s="123"/>
      <c r="B28" s="123"/>
      <c r="C28" s="123"/>
      <c r="D28" s="123"/>
      <c r="E28" s="123"/>
      <c r="F28" s="126"/>
      <c r="G28" s="123"/>
      <c r="H28" s="166"/>
      <c r="I28" s="123"/>
      <c r="J28" s="123"/>
      <c r="K28" s="163"/>
      <c r="L28" s="163"/>
      <c r="M28" s="163"/>
      <c r="N28" s="163"/>
      <c r="O28" s="163"/>
      <c r="P28" s="163"/>
      <c r="Q28" s="123"/>
      <c r="R28" s="124"/>
      <c r="S28" s="123"/>
      <c r="T28" s="123"/>
      <c r="U28" s="123"/>
      <c r="V28" s="123"/>
      <c r="W28" s="123"/>
      <c r="X28" s="123"/>
      <c r="Y28" s="123"/>
      <c r="Z28" s="123"/>
      <c r="AA28" s="126"/>
      <c r="AB28" s="303"/>
      <c r="AC28" s="195"/>
      <c r="AD28" s="491"/>
      <c r="AE28" s="36"/>
      <c r="AF28" s="123"/>
      <c r="AG28" s="164"/>
      <c r="AH28" s="131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</row>
    <row r="29" ht="15.0" customHeight="1">
      <c r="A29" s="166"/>
      <c r="B29" s="166"/>
      <c r="C29" s="123"/>
      <c r="D29" s="123"/>
      <c r="E29" s="123"/>
      <c r="F29" s="126"/>
      <c r="G29" s="123"/>
      <c r="H29" s="36"/>
      <c r="I29" s="123"/>
      <c r="J29" s="123"/>
      <c r="K29" s="163"/>
      <c r="L29" s="163"/>
      <c r="M29" s="163"/>
      <c r="N29" s="163"/>
      <c r="O29" s="163"/>
      <c r="P29" s="163"/>
      <c r="Q29" s="123"/>
      <c r="R29" s="124"/>
      <c r="S29" s="123"/>
      <c r="T29" s="123"/>
      <c r="U29" s="123"/>
      <c r="V29" s="123"/>
      <c r="W29" s="123"/>
      <c r="X29" s="123"/>
      <c r="Y29" s="123"/>
      <c r="Z29" s="123"/>
      <c r="AA29" s="126"/>
      <c r="AB29" s="303"/>
      <c r="AC29" s="195"/>
      <c r="AD29" s="491"/>
      <c r="AE29" s="36"/>
      <c r="AF29" s="123"/>
      <c r="AG29" s="164"/>
      <c r="AH29" s="131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</row>
    <row r="30" ht="15.0" customHeight="1">
      <c r="A30" s="43"/>
      <c r="B30" s="43"/>
      <c r="C30" s="123"/>
      <c r="D30" s="123"/>
      <c r="E30" s="123"/>
      <c r="F30" s="126"/>
      <c r="G30" s="123"/>
      <c r="H30" s="43"/>
      <c r="I30" s="123"/>
      <c r="J30" s="123"/>
      <c r="K30" s="123"/>
      <c r="L30" s="123"/>
      <c r="M30" s="123"/>
      <c r="N30" s="123"/>
      <c r="O30" s="123"/>
      <c r="P30" s="123"/>
      <c r="Q30" s="123"/>
      <c r="R30" s="124"/>
      <c r="S30" s="123"/>
      <c r="T30" s="123"/>
      <c r="U30" s="123"/>
      <c r="V30" s="123"/>
      <c r="W30" s="123"/>
      <c r="X30" s="123"/>
      <c r="Y30" s="123"/>
      <c r="Z30" s="123"/>
      <c r="AA30" s="126"/>
      <c r="AB30" s="123"/>
      <c r="AC30" s="123"/>
      <c r="AD30" s="491"/>
      <c r="AE30" s="36"/>
      <c r="AF30" s="123"/>
      <c r="AG30" s="164"/>
      <c r="AH30" s="131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</row>
    <row r="31" ht="31.5" customHeight="1">
      <c r="A31" s="304"/>
      <c r="B31" s="305"/>
      <c r="C31" s="123"/>
      <c r="D31" s="123"/>
      <c r="E31" s="123"/>
      <c r="F31" s="126"/>
      <c r="G31" s="123"/>
      <c r="H31" s="166"/>
      <c r="I31" s="123"/>
      <c r="J31" s="123"/>
      <c r="K31" s="165"/>
      <c r="L31" s="165"/>
      <c r="M31" s="165"/>
      <c r="N31" s="165"/>
      <c r="O31" s="165"/>
      <c r="P31" s="165"/>
      <c r="Q31" s="123"/>
      <c r="R31" s="124"/>
      <c r="S31" s="123"/>
      <c r="T31" s="123"/>
      <c r="U31" s="123"/>
      <c r="V31" s="123"/>
      <c r="W31" s="166"/>
      <c r="X31" s="166"/>
      <c r="Y31" s="166"/>
      <c r="Z31" s="123"/>
      <c r="AA31" s="167"/>
      <c r="AB31" s="303"/>
      <c r="AC31" s="195"/>
      <c r="AD31" s="491"/>
      <c r="AE31" s="36"/>
      <c r="AF31" s="123"/>
      <c r="AG31" s="164"/>
      <c r="AH31" s="131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</row>
    <row r="32" ht="31.5" customHeight="1">
      <c r="B32" s="305"/>
      <c r="C32" s="123"/>
      <c r="D32" s="123"/>
      <c r="E32" s="123"/>
      <c r="F32" s="126"/>
      <c r="G32" s="123"/>
      <c r="H32" s="43"/>
      <c r="I32" s="123"/>
      <c r="J32" s="123"/>
      <c r="K32" s="165"/>
      <c r="L32" s="165"/>
      <c r="M32" s="165"/>
      <c r="N32" s="165"/>
      <c r="O32" s="165"/>
      <c r="P32" s="165"/>
      <c r="Q32" s="123"/>
      <c r="R32" s="124"/>
      <c r="S32" s="123"/>
      <c r="T32" s="123"/>
      <c r="U32" s="123"/>
      <c r="V32" s="123"/>
      <c r="W32" s="43"/>
      <c r="X32" s="43"/>
      <c r="Y32" s="43"/>
      <c r="Z32" s="123"/>
      <c r="AA32" s="43"/>
      <c r="AB32" s="123"/>
      <c r="AC32" s="123"/>
      <c r="AD32" s="491"/>
      <c r="AE32" s="36"/>
      <c r="AF32" s="123"/>
      <c r="AG32" s="164"/>
      <c r="AH32" s="131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</row>
    <row r="33" ht="15.0" customHeight="1">
      <c r="A33" s="123"/>
      <c r="B33" s="123"/>
      <c r="C33" s="123"/>
      <c r="D33" s="123"/>
      <c r="E33" s="123"/>
      <c r="F33" s="126"/>
      <c r="G33" s="123"/>
      <c r="H33" s="123"/>
      <c r="I33" s="123"/>
      <c r="J33" s="123"/>
      <c r="K33" s="165"/>
      <c r="L33" s="165"/>
      <c r="M33" s="165"/>
      <c r="N33" s="165"/>
      <c r="O33" s="165"/>
      <c r="P33" s="165"/>
      <c r="Q33" s="123"/>
      <c r="R33" s="124"/>
      <c r="S33" s="123"/>
      <c r="T33" s="123"/>
      <c r="U33" s="123"/>
      <c r="V33" s="123"/>
      <c r="W33" s="123"/>
      <c r="X33" s="123"/>
      <c r="Y33" s="123"/>
      <c r="Z33" s="123"/>
      <c r="AA33" s="126"/>
      <c r="AB33" s="353"/>
      <c r="AC33" s="195"/>
      <c r="AD33" s="492"/>
      <c r="AE33" s="43"/>
      <c r="AF33" s="123"/>
      <c r="AG33" s="164"/>
      <c r="AH33" s="131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</row>
    <row r="34" ht="15.0" customHeight="1">
      <c r="A34" s="123"/>
      <c r="B34" s="123"/>
      <c r="C34" s="123"/>
      <c r="D34" s="123"/>
      <c r="E34" s="123"/>
      <c r="F34" s="126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4"/>
      <c r="S34" s="123"/>
      <c r="T34" s="123"/>
      <c r="U34" s="123"/>
      <c r="V34" s="123"/>
      <c r="W34" s="123"/>
      <c r="X34" s="123"/>
      <c r="Y34" s="123"/>
      <c r="Z34" s="123"/>
      <c r="AA34" s="126"/>
      <c r="AB34" s="353"/>
      <c r="AC34" s="195"/>
      <c r="AD34" s="131"/>
      <c r="AE34" s="416"/>
      <c r="AF34" s="131"/>
      <c r="AG34" s="164"/>
      <c r="AH34" s="131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</row>
    <row r="35" ht="15.0" customHeight="1">
      <c r="A35" s="123"/>
      <c r="B35" s="123"/>
      <c r="C35" s="123"/>
      <c r="D35" s="123"/>
      <c r="E35" s="123"/>
      <c r="F35" s="126"/>
      <c r="G35" s="124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4"/>
      <c r="S35" s="123"/>
      <c r="T35" s="123"/>
      <c r="U35" s="123"/>
      <c r="V35" s="123"/>
      <c r="W35" s="123"/>
      <c r="X35" s="123"/>
      <c r="Y35" s="123"/>
      <c r="Z35" s="123"/>
      <c r="AA35" s="126"/>
      <c r="AB35" s="353"/>
      <c r="AC35" s="195"/>
      <c r="AD35" s="131"/>
      <c r="AE35" s="416"/>
      <c r="AF35" s="131"/>
      <c r="AG35" s="164"/>
      <c r="AH35" s="131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</row>
    <row r="36" ht="15.0" customHeight="1">
      <c r="A36" s="123"/>
      <c r="B36" s="123"/>
      <c r="C36" s="123"/>
      <c r="D36" s="123"/>
      <c r="E36" s="123"/>
      <c r="F36" s="126"/>
      <c r="G36" s="124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4"/>
      <c r="S36" s="123"/>
      <c r="T36" s="123"/>
      <c r="U36" s="123"/>
      <c r="V36" s="123"/>
      <c r="W36" s="123"/>
      <c r="X36" s="123"/>
      <c r="Y36" s="123"/>
      <c r="Z36" s="123"/>
      <c r="AA36" s="126"/>
      <c r="AB36" s="353"/>
      <c r="AC36" s="195"/>
      <c r="AD36" s="131"/>
      <c r="AE36" s="416"/>
      <c r="AF36" s="131"/>
      <c r="AG36" s="164"/>
      <c r="AH36" s="131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</row>
    <row r="37" ht="34.5" customHeight="1">
      <c r="A37" s="123"/>
      <c r="B37" s="123"/>
      <c r="C37" s="123"/>
      <c r="D37" s="123"/>
      <c r="E37" s="123"/>
      <c r="F37" s="126"/>
      <c r="G37" s="124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4"/>
      <c r="S37" s="123"/>
      <c r="T37" s="123"/>
      <c r="U37" s="123"/>
      <c r="V37" s="123"/>
      <c r="W37" s="123"/>
      <c r="X37" s="123"/>
      <c r="Y37" s="123"/>
      <c r="Z37" s="123"/>
      <c r="AA37" s="126"/>
      <c r="AB37" s="353"/>
      <c r="AC37" s="195"/>
      <c r="AD37" s="131"/>
      <c r="AE37" s="416"/>
      <c r="AF37" s="131"/>
      <c r="AG37" s="164"/>
      <c r="AH37" s="131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</row>
    <row r="38" ht="42.75" customHeight="1">
      <c r="A38" s="123"/>
      <c r="B38" s="123"/>
      <c r="C38" s="123"/>
      <c r="D38" s="123"/>
      <c r="E38" s="123"/>
      <c r="F38" s="126"/>
      <c r="G38" s="124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4"/>
      <c r="S38" s="123"/>
      <c r="T38" s="123"/>
      <c r="U38" s="123"/>
      <c r="V38" s="123"/>
      <c r="W38" s="123"/>
      <c r="X38" s="123"/>
      <c r="Y38" s="123"/>
      <c r="Z38" s="123"/>
      <c r="AA38" s="126"/>
      <c r="AB38" s="353"/>
      <c r="AC38" s="195"/>
      <c r="AD38" s="131"/>
      <c r="AE38" s="416"/>
      <c r="AF38" s="131"/>
      <c r="AG38" s="164"/>
      <c r="AH38" s="131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132"/>
    </row>
    <row r="39" ht="33.75" customHeight="1">
      <c r="A39" s="123"/>
      <c r="B39" s="123"/>
      <c r="C39" s="123"/>
      <c r="D39" s="123"/>
      <c r="E39" s="123"/>
      <c r="F39" s="126"/>
      <c r="G39" s="124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4"/>
      <c r="S39" s="123"/>
      <c r="T39" s="123"/>
      <c r="U39" s="123"/>
      <c r="V39" s="123"/>
      <c r="W39" s="123"/>
      <c r="X39" s="123"/>
      <c r="Y39" s="123"/>
      <c r="Z39" s="123"/>
      <c r="AA39" s="126"/>
      <c r="AB39" s="353"/>
      <c r="AC39" s="195"/>
      <c r="AD39" s="131"/>
      <c r="AE39" s="416"/>
      <c r="AF39" s="131"/>
      <c r="AG39" s="164"/>
      <c r="AH39" s="131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</row>
    <row r="40" ht="15.0" customHeight="1">
      <c r="A40" s="123"/>
      <c r="B40" s="123"/>
      <c r="C40" s="123"/>
      <c r="D40" s="123"/>
      <c r="E40" s="123"/>
      <c r="F40" s="126"/>
      <c r="G40" s="124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4"/>
      <c r="S40" s="123"/>
      <c r="T40" s="123"/>
      <c r="U40" s="123"/>
      <c r="V40" s="123"/>
      <c r="W40" s="123"/>
      <c r="X40" s="123"/>
      <c r="Y40" s="123"/>
      <c r="Z40" s="123"/>
      <c r="AA40" s="126"/>
      <c r="AB40" s="303"/>
      <c r="AC40" s="195"/>
      <c r="AD40" s="304"/>
      <c r="AE40" s="123"/>
      <c r="AF40" s="131"/>
      <c r="AG40" s="164"/>
      <c r="AH40" s="131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</row>
    <row r="41" ht="15.75" customHeight="1">
      <c r="A41" s="308"/>
      <c r="B41" s="308"/>
      <c r="C41" s="308"/>
      <c r="D41" s="308"/>
      <c r="E41" s="308"/>
      <c r="F41" s="354"/>
      <c r="G41" s="355"/>
      <c r="H41" s="308"/>
      <c r="I41" s="308"/>
      <c r="J41" s="123"/>
      <c r="K41" s="356"/>
      <c r="L41" s="356"/>
      <c r="M41" s="356"/>
      <c r="N41" s="356"/>
      <c r="O41" s="356"/>
      <c r="P41" s="356"/>
      <c r="Q41" s="308"/>
      <c r="R41" s="355"/>
      <c r="S41" s="308"/>
      <c r="T41" s="308"/>
      <c r="U41" s="308"/>
      <c r="V41" s="356"/>
      <c r="W41" s="308"/>
      <c r="X41" s="308"/>
      <c r="Y41" s="308"/>
      <c r="Z41" s="356"/>
      <c r="AA41" s="357"/>
      <c r="AB41" s="356"/>
      <c r="AC41" s="356"/>
      <c r="AD41" s="131"/>
      <c r="AE41" s="416"/>
      <c r="AF41" s="131"/>
      <c r="AG41" s="164"/>
      <c r="AH41" s="131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/>
      <c r="BB41" s="132"/>
    </row>
    <row r="42" ht="15.75" customHeight="1">
      <c r="A42" s="308"/>
      <c r="B42" s="308"/>
      <c r="C42" s="308"/>
      <c r="D42" s="308"/>
      <c r="E42" s="308"/>
      <c r="F42" s="354"/>
      <c r="G42" s="355"/>
      <c r="H42" s="308"/>
      <c r="I42" s="308"/>
      <c r="J42" s="356"/>
      <c r="K42" s="356"/>
      <c r="L42" s="356"/>
      <c r="M42" s="356"/>
      <c r="N42" s="356"/>
      <c r="O42" s="356"/>
      <c r="P42" s="356"/>
      <c r="Q42" s="308"/>
      <c r="R42" s="309"/>
      <c r="S42" s="310"/>
      <c r="T42" s="311"/>
      <c r="U42" s="308"/>
      <c r="V42" s="356"/>
      <c r="W42" s="308"/>
      <c r="X42" s="308"/>
      <c r="Y42" s="308"/>
      <c r="Z42" s="356"/>
      <c r="AA42" s="357"/>
      <c r="AB42" s="356"/>
      <c r="AC42" s="356"/>
      <c r="AD42" s="131"/>
      <c r="AE42" s="416"/>
      <c r="AF42" s="131"/>
      <c r="AG42" s="164"/>
      <c r="AH42" s="131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</row>
    <row r="43" ht="15.75" customHeight="1">
      <c r="A43" s="123"/>
      <c r="B43" s="308"/>
      <c r="C43" s="308"/>
      <c r="D43" s="308"/>
      <c r="E43" s="308"/>
      <c r="F43" s="354"/>
      <c r="G43" s="355"/>
      <c r="H43" s="308"/>
      <c r="I43" s="308"/>
      <c r="J43" s="356"/>
      <c r="K43" s="356"/>
      <c r="L43" s="356"/>
      <c r="M43" s="356"/>
      <c r="N43" s="356"/>
      <c r="O43" s="356"/>
      <c r="P43" s="356"/>
      <c r="Q43" s="308"/>
      <c r="R43" s="417"/>
      <c r="S43" s="310"/>
      <c r="T43" s="311"/>
      <c r="U43" s="308"/>
      <c r="V43" s="356"/>
      <c r="W43" s="308"/>
      <c r="X43" s="308"/>
      <c r="Y43" s="308"/>
      <c r="Z43" s="356"/>
      <c r="AA43" s="357"/>
      <c r="AB43" s="356"/>
      <c r="AC43" s="356"/>
      <c r="AD43" s="131"/>
      <c r="AE43" s="416"/>
      <c r="AF43" s="131"/>
      <c r="AG43" s="164"/>
      <c r="AH43" s="131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2"/>
      <c r="AX43" s="132"/>
      <c r="AY43" s="132"/>
      <c r="AZ43" s="132"/>
      <c r="BA43" s="132"/>
      <c r="BB43" s="132"/>
    </row>
    <row r="44" ht="15.75" customHeight="1">
      <c r="A44" s="308"/>
      <c r="B44" s="304"/>
      <c r="C44" s="304"/>
      <c r="D44" s="304"/>
      <c r="E44" s="304"/>
      <c r="F44" s="418"/>
      <c r="G44" s="355"/>
      <c r="H44" s="304"/>
      <c r="I44" s="308"/>
      <c r="J44" s="308"/>
      <c r="K44" s="356"/>
      <c r="L44" s="131"/>
      <c r="M44" s="131"/>
      <c r="N44" s="131"/>
      <c r="O44" s="131"/>
      <c r="P44" s="131"/>
      <c r="Q44" s="304"/>
      <c r="R44" s="419"/>
      <c r="S44" s="420"/>
      <c r="T44" s="421"/>
      <c r="U44" s="308"/>
      <c r="V44" s="304"/>
      <c r="W44" s="308"/>
      <c r="X44" s="308"/>
      <c r="Y44" s="308"/>
      <c r="Z44" s="164"/>
      <c r="AA44" s="357"/>
      <c r="AB44" s="380"/>
      <c r="AC44" s="380"/>
      <c r="AD44" s="131"/>
      <c r="AE44" s="131"/>
      <c r="AF44" s="131"/>
      <c r="AG44" s="164"/>
      <c r="AH44" s="131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2"/>
      <c r="AX44" s="132"/>
      <c r="AY44" s="132"/>
      <c r="AZ44" s="132"/>
      <c r="BA44" s="132"/>
      <c r="BB44" s="132"/>
    </row>
    <row r="45" ht="15.75" customHeight="1">
      <c r="A45" s="123"/>
      <c r="B45" s="308"/>
      <c r="C45" s="308"/>
      <c r="D45" s="308"/>
      <c r="E45" s="308"/>
      <c r="F45" s="354"/>
      <c r="G45" s="355"/>
      <c r="H45" s="308"/>
      <c r="I45" s="308"/>
      <c r="J45" s="356"/>
      <c r="K45" s="356"/>
      <c r="L45" s="356"/>
      <c r="M45" s="356"/>
      <c r="N45" s="356"/>
      <c r="O45" s="356"/>
      <c r="P45" s="356"/>
      <c r="Q45" s="308"/>
      <c r="R45" s="422"/>
      <c r="S45" s="311"/>
      <c r="T45" s="311"/>
      <c r="U45" s="308"/>
      <c r="V45" s="356"/>
      <c r="W45" s="308"/>
      <c r="X45" s="308"/>
      <c r="Y45" s="308"/>
      <c r="Z45" s="356"/>
      <c r="AA45" s="357"/>
      <c r="AB45" s="357"/>
      <c r="AC45" s="357"/>
      <c r="AD45" s="131"/>
      <c r="AE45" s="131"/>
      <c r="AF45" s="131"/>
      <c r="AG45" s="164"/>
      <c r="AH45" s="131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2"/>
      <c r="AX45" s="132"/>
      <c r="AY45" s="132"/>
      <c r="AZ45" s="132"/>
      <c r="BA45" s="132"/>
      <c r="BB45" s="132"/>
    </row>
    <row r="46" ht="15.75" customHeight="1">
      <c r="A46" s="304"/>
      <c r="B46" s="131"/>
      <c r="C46" s="131"/>
      <c r="D46" s="131"/>
      <c r="E46" s="131"/>
      <c r="F46" s="380"/>
      <c r="G46" s="382"/>
      <c r="H46" s="304"/>
      <c r="I46" s="131"/>
      <c r="J46" s="131"/>
      <c r="K46" s="131"/>
      <c r="L46" s="131"/>
      <c r="M46" s="131"/>
      <c r="N46" s="131"/>
      <c r="O46" s="131"/>
      <c r="P46" s="131"/>
      <c r="Q46" s="131"/>
      <c r="R46" s="382"/>
      <c r="S46" s="131"/>
      <c r="T46" s="131"/>
      <c r="U46" s="131"/>
      <c r="V46" s="131"/>
      <c r="W46" s="131"/>
      <c r="X46" s="131"/>
      <c r="Y46" s="131"/>
      <c r="Z46" s="131"/>
      <c r="AA46" s="380"/>
      <c r="AB46" s="380"/>
      <c r="AC46" s="380"/>
      <c r="AD46" s="131"/>
      <c r="AE46" s="131"/>
      <c r="AF46" s="131"/>
      <c r="AG46" s="164"/>
      <c r="AH46" s="131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</row>
    <row r="47" ht="15.75" customHeight="1">
      <c r="A47" s="123"/>
      <c r="B47" s="123"/>
      <c r="C47" s="123"/>
      <c r="D47" s="123"/>
      <c r="E47" s="123"/>
      <c r="F47" s="126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31"/>
      <c r="AE47" s="131"/>
      <c r="AF47" s="131"/>
      <c r="AG47" s="164"/>
      <c r="AH47" s="131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</row>
    <row r="48" ht="15.75" customHeight="1">
      <c r="A48" s="304"/>
      <c r="B48" s="131"/>
      <c r="C48" s="304"/>
      <c r="D48" s="304"/>
      <c r="E48" s="304"/>
      <c r="F48" s="418"/>
      <c r="G48" s="423"/>
      <c r="H48" s="304"/>
      <c r="I48" s="304"/>
      <c r="J48" s="131"/>
      <c r="K48" s="131"/>
      <c r="L48" s="131"/>
      <c r="M48" s="131"/>
      <c r="N48" s="131"/>
      <c r="O48" s="131"/>
      <c r="P48" s="131"/>
      <c r="Q48" s="304"/>
      <c r="R48" s="423"/>
      <c r="S48" s="131"/>
      <c r="T48" s="131"/>
      <c r="U48" s="131"/>
      <c r="V48" s="131"/>
      <c r="W48" s="131"/>
      <c r="X48" s="131"/>
      <c r="Y48" s="131"/>
      <c r="Z48" s="131"/>
      <c r="AA48" s="380"/>
      <c r="AB48" s="380"/>
      <c r="AC48" s="380"/>
      <c r="AD48" s="131"/>
      <c r="AE48" s="131"/>
      <c r="AF48" s="131"/>
      <c r="AG48" s="164"/>
      <c r="AH48" s="131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</row>
    <row r="49" ht="15.75" customHeight="1">
      <c r="A49" s="131"/>
      <c r="B49" s="131"/>
      <c r="C49" s="131"/>
      <c r="D49" s="131"/>
      <c r="E49" s="131"/>
      <c r="F49" s="380"/>
      <c r="G49" s="382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382"/>
      <c r="S49" s="131"/>
      <c r="T49" s="131"/>
      <c r="U49" s="131"/>
      <c r="V49" s="131"/>
      <c r="W49" s="131"/>
      <c r="X49" s="131"/>
      <c r="Y49" s="131"/>
      <c r="Z49" s="304"/>
      <c r="AA49" s="380"/>
      <c r="AB49" s="380"/>
      <c r="AC49" s="380"/>
      <c r="AD49" s="131"/>
      <c r="AE49" s="131"/>
      <c r="AF49" s="131"/>
      <c r="AG49" s="164"/>
      <c r="AH49" s="131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</row>
    <row r="50" ht="15.75" customHeight="1">
      <c r="A50" s="131"/>
      <c r="B50" s="131"/>
      <c r="C50" s="131"/>
      <c r="D50" s="131"/>
      <c r="E50" s="131"/>
      <c r="F50" s="380"/>
      <c r="G50" s="382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382"/>
      <c r="S50" s="131"/>
      <c r="T50" s="131"/>
      <c r="U50" s="131"/>
      <c r="V50" s="131"/>
      <c r="W50" s="131"/>
      <c r="X50" s="131"/>
      <c r="Y50" s="131"/>
      <c r="Z50" s="131"/>
      <c r="AA50" s="380"/>
      <c r="AB50" s="380"/>
      <c r="AC50" s="380"/>
      <c r="AD50" s="131"/>
      <c r="AE50" s="131"/>
      <c r="AF50" s="131"/>
      <c r="AG50" s="164"/>
      <c r="AH50" s="131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</row>
    <row r="51" ht="15.75" customHeight="1">
      <c r="A51" s="131"/>
      <c r="B51" s="131"/>
      <c r="C51" s="131"/>
      <c r="D51" s="131"/>
      <c r="E51" s="131"/>
      <c r="F51" s="380"/>
      <c r="G51" s="382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382"/>
      <c r="S51" s="131"/>
      <c r="T51" s="131"/>
      <c r="U51" s="131"/>
      <c r="V51" s="131"/>
      <c r="W51" s="131"/>
      <c r="X51" s="131"/>
      <c r="Y51" s="131"/>
      <c r="Z51" s="131"/>
      <c r="AA51" s="380"/>
      <c r="AB51" s="380"/>
      <c r="AC51" s="380"/>
      <c r="AD51" s="131"/>
      <c r="AE51" s="131"/>
      <c r="AF51" s="131"/>
      <c r="AG51" s="164"/>
      <c r="AH51" s="131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</row>
    <row r="52" ht="15.75" customHeight="1">
      <c r="A52" s="131"/>
      <c r="B52" s="131"/>
      <c r="C52" s="131"/>
      <c r="D52" s="131"/>
      <c r="E52" s="131"/>
      <c r="F52" s="380"/>
      <c r="G52" s="382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382"/>
      <c r="S52" s="131"/>
      <c r="T52" s="131"/>
      <c r="U52" s="131"/>
      <c r="V52" s="131"/>
      <c r="W52" s="131"/>
      <c r="X52" s="131"/>
      <c r="Y52" s="131"/>
      <c r="Z52" s="131"/>
      <c r="AA52" s="380"/>
      <c r="AB52" s="380"/>
      <c r="AC52" s="380"/>
      <c r="AD52" s="131"/>
      <c r="AE52" s="131"/>
      <c r="AF52" s="131"/>
      <c r="AG52" s="164"/>
      <c r="AH52" s="131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</row>
    <row r="53" ht="15.75" customHeight="1">
      <c r="A53" s="131"/>
      <c r="B53" s="131"/>
      <c r="C53" s="131"/>
      <c r="D53" s="131"/>
      <c r="E53" s="131"/>
      <c r="F53" s="380"/>
      <c r="G53" s="382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382"/>
      <c r="S53" s="131"/>
      <c r="T53" s="131"/>
      <c r="U53" s="131"/>
      <c r="V53" s="131"/>
      <c r="W53" s="131"/>
      <c r="X53" s="131"/>
      <c r="Y53" s="131"/>
      <c r="Z53" s="131"/>
      <c r="AA53" s="380"/>
      <c r="AB53" s="380"/>
      <c r="AC53" s="380"/>
      <c r="AD53" s="131"/>
      <c r="AE53" s="131"/>
      <c r="AF53" s="131"/>
      <c r="AG53" s="164"/>
      <c r="AH53" s="131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/>
      <c r="BB53" s="132"/>
    </row>
    <row r="54" ht="15.75" customHeight="1">
      <c r="A54" s="143"/>
      <c r="B54" s="143"/>
      <c r="C54" s="143"/>
      <c r="D54" s="143"/>
      <c r="E54" s="143"/>
      <c r="F54" s="288"/>
      <c r="G54" s="289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289"/>
      <c r="S54" s="143"/>
      <c r="T54" s="143"/>
      <c r="U54" s="143"/>
      <c r="V54" s="143"/>
      <c r="W54" s="143"/>
      <c r="X54" s="143"/>
      <c r="Y54" s="143"/>
      <c r="Z54" s="143"/>
      <c r="AA54" s="288"/>
      <c r="AB54" s="288"/>
      <c r="AC54" s="288"/>
      <c r="AD54" s="143"/>
      <c r="AE54" s="143"/>
      <c r="AF54" s="143"/>
      <c r="AG54" s="158"/>
      <c r="AH54" s="143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</row>
    <row r="55" ht="15.75" customHeight="1">
      <c r="A55" s="143"/>
      <c r="B55" s="143"/>
      <c r="C55" s="143"/>
      <c r="D55" s="143"/>
      <c r="E55" s="143"/>
      <c r="F55" s="288"/>
      <c r="G55" s="289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289"/>
      <c r="S55" s="143"/>
      <c r="T55" s="143"/>
      <c r="U55" s="143"/>
      <c r="V55" s="143"/>
      <c r="W55" s="143"/>
      <c r="X55" s="143"/>
      <c r="Y55" s="143"/>
      <c r="Z55" s="143"/>
      <c r="AA55" s="288"/>
      <c r="AB55" s="288"/>
      <c r="AC55" s="288"/>
      <c r="AD55" s="143"/>
      <c r="AE55" s="143"/>
      <c r="AF55" s="143"/>
      <c r="AG55" s="158"/>
      <c r="AH55" s="143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</row>
    <row r="56" ht="15.75" customHeight="1">
      <c r="A56" s="143"/>
      <c r="B56" s="143"/>
      <c r="C56" s="143"/>
      <c r="D56" s="143"/>
      <c r="E56" s="143"/>
      <c r="F56" s="288"/>
      <c r="G56" s="289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289"/>
      <c r="S56" s="143"/>
      <c r="T56" s="143"/>
      <c r="U56" s="143"/>
      <c r="V56" s="143"/>
      <c r="W56" s="143"/>
      <c r="X56" s="143"/>
      <c r="Y56" s="143"/>
      <c r="Z56" s="143"/>
      <c r="AA56" s="288"/>
      <c r="AB56" s="288"/>
      <c r="AC56" s="288"/>
      <c r="AD56" s="143"/>
      <c r="AE56" s="143"/>
      <c r="AF56" s="143"/>
      <c r="AG56" s="158"/>
      <c r="AH56" s="143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  <c r="AZ56" s="144"/>
      <c r="BA56" s="144"/>
      <c r="BB56" s="144"/>
    </row>
    <row r="57" ht="15.75" customHeight="1">
      <c r="A57" s="143"/>
      <c r="B57" s="143"/>
      <c r="C57" s="143"/>
      <c r="D57" s="143"/>
      <c r="E57" s="143"/>
      <c r="F57" s="288"/>
      <c r="G57" s="289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289"/>
      <c r="S57" s="143"/>
      <c r="T57" s="143"/>
      <c r="U57" s="143"/>
      <c r="V57" s="143"/>
      <c r="W57" s="143"/>
      <c r="X57" s="143"/>
      <c r="Y57" s="143"/>
      <c r="Z57" s="143"/>
      <c r="AA57" s="288"/>
      <c r="AB57" s="288"/>
      <c r="AC57" s="288"/>
      <c r="AD57" s="143"/>
      <c r="AE57" s="143"/>
      <c r="AF57" s="143"/>
      <c r="AG57" s="158"/>
      <c r="AH57" s="143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</row>
    <row r="58" ht="15.75" customHeight="1">
      <c r="A58" s="143"/>
      <c r="B58" s="143"/>
      <c r="C58" s="143"/>
      <c r="D58" s="143"/>
      <c r="E58" s="143"/>
      <c r="F58" s="288"/>
      <c r="G58" s="289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289"/>
      <c r="S58" s="143"/>
      <c r="T58" s="143"/>
      <c r="U58" s="143"/>
      <c r="V58" s="143"/>
      <c r="W58" s="143"/>
      <c r="X58" s="143"/>
      <c r="Y58" s="143"/>
      <c r="Z58" s="143"/>
      <c r="AA58" s="288"/>
      <c r="AB58" s="288"/>
      <c r="AC58" s="288"/>
      <c r="AD58" s="143"/>
      <c r="AE58" s="143"/>
      <c r="AF58" s="143"/>
      <c r="AG58" s="158"/>
      <c r="AH58" s="143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144"/>
    </row>
    <row r="59" ht="15.75" customHeight="1">
      <c r="A59" s="143"/>
      <c r="B59" s="143"/>
      <c r="C59" s="143"/>
      <c r="D59" s="143"/>
      <c r="E59" s="143"/>
      <c r="F59" s="288"/>
      <c r="G59" s="289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289"/>
      <c r="S59" s="143"/>
      <c r="T59" s="143"/>
      <c r="U59" s="143"/>
      <c r="V59" s="143"/>
      <c r="W59" s="143"/>
      <c r="X59" s="143"/>
      <c r="Y59" s="143"/>
      <c r="Z59" s="143"/>
      <c r="AA59" s="288"/>
      <c r="AB59" s="288"/>
      <c r="AC59" s="288"/>
      <c r="AD59" s="143"/>
      <c r="AE59" s="143"/>
      <c r="AF59" s="143"/>
      <c r="AG59" s="158"/>
      <c r="AH59" s="143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  <c r="AY59" s="144"/>
      <c r="AZ59" s="144"/>
      <c r="BA59" s="144"/>
      <c r="BB59" s="144"/>
    </row>
    <row r="60" ht="15.75" customHeight="1">
      <c r="A60" s="143"/>
      <c r="B60" s="143"/>
      <c r="C60" s="143"/>
      <c r="D60" s="143"/>
      <c r="E60" s="143"/>
      <c r="F60" s="288"/>
      <c r="G60" s="289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289"/>
      <c r="S60" s="143"/>
      <c r="T60" s="143"/>
      <c r="U60" s="143"/>
      <c r="V60" s="143"/>
      <c r="W60" s="143"/>
      <c r="X60" s="143"/>
      <c r="Y60" s="143"/>
      <c r="Z60" s="143"/>
      <c r="AA60" s="288"/>
      <c r="AB60" s="288"/>
      <c r="AC60" s="288"/>
      <c r="AD60" s="143"/>
      <c r="AE60" s="143"/>
      <c r="AF60" s="143"/>
      <c r="AG60" s="158"/>
      <c r="AH60" s="143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144"/>
    </row>
    <row r="61" ht="15.75" customHeight="1">
      <c r="A61" s="143"/>
      <c r="B61" s="143"/>
      <c r="C61" s="143"/>
      <c r="D61" s="143"/>
      <c r="E61" s="143"/>
      <c r="F61" s="288"/>
      <c r="G61" s="289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289"/>
      <c r="S61" s="143"/>
      <c r="T61" s="143"/>
      <c r="U61" s="143"/>
      <c r="V61" s="143"/>
      <c r="W61" s="143"/>
      <c r="X61" s="143"/>
      <c r="Y61" s="143"/>
      <c r="Z61" s="143"/>
      <c r="AA61" s="288"/>
      <c r="AB61" s="288"/>
      <c r="AC61" s="288"/>
      <c r="AD61" s="143"/>
      <c r="AE61" s="143"/>
      <c r="AF61" s="143"/>
      <c r="AG61" s="158"/>
      <c r="AH61" s="143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  <c r="AY61" s="144"/>
      <c r="AZ61" s="144"/>
      <c r="BA61" s="144"/>
      <c r="BB61" s="144"/>
    </row>
    <row r="62" ht="15.75" customHeight="1">
      <c r="A62" s="143"/>
      <c r="B62" s="143"/>
      <c r="C62" s="143"/>
      <c r="D62" s="143"/>
      <c r="E62" s="143"/>
      <c r="F62" s="288"/>
      <c r="G62" s="289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289"/>
      <c r="S62" s="143"/>
      <c r="T62" s="143"/>
      <c r="U62" s="143"/>
      <c r="V62" s="143"/>
      <c r="W62" s="143"/>
      <c r="X62" s="143"/>
      <c r="Y62" s="143"/>
      <c r="Z62" s="143"/>
      <c r="AA62" s="288"/>
      <c r="AB62" s="288"/>
      <c r="AC62" s="288"/>
      <c r="AD62" s="143"/>
      <c r="AE62" s="143"/>
      <c r="AF62" s="143"/>
      <c r="AG62" s="158"/>
      <c r="AH62" s="143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</row>
    <row r="63" ht="15.75" customHeight="1">
      <c r="A63" s="143"/>
      <c r="B63" s="143"/>
      <c r="C63" s="143"/>
      <c r="D63" s="143"/>
      <c r="E63" s="143"/>
      <c r="F63" s="288"/>
      <c r="G63" s="289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289"/>
      <c r="S63" s="143"/>
      <c r="T63" s="143"/>
      <c r="U63" s="143"/>
      <c r="V63" s="143"/>
      <c r="W63" s="143"/>
      <c r="X63" s="143"/>
      <c r="Y63" s="143"/>
      <c r="Z63" s="143"/>
      <c r="AA63" s="288"/>
      <c r="AB63" s="288"/>
      <c r="AC63" s="288"/>
      <c r="AD63" s="143"/>
      <c r="AE63" s="143"/>
      <c r="AF63" s="143"/>
      <c r="AG63" s="158"/>
      <c r="AH63" s="143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</row>
    <row r="64" ht="15.75" customHeight="1">
      <c r="A64" s="143"/>
      <c r="B64" s="143"/>
      <c r="C64" s="143"/>
      <c r="D64" s="143"/>
      <c r="E64" s="143"/>
      <c r="F64" s="288"/>
      <c r="G64" s="289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289"/>
      <c r="S64" s="143"/>
      <c r="T64" s="143"/>
      <c r="U64" s="143"/>
      <c r="V64" s="143"/>
      <c r="W64" s="143"/>
      <c r="X64" s="143"/>
      <c r="Y64" s="143"/>
      <c r="Z64" s="143"/>
      <c r="AA64" s="288"/>
      <c r="AB64" s="288"/>
      <c r="AC64" s="288"/>
      <c r="AD64" s="143"/>
      <c r="AE64" s="143"/>
      <c r="AF64" s="143"/>
      <c r="AG64" s="158"/>
      <c r="AH64" s="143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</row>
    <row r="65" ht="15.75" customHeight="1">
      <c r="A65" s="143"/>
      <c r="B65" s="143"/>
      <c r="C65" s="143"/>
      <c r="D65" s="143"/>
      <c r="E65" s="143"/>
      <c r="F65" s="288"/>
      <c r="G65" s="289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289"/>
      <c r="S65" s="143"/>
      <c r="T65" s="143"/>
      <c r="U65" s="143"/>
      <c r="V65" s="143"/>
      <c r="W65" s="143"/>
      <c r="X65" s="143"/>
      <c r="Y65" s="143"/>
      <c r="Z65" s="143"/>
      <c r="AA65" s="288"/>
      <c r="AB65" s="288"/>
      <c r="AC65" s="288"/>
      <c r="AD65" s="143"/>
      <c r="AE65" s="143"/>
      <c r="AF65" s="143"/>
      <c r="AG65" s="158"/>
      <c r="AH65" s="143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  <c r="AY65" s="144"/>
      <c r="AZ65" s="144"/>
      <c r="BA65" s="144"/>
      <c r="BB65" s="144"/>
    </row>
    <row r="66" ht="15.75" customHeight="1">
      <c r="A66" s="143"/>
      <c r="B66" s="143"/>
      <c r="C66" s="143"/>
      <c r="D66" s="143"/>
      <c r="E66" s="143"/>
      <c r="F66" s="288"/>
      <c r="G66" s="289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289"/>
      <c r="S66" s="143"/>
      <c r="T66" s="143"/>
      <c r="U66" s="143"/>
      <c r="V66" s="143"/>
      <c r="W66" s="143"/>
      <c r="X66" s="143"/>
      <c r="Y66" s="143"/>
      <c r="Z66" s="143"/>
      <c r="AA66" s="288"/>
      <c r="AB66" s="288"/>
      <c r="AC66" s="288"/>
      <c r="AD66" s="143"/>
      <c r="AE66" s="143"/>
      <c r="AF66" s="143"/>
      <c r="AG66" s="158"/>
      <c r="AH66" s="143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</row>
    <row r="67" ht="15.75" customHeight="1">
      <c r="A67" s="143"/>
      <c r="B67" s="143"/>
      <c r="C67" s="143"/>
      <c r="D67" s="143"/>
      <c r="E67" s="143"/>
      <c r="F67" s="288"/>
      <c r="G67" s="289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289"/>
      <c r="S67" s="143"/>
      <c r="T67" s="143"/>
      <c r="U67" s="143"/>
      <c r="V67" s="143"/>
      <c r="W67" s="143"/>
      <c r="X67" s="143"/>
      <c r="Y67" s="143"/>
      <c r="Z67" s="143"/>
      <c r="AA67" s="288"/>
      <c r="AB67" s="288"/>
      <c r="AC67" s="288"/>
      <c r="AD67" s="143"/>
      <c r="AE67" s="143"/>
      <c r="AF67" s="143"/>
      <c r="AG67" s="158"/>
      <c r="AH67" s="143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  <c r="AZ67" s="144"/>
      <c r="BA67" s="144"/>
      <c r="BB67" s="144"/>
    </row>
    <row r="68" ht="15.75" customHeight="1">
      <c r="A68" s="143"/>
      <c r="B68" s="143"/>
      <c r="C68" s="143"/>
      <c r="D68" s="143"/>
      <c r="E68" s="143"/>
      <c r="F68" s="288"/>
      <c r="G68" s="289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289"/>
      <c r="S68" s="143"/>
      <c r="T68" s="143"/>
      <c r="U68" s="143"/>
      <c r="V68" s="143"/>
      <c r="W68" s="143"/>
      <c r="X68" s="143"/>
      <c r="Y68" s="143"/>
      <c r="Z68" s="143"/>
      <c r="AA68" s="288"/>
      <c r="AB68" s="288"/>
      <c r="AC68" s="288"/>
      <c r="AD68" s="143"/>
      <c r="AE68" s="143"/>
      <c r="AF68" s="143"/>
      <c r="AG68" s="158"/>
      <c r="AH68" s="143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</row>
    <row r="69" ht="15.75" customHeight="1">
      <c r="A69" s="143"/>
      <c r="B69" s="143"/>
      <c r="C69" s="143"/>
      <c r="D69" s="143"/>
      <c r="E69" s="143"/>
      <c r="F69" s="288"/>
      <c r="G69" s="289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289"/>
      <c r="S69" s="143"/>
      <c r="T69" s="143"/>
      <c r="U69" s="143"/>
      <c r="V69" s="143"/>
      <c r="W69" s="143"/>
      <c r="X69" s="143"/>
      <c r="Y69" s="143"/>
      <c r="Z69" s="143"/>
      <c r="AA69" s="288"/>
      <c r="AB69" s="288"/>
      <c r="AC69" s="288"/>
      <c r="AD69" s="143"/>
      <c r="AE69" s="143"/>
      <c r="AF69" s="143"/>
      <c r="AG69" s="158"/>
      <c r="AH69" s="143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44"/>
    </row>
    <row r="70" ht="15.75" customHeight="1">
      <c r="A70" s="143"/>
      <c r="B70" s="143"/>
      <c r="C70" s="143"/>
      <c r="D70" s="143"/>
      <c r="E70" s="143"/>
      <c r="F70" s="288"/>
      <c r="G70" s="289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289"/>
      <c r="S70" s="143"/>
      <c r="T70" s="143"/>
      <c r="U70" s="143"/>
      <c r="V70" s="143"/>
      <c r="W70" s="143"/>
      <c r="X70" s="143"/>
      <c r="Y70" s="143"/>
      <c r="Z70" s="143"/>
      <c r="AA70" s="288"/>
      <c r="AB70" s="288"/>
      <c r="AC70" s="288"/>
      <c r="AD70" s="143"/>
      <c r="AE70" s="143"/>
      <c r="AF70" s="143"/>
      <c r="AG70" s="158"/>
      <c r="AH70" s="143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  <c r="AY70" s="144"/>
      <c r="AZ70" s="144"/>
      <c r="BA70" s="144"/>
      <c r="BB70" s="144"/>
    </row>
    <row r="71" ht="15.75" customHeight="1">
      <c r="A71" s="143"/>
      <c r="B71" s="143"/>
      <c r="C71" s="143"/>
      <c r="D71" s="143"/>
      <c r="E71" s="143"/>
      <c r="F71" s="288"/>
      <c r="G71" s="289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289"/>
      <c r="S71" s="143"/>
      <c r="T71" s="143"/>
      <c r="U71" s="143"/>
      <c r="V71" s="143"/>
      <c r="W71" s="143"/>
      <c r="X71" s="143"/>
      <c r="Y71" s="143"/>
      <c r="Z71" s="143"/>
      <c r="AA71" s="288"/>
      <c r="AB71" s="288"/>
      <c r="AC71" s="288"/>
      <c r="AD71" s="143"/>
      <c r="AE71" s="143"/>
      <c r="AF71" s="143"/>
      <c r="AG71" s="158"/>
      <c r="AH71" s="143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  <c r="AY71" s="144"/>
      <c r="AZ71" s="144"/>
      <c r="BA71" s="144"/>
      <c r="BB71" s="144"/>
    </row>
    <row r="72" ht="15.75" customHeight="1">
      <c r="A72" s="143"/>
      <c r="B72" s="143"/>
      <c r="C72" s="143"/>
      <c r="D72" s="143"/>
      <c r="E72" s="143"/>
      <c r="F72" s="288"/>
      <c r="G72" s="289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289"/>
      <c r="S72" s="143"/>
      <c r="T72" s="143"/>
      <c r="U72" s="143"/>
      <c r="V72" s="143"/>
      <c r="W72" s="143"/>
      <c r="X72" s="143"/>
      <c r="Y72" s="143"/>
      <c r="Z72" s="143"/>
      <c r="AA72" s="288"/>
      <c r="AB72" s="288"/>
      <c r="AC72" s="288"/>
      <c r="AD72" s="143"/>
      <c r="AE72" s="143"/>
      <c r="AF72" s="143"/>
      <c r="AG72" s="158"/>
      <c r="AH72" s="143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  <c r="BA72" s="144"/>
      <c r="BB72" s="144"/>
    </row>
    <row r="73" ht="15.75" customHeight="1">
      <c r="A73" s="143"/>
      <c r="B73" s="143"/>
      <c r="C73" s="143"/>
      <c r="D73" s="143"/>
      <c r="E73" s="143"/>
      <c r="F73" s="288"/>
      <c r="G73" s="289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289"/>
      <c r="S73" s="143"/>
      <c r="T73" s="143"/>
      <c r="U73" s="143"/>
      <c r="V73" s="143"/>
      <c r="W73" s="143"/>
      <c r="X73" s="143"/>
      <c r="Y73" s="143"/>
      <c r="Z73" s="143"/>
      <c r="AA73" s="288"/>
      <c r="AB73" s="288"/>
      <c r="AC73" s="288"/>
      <c r="AD73" s="143"/>
      <c r="AE73" s="143"/>
      <c r="AF73" s="143"/>
      <c r="AG73" s="158"/>
      <c r="AH73" s="143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144"/>
    </row>
    <row r="74" ht="15.75" customHeight="1">
      <c r="A74" s="143"/>
      <c r="B74" s="143"/>
      <c r="C74" s="143"/>
      <c r="D74" s="143"/>
      <c r="E74" s="143"/>
      <c r="F74" s="288"/>
      <c r="G74" s="289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289"/>
      <c r="S74" s="143"/>
      <c r="T74" s="143"/>
      <c r="U74" s="143"/>
      <c r="V74" s="143"/>
      <c r="W74" s="143"/>
      <c r="X74" s="143"/>
      <c r="Y74" s="143"/>
      <c r="Z74" s="143"/>
      <c r="AA74" s="288"/>
      <c r="AB74" s="288"/>
      <c r="AC74" s="288"/>
      <c r="AD74" s="143"/>
      <c r="AE74" s="143"/>
      <c r="AF74" s="143"/>
      <c r="AG74" s="158"/>
      <c r="AH74" s="143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144"/>
    </row>
    <row r="75" ht="15.75" customHeight="1">
      <c r="A75" s="143"/>
      <c r="B75" s="143"/>
      <c r="C75" s="143"/>
      <c r="D75" s="143"/>
      <c r="E75" s="143"/>
      <c r="F75" s="288"/>
      <c r="G75" s="289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289"/>
      <c r="S75" s="143"/>
      <c r="T75" s="143"/>
      <c r="U75" s="143"/>
      <c r="V75" s="143"/>
      <c r="W75" s="143"/>
      <c r="X75" s="143"/>
      <c r="Y75" s="143"/>
      <c r="Z75" s="143"/>
      <c r="AA75" s="288"/>
      <c r="AB75" s="288"/>
      <c r="AC75" s="288"/>
      <c r="AD75" s="143"/>
      <c r="AE75" s="143"/>
      <c r="AF75" s="143"/>
      <c r="AG75" s="158"/>
      <c r="AH75" s="143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  <c r="AY75" s="144"/>
      <c r="AZ75" s="144"/>
      <c r="BA75" s="144"/>
      <c r="BB75" s="144"/>
    </row>
    <row r="76" ht="15.75" customHeight="1">
      <c r="A76" s="143"/>
      <c r="B76" s="143"/>
      <c r="C76" s="143"/>
      <c r="D76" s="143"/>
      <c r="E76" s="143"/>
      <c r="F76" s="288"/>
      <c r="G76" s="289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289"/>
      <c r="S76" s="143"/>
      <c r="T76" s="143"/>
      <c r="U76" s="143"/>
      <c r="V76" s="143"/>
      <c r="W76" s="143"/>
      <c r="X76" s="143"/>
      <c r="Y76" s="143"/>
      <c r="Z76" s="143"/>
      <c r="AA76" s="288"/>
      <c r="AB76" s="288"/>
      <c r="AC76" s="288"/>
      <c r="AD76" s="143"/>
      <c r="AE76" s="143"/>
      <c r="AF76" s="143"/>
      <c r="AG76" s="158"/>
      <c r="AH76" s="143"/>
      <c r="AI76" s="144"/>
      <c r="AJ76" s="144"/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  <c r="AY76" s="144"/>
      <c r="AZ76" s="144"/>
      <c r="BA76" s="144"/>
      <c r="BB76" s="144"/>
    </row>
    <row r="77" ht="15.75" customHeight="1">
      <c r="A77" s="143"/>
      <c r="B77" s="143"/>
      <c r="C77" s="143"/>
      <c r="D77" s="143"/>
      <c r="E77" s="143"/>
      <c r="F77" s="288"/>
      <c r="G77" s="289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289"/>
      <c r="S77" s="143"/>
      <c r="T77" s="143"/>
      <c r="U77" s="143"/>
      <c r="V77" s="143"/>
      <c r="W77" s="143"/>
      <c r="X77" s="143"/>
      <c r="Y77" s="143"/>
      <c r="Z77" s="143"/>
      <c r="AA77" s="288"/>
      <c r="AB77" s="288"/>
      <c r="AC77" s="288"/>
      <c r="AD77" s="143"/>
      <c r="AE77" s="143"/>
      <c r="AF77" s="143"/>
      <c r="AG77" s="158"/>
      <c r="AH77" s="143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  <c r="AY77" s="144"/>
      <c r="AZ77" s="144"/>
      <c r="BA77" s="144"/>
      <c r="BB77" s="144"/>
    </row>
    <row r="78" ht="15.75" customHeight="1">
      <c r="A78" s="143"/>
      <c r="B78" s="143"/>
      <c r="C78" s="143"/>
      <c r="D78" s="143"/>
      <c r="E78" s="143"/>
      <c r="F78" s="288"/>
      <c r="G78" s="289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289"/>
      <c r="S78" s="143"/>
      <c r="T78" s="143"/>
      <c r="U78" s="143"/>
      <c r="V78" s="143"/>
      <c r="W78" s="143"/>
      <c r="X78" s="143"/>
      <c r="Y78" s="143"/>
      <c r="Z78" s="143"/>
      <c r="AA78" s="288"/>
      <c r="AB78" s="288"/>
      <c r="AC78" s="288"/>
      <c r="AD78" s="143"/>
      <c r="AE78" s="143"/>
      <c r="AF78" s="143"/>
      <c r="AG78" s="158"/>
      <c r="AH78" s="143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  <c r="AY78" s="144"/>
      <c r="AZ78" s="144"/>
      <c r="BA78" s="144"/>
      <c r="BB78" s="144"/>
    </row>
    <row r="79" ht="15.75" customHeight="1">
      <c r="A79" s="143"/>
      <c r="B79" s="143"/>
      <c r="C79" s="143"/>
      <c r="D79" s="143"/>
      <c r="E79" s="143"/>
      <c r="F79" s="288"/>
      <c r="G79" s="289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289"/>
      <c r="S79" s="143"/>
      <c r="T79" s="143"/>
      <c r="U79" s="143"/>
      <c r="V79" s="143"/>
      <c r="W79" s="143"/>
      <c r="X79" s="143"/>
      <c r="Y79" s="143"/>
      <c r="Z79" s="143"/>
      <c r="AA79" s="288"/>
      <c r="AB79" s="288"/>
      <c r="AC79" s="288"/>
      <c r="AD79" s="143"/>
      <c r="AE79" s="143"/>
      <c r="AF79" s="143"/>
      <c r="AG79" s="158"/>
      <c r="AH79" s="143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  <c r="AY79" s="144"/>
      <c r="AZ79" s="144"/>
      <c r="BA79" s="144"/>
      <c r="BB79" s="144"/>
    </row>
    <row r="80" ht="15.75" customHeight="1">
      <c r="A80" s="143"/>
      <c r="B80" s="143"/>
      <c r="C80" s="143"/>
      <c r="D80" s="143"/>
      <c r="E80" s="143"/>
      <c r="F80" s="288"/>
      <c r="G80" s="289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289"/>
      <c r="S80" s="143"/>
      <c r="T80" s="143"/>
      <c r="U80" s="143"/>
      <c r="V80" s="143"/>
      <c r="W80" s="143"/>
      <c r="X80" s="143"/>
      <c r="Y80" s="143"/>
      <c r="Z80" s="143"/>
      <c r="AA80" s="288"/>
      <c r="AB80" s="288"/>
      <c r="AC80" s="288"/>
      <c r="AD80" s="143"/>
      <c r="AE80" s="143"/>
      <c r="AF80" s="143"/>
      <c r="AG80" s="158"/>
      <c r="AH80" s="143"/>
      <c r="AI80" s="144"/>
      <c r="AJ80" s="144"/>
      <c r="AK80" s="144"/>
      <c r="AL80" s="144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  <c r="AY80" s="144"/>
      <c r="AZ80" s="144"/>
      <c r="BA80" s="144"/>
      <c r="BB80" s="144"/>
    </row>
    <row r="81" ht="15.75" customHeight="1">
      <c r="A81" s="143"/>
      <c r="B81" s="143"/>
      <c r="C81" s="143"/>
      <c r="D81" s="143"/>
      <c r="E81" s="143"/>
      <c r="F81" s="288"/>
      <c r="G81" s="289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289"/>
      <c r="S81" s="143"/>
      <c r="T81" s="143"/>
      <c r="U81" s="143"/>
      <c r="V81" s="143"/>
      <c r="W81" s="143"/>
      <c r="X81" s="143"/>
      <c r="Y81" s="143"/>
      <c r="Z81" s="143"/>
      <c r="AA81" s="288"/>
      <c r="AB81" s="288"/>
      <c r="AC81" s="288"/>
      <c r="AD81" s="143"/>
      <c r="AE81" s="143"/>
      <c r="AF81" s="143"/>
      <c r="AG81" s="158"/>
      <c r="AH81" s="143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  <c r="AY81" s="144"/>
      <c r="AZ81" s="144"/>
      <c r="BA81" s="144"/>
      <c r="BB81" s="144"/>
    </row>
    <row r="82" ht="15.75" customHeight="1">
      <c r="A82" s="143"/>
      <c r="B82" s="143"/>
      <c r="C82" s="143"/>
      <c r="D82" s="143"/>
      <c r="E82" s="143"/>
      <c r="F82" s="288"/>
      <c r="G82" s="289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289"/>
      <c r="S82" s="143"/>
      <c r="T82" s="143"/>
      <c r="U82" s="143"/>
      <c r="V82" s="143"/>
      <c r="W82" s="143"/>
      <c r="X82" s="143"/>
      <c r="Y82" s="143"/>
      <c r="Z82" s="143"/>
      <c r="AA82" s="288"/>
      <c r="AB82" s="288"/>
      <c r="AC82" s="288"/>
      <c r="AD82" s="143"/>
      <c r="AE82" s="143"/>
      <c r="AF82" s="143"/>
      <c r="AG82" s="158"/>
      <c r="AH82" s="143"/>
      <c r="AI82" s="144"/>
      <c r="AJ82" s="144"/>
      <c r="AK82" s="144"/>
      <c r="AL82" s="144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  <c r="AX82" s="144"/>
      <c r="AY82" s="144"/>
      <c r="AZ82" s="144"/>
      <c r="BA82" s="144"/>
      <c r="BB82" s="144"/>
    </row>
    <row r="83" ht="15.75" customHeight="1">
      <c r="A83" s="143"/>
      <c r="B83" s="143"/>
      <c r="C83" s="143"/>
      <c r="D83" s="143"/>
      <c r="E83" s="143"/>
      <c r="F83" s="288"/>
      <c r="G83" s="289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289"/>
      <c r="S83" s="143"/>
      <c r="T83" s="143"/>
      <c r="U83" s="143"/>
      <c r="V83" s="143"/>
      <c r="W83" s="143"/>
      <c r="X83" s="143"/>
      <c r="Y83" s="143"/>
      <c r="Z83" s="143"/>
      <c r="AA83" s="288"/>
      <c r="AB83" s="288"/>
      <c r="AC83" s="288"/>
      <c r="AD83" s="143"/>
      <c r="AE83" s="143"/>
      <c r="AF83" s="143"/>
      <c r="AG83" s="158"/>
      <c r="AH83" s="143"/>
      <c r="AI83" s="144"/>
      <c r="AJ83" s="144"/>
      <c r="AK83" s="144"/>
      <c r="AL83" s="144"/>
      <c r="AM83" s="144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  <c r="AX83" s="144"/>
      <c r="AY83" s="144"/>
      <c r="AZ83" s="144"/>
      <c r="BA83" s="144"/>
      <c r="BB83" s="144"/>
    </row>
    <row r="84" ht="15.75" customHeight="1">
      <c r="A84" s="143"/>
      <c r="B84" s="143"/>
      <c r="C84" s="143"/>
      <c r="D84" s="143"/>
      <c r="E84" s="143"/>
      <c r="F84" s="288"/>
      <c r="G84" s="289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289"/>
      <c r="S84" s="143"/>
      <c r="T84" s="143"/>
      <c r="U84" s="143"/>
      <c r="V84" s="143"/>
      <c r="W84" s="143"/>
      <c r="X84" s="143"/>
      <c r="Y84" s="143"/>
      <c r="Z84" s="143"/>
      <c r="AA84" s="143"/>
      <c r="AB84" s="288"/>
      <c r="AC84" s="288"/>
      <c r="AD84" s="143"/>
      <c r="AE84" s="143"/>
      <c r="AF84" s="143"/>
      <c r="AG84" s="158"/>
      <c r="AH84" s="143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  <c r="AY84" s="144"/>
      <c r="AZ84" s="144"/>
      <c r="BA84" s="144"/>
      <c r="BB84" s="144"/>
    </row>
    <row r="85" ht="15.75" customHeight="1">
      <c r="A85" s="143"/>
      <c r="B85" s="143"/>
      <c r="C85" s="143"/>
      <c r="D85" s="143"/>
      <c r="E85" s="143"/>
      <c r="F85" s="288"/>
      <c r="G85" s="289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289"/>
      <c r="S85" s="143"/>
      <c r="T85" s="143"/>
      <c r="U85" s="143"/>
      <c r="V85" s="143"/>
      <c r="W85" s="143"/>
      <c r="X85" s="143"/>
      <c r="Y85" s="143"/>
      <c r="Z85" s="143"/>
      <c r="AA85" s="143"/>
      <c r="AB85" s="288"/>
      <c r="AC85" s="288"/>
      <c r="AD85" s="143"/>
      <c r="AE85" s="143"/>
      <c r="AF85" s="143"/>
      <c r="AG85" s="158"/>
      <c r="AH85" s="143"/>
      <c r="AI85" s="144"/>
      <c r="AJ85" s="144"/>
      <c r="AK85" s="144"/>
      <c r="AL85" s="144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  <c r="AY85" s="144"/>
      <c r="AZ85" s="144"/>
      <c r="BA85" s="144"/>
      <c r="BB85" s="144"/>
    </row>
    <row r="86" ht="15.75" customHeight="1">
      <c r="A86" s="143"/>
      <c r="B86" s="143"/>
      <c r="C86" s="143"/>
      <c r="D86" s="143"/>
      <c r="E86" s="143"/>
      <c r="F86" s="288"/>
      <c r="G86" s="289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289"/>
      <c r="S86" s="143"/>
      <c r="T86" s="143"/>
      <c r="U86" s="143"/>
      <c r="V86" s="143"/>
      <c r="W86" s="143"/>
      <c r="X86" s="143"/>
      <c r="Y86" s="143"/>
      <c r="Z86" s="143"/>
      <c r="AA86" s="143"/>
      <c r="AB86" s="288"/>
      <c r="AC86" s="288"/>
      <c r="AD86" s="143"/>
      <c r="AE86" s="143"/>
      <c r="AF86" s="143"/>
      <c r="AG86" s="158"/>
      <c r="AH86" s="143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44"/>
      <c r="BB86" s="144"/>
    </row>
    <row r="87" ht="15.75" customHeight="1">
      <c r="A87" s="143"/>
      <c r="B87" s="143"/>
      <c r="C87" s="143"/>
      <c r="D87" s="143"/>
      <c r="E87" s="143"/>
      <c r="F87" s="288"/>
      <c r="G87" s="289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289"/>
      <c r="S87" s="143"/>
      <c r="T87" s="143"/>
      <c r="U87" s="143"/>
      <c r="V87" s="143"/>
      <c r="W87" s="143"/>
      <c r="X87" s="143"/>
      <c r="Y87" s="143"/>
      <c r="Z87" s="143"/>
      <c r="AA87" s="143"/>
      <c r="AB87" s="288"/>
      <c r="AC87" s="288"/>
      <c r="AD87" s="143"/>
      <c r="AE87" s="143"/>
      <c r="AF87" s="143"/>
      <c r="AG87" s="158"/>
      <c r="AH87" s="143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  <c r="AY87" s="144"/>
      <c r="AZ87" s="144"/>
      <c r="BA87" s="144"/>
      <c r="BB87" s="144"/>
    </row>
    <row r="88" ht="15.75" customHeight="1">
      <c r="A88" s="143"/>
      <c r="B88" s="143"/>
      <c r="C88" s="143"/>
      <c r="D88" s="143"/>
      <c r="E88" s="143"/>
      <c r="F88" s="288"/>
      <c r="G88" s="289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289"/>
      <c r="S88" s="143"/>
      <c r="T88" s="143"/>
      <c r="U88" s="143"/>
      <c r="V88" s="143"/>
      <c r="W88" s="143"/>
      <c r="X88" s="143"/>
      <c r="Y88" s="143"/>
      <c r="Z88" s="143"/>
      <c r="AA88" s="143"/>
      <c r="AB88" s="288"/>
      <c r="AC88" s="288"/>
      <c r="AD88" s="143"/>
      <c r="AE88" s="143"/>
      <c r="AF88" s="143"/>
      <c r="AG88" s="158"/>
      <c r="AH88" s="143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  <c r="BB88" s="144"/>
    </row>
    <row r="89" ht="15.75" customHeight="1">
      <c r="A89" s="143"/>
      <c r="B89" s="143"/>
      <c r="C89" s="143"/>
      <c r="D89" s="143"/>
      <c r="E89" s="143"/>
      <c r="F89" s="288"/>
      <c r="G89" s="289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289"/>
      <c r="S89" s="143"/>
      <c r="T89" s="143"/>
      <c r="U89" s="143"/>
      <c r="V89" s="143"/>
      <c r="W89" s="143"/>
      <c r="X89" s="143"/>
      <c r="Y89" s="143"/>
      <c r="Z89" s="143"/>
      <c r="AA89" s="143"/>
      <c r="AB89" s="288"/>
      <c r="AC89" s="288"/>
      <c r="AD89" s="143"/>
      <c r="AE89" s="143"/>
      <c r="AF89" s="143"/>
      <c r="AG89" s="158"/>
      <c r="AH89" s="143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  <c r="BA89" s="144"/>
      <c r="BB89" s="144"/>
    </row>
    <row r="90" ht="15.75" customHeight="1">
      <c r="A90" s="143"/>
      <c r="B90" s="143"/>
      <c r="C90" s="143"/>
      <c r="D90" s="143"/>
      <c r="E90" s="143"/>
      <c r="F90" s="288"/>
      <c r="G90" s="289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289"/>
      <c r="S90" s="143"/>
      <c r="T90" s="143"/>
      <c r="U90" s="143"/>
      <c r="V90" s="143"/>
      <c r="W90" s="143"/>
      <c r="X90" s="143"/>
      <c r="Y90" s="143"/>
      <c r="Z90" s="143"/>
      <c r="AA90" s="143"/>
      <c r="AB90" s="288"/>
      <c r="AC90" s="288"/>
      <c r="AD90" s="143"/>
      <c r="AE90" s="143"/>
      <c r="AF90" s="143"/>
      <c r="AG90" s="158"/>
      <c r="AH90" s="143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  <c r="BB90" s="144"/>
    </row>
    <row r="91" ht="15.75" customHeight="1">
      <c r="A91" s="143"/>
      <c r="B91" s="143"/>
      <c r="C91" s="143"/>
      <c r="D91" s="143"/>
      <c r="E91" s="143"/>
      <c r="F91" s="288"/>
      <c r="G91" s="289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289"/>
      <c r="S91" s="143"/>
      <c r="T91" s="143"/>
      <c r="U91" s="143"/>
      <c r="V91" s="143"/>
      <c r="W91" s="143"/>
      <c r="X91" s="143"/>
      <c r="Y91" s="143"/>
      <c r="Z91" s="143"/>
      <c r="AA91" s="143"/>
      <c r="AB91" s="288"/>
      <c r="AC91" s="288"/>
      <c r="AD91" s="143"/>
      <c r="AE91" s="143"/>
      <c r="AF91" s="143"/>
      <c r="AG91" s="158"/>
      <c r="AH91" s="143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  <c r="AY91" s="144"/>
      <c r="AZ91" s="144"/>
      <c r="BA91" s="144"/>
      <c r="BB91" s="144"/>
    </row>
    <row r="92" ht="15.75" customHeight="1">
      <c r="A92" s="143"/>
      <c r="B92" s="143"/>
      <c r="C92" s="143"/>
      <c r="D92" s="143"/>
      <c r="E92" s="143"/>
      <c r="F92" s="288"/>
      <c r="G92" s="289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289"/>
      <c r="S92" s="143"/>
      <c r="T92" s="143"/>
      <c r="U92" s="143"/>
      <c r="V92" s="143"/>
      <c r="W92" s="143"/>
      <c r="X92" s="143"/>
      <c r="Y92" s="143"/>
      <c r="Z92" s="143"/>
      <c r="AA92" s="143"/>
      <c r="AB92" s="288"/>
      <c r="AC92" s="288"/>
      <c r="AD92" s="143"/>
      <c r="AE92" s="143"/>
      <c r="AF92" s="143"/>
      <c r="AG92" s="158"/>
      <c r="AH92" s="143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  <c r="AY92" s="144"/>
      <c r="AZ92" s="144"/>
      <c r="BA92" s="144"/>
      <c r="BB92" s="144"/>
    </row>
    <row r="93" ht="15.75" customHeight="1">
      <c r="A93" s="143"/>
      <c r="B93" s="143"/>
      <c r="C93" s="143"/>
      <c r="D93" s="143"/>
      <c r="E93" s="143"/>
      <c r="F93" s="288"/>
      <c r="G93" s="289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289"/>
      <c r="S93" s="143"/>
      <c r="T93" s="143"/>
      <c r="U93" s="143"/>
      <c r="V93" s="143"/>
      <c r="W93" s="143"/>
      <c r="X93" s="143"/>
      <c r="Y93" s="143"/>
      <c r="Z93" s="143"/>
      <c r="AA93" s="143"/>
      <c r="AB93" s="288"/>
      <c r="AC93" s="288"/>
      <c r="AD93" s="143"/>
      <c r="AE93" s="143"/>
      <c r="AF93" s="143"/>
      <c r="AG93" s="158"/>
      <c r="AH93" s="143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  <c r="AY93" s="144"/>
      <c r="AZ93" s="144"/>
      <c r="BA93" s="144"/>
      <c r="BB93" s="144"/>
    </row>
    <row r="94" ht="15.75" customHeight="1">
      <c r="A94" s="143"/>
      <c r="B94" s="143"/>
      <c r="C94" s="143"/>
      <c r="D94" s="143"/>
      <c r="E94" s="143"/>
      <c r="F94" s="288"/>
      <c r="G94" s="289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289"/>
      <c r="S94" s="143"/>
      <c r="T94" s="143"/>
      <c r="U94" s="143"/>
      <c r="V94" s="143"/>
      <c r="W94" s="143"/>
      <c r="X94" s="143"/>
      <c r="Y94" s="143"/>
      <c r="Z94" s="143"/>
      <c r="AA94" s="143"/>
      <c r="AB94" s="288"/>
      <c r="AC94" s="288"/>
      <c r="AD94" s="143"/>
      <c r="AE94" s="143"/>
      <c r="AF94" s="143"/>
      <c r="AG94" s="158"/>
      <c r="AH94" s="143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  <c r="BB94" s="144"/>
    </row>
    <row r="95" ht="15.75" customHeight="1">
      <c r="A95" s="143"/>
      <c r="B95" s="143"/>
      <c r="C95" s="143"/>
      <c r="D95" s="143"/>
      <c r="E95" s="143"/>
      <c r="F95" s="288"/>
      <c r="G95" s="289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289"/>
      <c r="S95" s="143"/>
      <c r="T95" s="143"/>
      <c r="U95" s="143"/>
      <c r="V95" s="143"/>
      <c r="W95" s="143"/>
      <c r="X95" s="143"/>
      <c r="Y95" s="143"/>
      <c r="Z95" s="143"/>
      <c r="AA95" s="143"/>
      <c r="AB95" s="288"/>
      <c r="AC95" s="288"/>
      <c r="AD95" s="143"/>
      <c r="AE95" s="143"/>
      <c r="AF95" s="143"/>
      <c r="AG95" s="158"/>
      <c r="AH95" s="143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</row>
    <row r="96" ht="15.75" customHeight="1">
      <c r="A96" s="143"/>
      <c r="B96" s="143"/>
      <c r="C96" s="143"/>
      <c r="D96" s="143"/>
      <c r="E96" s="143"/>
      <c r="F96" s="288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289"/>
      <c r="S96" s="143"/>
      <c r="T96" s="143"/>
      <c r="U96" s="143"/>
      <c r="V96" s="143"/>
      <c r="W96" s="143"/>
      <c r="X96" s="143"/>
      <c r="Y96" s="143"/>
      <c r="Z96" s="143"/>
      <c r="AA96" s="143"/>
      <c r="AB96" s="288"/>
      <c r="AC96" s="288"/>
      <c r="AD96" s="143"/>
      <c r="AE96" s="143"/>
      <c r="AF96" s="143"/>
      <c r="AG96" s="158"/>
      <c r="AH96" s="143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144"/>
    </row>
    <row r="97" ht="15.75" customHeight="1">
      <c r="A97" s="143"/>
      <c r="B97" s="143"/>
      <c r="C97" s="143"/>
      <c r="D97" s="143"/>
      <c r="E97" s="143"/>
      <c r="F97" s="288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289"/>
      <c r="S97" s="143"/>
      <c r="T97" s="143"/>
      <c r="U97" s="143"/>
      <c r="V97" s="143"/>
      <c r="W97" s="143"/>
      <c r="X97" s="143"/>
      <c r="Y97" s="143"/>
      <c r="Z97" s="143"/>
      <c r="AA97" s="143"/>
      <c r="AB97" s="288"/>
      <c r="AC97" s="288"/>
      <c r="AD97" s="143"/>
      <c r="AE97" s="143"/>
      <c r="AF97" s="143"/>
      <c r="AG97" s="158"/>
      <c r="AH97" s="143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144"/>
    </row>
    <row r="98" ht="15.75" customHeight="1">
      <c r="A98" s="143"/>
      <c r="B98" s="143"/>
      <c r="C98" s="143"/>
      <c r="D98" s="143"/>
      <c r="E98" s="143"/>
      <c r="F98" s="288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289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288"/>
      <c r="AD98" s="288"/>
      <c r="AE98" s="143"/>
      <c r="AF98" s="143"/>
      <c r="AG98" s="143"/>
      <c r="AH98" s="143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  <c r="BA98" s="144"/>
      <c r="BB98" s="144"/>
    </row>
    <row r="99" ht="15.75" customHeight="1">
      <c r="A99" s="143"/>
      <c r="B99" s="143"/>
      <c r="C99" s="143"/>
      <c r="D99" s="143"/>
      <c r="E99" s="143"/>
      <c r="F99" s="288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289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288"/>
      <c r="AD99" s="288"/>
      <c r="AE99" s="143"/>
      <c r="AF99" s="143"/>
      <c r="AG99" s="143"/>
      <c r="AH99" s="143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  <c r="AY99" s="144"/>
      <c r="AZ99" s="144"/>
      <c r="BA99" s="144"/>
      <c r="BB99" s="144"/>
    </row>
    <row r="100" ht="15.75" customHeight="1">
      <c r="A100" s="143"/>
      <c r="B100" s="143"/>
      <c r="C100" s="143"/>
      <c r="D100" s="143"/>
      <c r="E100" s="143"/>
      <c r="F100" s="288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289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288"/>
      <c r="AD100" s="288"/>
      <c r="AE100" s="143"/>
      <c r="AF100" s="143"/>
      <c r="AG100" s="143"/>
      <c r="AH100" s="143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  <c r="AY100" s="144"/>
      <c r="AZ100" s="144"/>
      <c r="BA100" s="144"/>
      <c r="BB100" s="144"/>
    </row>
    <row r="101" ht="15.75" customHeight="1">
      <c r="A101" s="143"/>
      <c r="B101" s="143"/>
      <c r="C101" s="143"/>
      <c r="D101" s="143"/>
      <c r="E101" s="143"/>
      <c r="F101" s="288"/>
      <c r="G101" s="143"/>
      <c r="H101" s="143"/>
      <c r="I101" s="158"/>
      <c r="J101" s="143"/>
      <c r="K101" s="158"/>
      <c r="L101" s="158"/>
      <c r="M101" s="158"/>
      <c r="N101" s="158"/>
      <c r="O101" s="158"/>
      <c r="P101" s="158"/>
      <c r="Q101" s="143"/>
      <c r="R101" s="289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288"/>
      <c r="AD101" s="288"/>
      <c r="AE101" s="143"/>
      <c r="AF101" s="143"/>
      <c r="AG101" s="143"/>
      <c r="AH101" s="143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  <c r="AY101" s="144"/>
      <c r="AZ101" s="144"/>
      <c r="BA101" s="144"/>
      <c r="BB101" s="144"/>
    </row>
    <row r="102" ht="15.75" customHeight="1">
      <c r="A102" s="143"/>
      <c r="B102" s="143"/>
      <c r="C102" s="143"/>
      <c r="D102" s="143"/>
      <c r="E102" s="143"/>
      <c r="F102" s="288"/>
      <c r="G102" s="143"/>
      <c r="H102" s="143"/>
      <c r="I102" s="158"/>
      <c r="J102" s="143"/>
      <c r="K102" s="158"/>
      <c r="L102" s="158"/>
      <c r="M102" s="158"/>
      <c r="N102" s="158"/>
      <c r="O102" s="158"/>
      <c r="P102" s="158"/>
      <c r="Q102" s="143"/>
      <c r="R102" s="289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288"/>
      <c r="AD102" s="288"/>
      <c r="AE102" s="143"/>
      <c r="AF102" s="143"/>
      <c r="AG102" s="143"/>
      <c r="AH102" s="143"/>
      <c r="AI102" s="144"/>
      <c r="AJ102" s="144"/>
      <c r="AK102" s="144"/>
      <c r="AL102" s="144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  <c r="AY102" s="144"/>
      <c r="AZ102" s="144"/>
      <c r="BA102" s="144"/>
      <c r="BB102" s="144"/>
    </row>
    <row r="103" ht="15.75" customHeight="1">
      <c r="A103" s="143"/>
      <c r="B103" s="143"/>
      <c r="C103" s="143"/>
      <c r="D103" s="143"/>
      <c r="E103" s="143"/>
      <c r="F103" s="288"/>
      <c r="G103" s="143"/>
      <c r="H103" s="143"/>
      <c r="I103" s="158"/>
      <c r="J103" s="143"/>
      <c r="K103" s="158"/>
      <c r="L103" s="158"/>
      <c r="M103" s="158"/>
      <c r="N103" s="158"/>
      <c r="O103" s="158"/>
      <c r="P103" s="158"/>
      <c r="Q103" s="143"/>
      <c r="R103" s="289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288"/>
      <c r="AD103" s="288"/>
      <c r="AE103" s="143"/>
      <c r="AF103" s="143"/>
      <c r="AG103" s="143"/>
      <c r="AH103" s="143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  <c r="AY103" s="144"/>
      <c r="AZ103" s="144"/>
      <c r="BA103" s="144"/>
      <c r="BB103" s="144"/>
    </row>
    <row r="104" ht="15.75" customHeight="1">
      <c r="A104" s="143"/>
      <c r="B104" s="143"/>
      <c r="C104" s="143"/>
      <c r="D104" s="143"/>
      <c r="E104" s="143"/>
      <c r="F104" s="288"/>
      <c r="G104" s="143"/>
      <c r="H104" s="143"/>
      <c r="I104" s="158"/>
      <c r="J104" s="143"/>
      <c r="K104" s="158"/>
      <c r="L104" s="158"/>
      <c r="M104" s="158"/>
      <c r="N104" s="158"/>
      <c r="O104" s="158"/>
      <c r="P104" s="158"/>
      <c r="Q104" s="143"/>
      <c r="R104" s="289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288"/>
      <c r="AD104" s="288"/>
      <c r="AE104" s="143"/>
      <c r="AF104" s="143"/>
      <c r="AG104" s="143"/>
      <c r="AH104" s="143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  <c r="AY104" s="144"/>
      <c r="AZ104" s="144"/>
      <c r="BA104" s="144"/>
      <c r="BB104" s="144"/>
    </row>
    <row r="105" ht="15.75" customHeight="1">
      <c r="A105" s="143"/>
      <c r="B105" s="143"/>
      <c r="C105" s="143"/>
      <c r="D105" s="143"/>
      <c r="E105" s="143"/>
      <c r="F105" s="288"/>
      <c r="G105" s="143"/>
      <c r="H105" s="143"/>
      <c r="I105" s="158"/>
      <c r="J105" s="143"/>
      <c r="K105" s="158"/>
      <c r="L105" s="158"/>
      <c r="M105" s="158"/>
      <c r="N105" s="158"/>
      <c r="O105" s="158"/>
      <c r="P105" s="158"/>
      <c r="Q105" s="143"/>
      <c r="R105" s="289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288"/>
      <c r="AD105" s="288"/>
      <c r="AE105" s="143"/>
      <c r="AF105" s="143"/>
      <c r="AG105" s="143"/>
      <c r="AH105" s="143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  <c r="AX105" s="144"/>
      <c r="AY105" s="144"/>
      <c r="AZ105" s="144"/>
      <c r="BA105" s="144"/>
      <c r="BB105" s="144"/>
    </row>
    <row r="106" ht="15.75" customHeight="1">
      <c r="A106" s="143"/>
      <c r="B106" s="143"/>
      <c r="C106" s="143"/>
      <c r="D106" s="143"/>
      <c r="E106" s="143"/>
      <c r="F106" s="288"/>
      <c r="G106" s="143"/>
      <c r="H106" s="143"/>
      <c r="I106" s="158"/>
      <c r="J106" s="143"/>
      <c r="K106" s="158"/>
      <c r="L106" s="158"/>
      <c r="M106" s="158"/>
      <c r="N106" s="158"/>
      <c r="O106" s="158"/>
      <c r="P106" s="158"/>
      <c r="Q106" s="143"/>
      <c r="R106" s="289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288"/>
      <c r="AD106" s="288"/>
      <c r="AE106" s="143"/>
      <c r="AF106" s="143"/>
      <c r="AG106" s="143"/>
      <c r="AH106" s="143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  <c r="AX106" s="144"/>
      <c r="AY106" s="144"/>
      <c r="AZ106" s="144"/>
      <c r="BA106" s="144"/>
      <c r="BB106" s="144"/>
    </row>
    <row r="107" ht="15.75" customHeight="1">
      <c r="A107" s="143"/>
      <c r="B107" s="143"/>
      <c r="C107" s="143"/>
      <c r="D107" s="143"/>
      <c r="E107" s="143"/>
      <c r="F107" s="288"/>
      <c r="G107" s="143"/>
      <c r="H107" s="143"/>
      <c r="I107" s="158"/>
      <c r="J107" s="143"/>
      <c r="K107" s="158"/>
      <c r="L107" s="158"/>
      <c r="M107" s="158"/>
      <c r="N107" s="158"/>
      <c r="O107" s="158"/>
      <c r="P107" s="158"/>
      <c r="Q107" s="143"/>
      <c r="R107" s="289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288"/>
      <c r="AD107" s="288"/>
      <c r="AE107" s="143"/>
      <c r="AF107" s="143"/>
      <c r="AG107" s="143"/>
      <c r="AH107" s="143"/>
      <c r="AI107" s="144"/>
      <c r="AJ107" s="144"/>
      <c r="AK107" s="144"/>
      <c r="AL107" s="144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  <c r="AY107" s="144"/>
      <c r="AZ107" s="144"/>
      <c r="BA107" s="144"/>
      <c r="BB107" s="144"/>
    </row>
    <row r="108" ht="15.75" customHeight="1">
      <c r="A108" s="143"/>
      <c r="B108" s="143"/>
      <c r="C108" s="143"/>
      <c r="D108" s="143"/>
      <c r="E108" s="143"/>
      <c r="F108" s="288"/>
      <c r="G108" s="158"/>
      <c r="H108" s="143"/>
      <c r="I108" s="158"/>
      <c r="J108" s="143"/>
      <c r="K108" s="158"/>
      <c r="L108" s="158"/>
      <c r="M108" s="158"/>
      <c r="N108" s="158"/>
      <c r="O108" s="158"/>
      <c r="P108" s="158"/>
      <c r="Q108" s="143"/>
      <c r="R108" s="289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288"/>
      <c r="AD108" s="288"/>
      <c r="AE108" s="143"/>
      <c r="AF108" s="143"/>
      <c r="AG108" s="143"/>
      <c r="AH108" s="143"/>
      <c r="AI108" s="144"/>
      <c r="AJ108" s="144"/>
      <c r="AK108" s="144"/>
      <c r="AL108" s="144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  <c r="AY108" s="144"/>
      <c r="AZ108" s="144"/>
      <c r="BA108" s="144"/>
      <c r="BB108" s="144"/>
    </row>
    <row r="109" ht="15.75" customHeight="1">
      <c r="A109" s="143"/>
      <c r="B109" s="143"/>
      <c r="C109" s="143"/>
      <c r="D109" s="143"/>
      <c r="E109" s="143"/>
      <c r="F109" s="288"/>
      <c r="G109" s="158"/>
      <c r="H109" s="143"/>
      <c r="I109" s="158"/>
      <c r="J109" s="143"/>
      <c r="K109" s="158"/>
      <c r="L109" s="158"/>
      <c r="M109" s="158"/>
      <c r="N109" s="158"/>
      <c r="O109" s="158"/>
      <c r="P109" s="158"/>
      <c r="Q109" s="143"/>
      <c r="R109" s="289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288"/>
      <c r="AD109" s="288"/>
      <c r="AE109" s="143"/>
      <c r="AF109" s="143"/>
      <c r="AG109" s="143"/>
      <c r="AH109" s="143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  <c r="AY109" s="144"/>
      <c r="AZ109" s="144"/>
      <c r="BA109" s="144"/>
      <c r="BB109" s="144"/>
    </row>
    <row r="110" ht="15.75" customHeight="1">
      <c r="A110" s="143"/>
      <c r="B110" s="143"/>
      <c r="C110" s="143"/>
      <c r="D110" s="143"/>
      <c r="E110" s="143"/>
      <c r="F110" s="288"/>
      <c r="G110" s="158"/>
      <c r="H110" s="143"/>
      <c r="I110" s="158"/>
      <c r="J110" s="143"/>
      <c r="K110" s="158"/>
      <c r="L110" s="158"/>
      <c r="M110" s="158"/>
      <c r="N110" s="158"/>
      <c r="O110" s="158"/>
      <c r="P110" s="158"/>
      <c r="Q110" s="143"/>
      <c r="R110" s="289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288"/>
      <c r="AD110" s="288"/>
      <c r="AE110" s="143"/>
      <c r="AF110" s="143"/>
      <c r="AG110" s="143"/>
      <c r="AH110" s="143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  <c r="AY110" s="144"/>
      <c r="AZ110" s="144"/>
      <c r="BA110" s="144"/>
      <c r="BB110" s="144"/>
    </row>
    <row r="111" ht="15.75" customHeight="1">
      <c r="A111" s="143"/>
      <c r="B111" s="143"/>
      <c r="C111" s="143"/>
      <c r="D111" s="143"/>
      <c r="E111" s="143"/>
      <c r="F111" s="288"/>
      <c r="G111" s="158"/>
      <c r="H111" s="143"/>
      <c r="I111" s="158"/>
      <c r="J111" s="158"/>
      <c r="K111" s="158"/>
      <c r="L111" s="158"/>
      <c r="M111" s="158"/>
      <c r="N111" s="158"/>
      <c r="O111" s="158"/>
      <c r="P111" s="158"/>
      <c r="Q111" s="143"/>
      <c r="R111" s="289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288"/>
      <c r="AD111" s="288"/>
      <c r="AE111" s="143"/>
      <c r="AF111" s="143"/>
      <c r="AG111" s="143"/>
      <c r="AH111" s="143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144"/>
      <c r="AS111" s="144"/>
      <c r="AT111" s="144"/>
      <c r="AU111" s="144"/>
      <c r="AV111" s="144"/>
      <c r="AW111" s="144"/>
      <c r="AX111" s="144"/>
      <c r="AY111" s="144"/>
      <c r="AZ111" s="144"/>
      <c r="BA111" s="144"/>
      <c r="BB111" s="144"/>
    </row>
    <row r="112" ht="15.75" customHeight="1">
      <c r="A112" s="143"/>
      <c r="B112" s="143"/>
      <c r="C112" s="143"/>
      <c r="D112" s="143"/>
      <c r="E112" s="143"/>
      <c r="F112" s="288"/>
      <c r="G112" s="158"/>
      <c r="H112" s="143"/>
      <c r="I112" s="158"/>
      <c r="J112" s="158"/>
      <c r="K112" s="158"/>
      <c r="L112" s="158"/>
      <c r="M112" s="158"/>
      <c r="N112" s="158"/>
      <c r="O112" s="158"/>
      <c r="P112" s="158"/>
      <c r="Q112" s="143"/>
      <c r="R112" s="289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288"/>
      <c r="AD112" s="288"/>
      <c r="AE112" s="143"/>
      <c r="AF112" s="143"/>
      <c r="AG112" s="143"/>
      <c r="AH112" s="143"/>
      <c r="AI112" s="144"/>
      <c r="AJ112" s="144"/>
      <c r="AK112" s="144"/>
      <c r="AL112" s="144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  <c r="AY112" s="144"/>
      <c r="AZ112" s="144"/>
      <c r="BA112" s="144"/>
      <c r="BB112" s="144"/>
    </row>
    <row r="113" ht="15.75" customHeight="1">
      <c r="A113" s="143"/>
      <c r="B113" s="143"/>
      <c r="C113" s="143"/>
      <c r="D113" s="143"/>
      <c r="E113" s="143"/>
      <c r="F113" s="288"/>
      <c r="G113" s="158"/>
      <c r="H113" s="143"/>
      <c r="I113" s="158"/>
      <c r="J113" s="158"/>
      <c r="K113" s="158"/>
      <c r="L113" s="158"/>
      <c r="M113" s="158"/>
      <c r="N113" s="158"/>
      <c r="O113" s="158"/>
      <c r="P113" s="158"/>
      <c r="Q113" s="143"/>
      <c r="R113" s="289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288"/>
      <c r="AD113" s="288"/>
      <c r="AE113" s="143"/>
      <c r="AF113" s="143"/>
      <c r="AG113" s="143"/>
      <c r="AH113" s="143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  <c r="AY113" s="144"/>
      <c r="AZ113" s="144"/>
      <c r="BA113" s="144"/>
      <c r="BB113" s="144"/>
    </row>
    <row r="114" ht="15.75" customHeight="1">
      <c r="A114" s="143"/>
      <c r="B114" s="143"/>
      <c r="C114" s="143"/>
      <c r="D114" s="143"/>
      <c r="E114" s="143"/>
      <c r="F114" s="288"/>
      <c r="G114" s="158"/>
      <c r="H114" s="143"/>
      <c r="I114" s="158"/>
      <c r="J114" s="158"/>
      <c r="K114" s="158"/>
      <c r="L114" s="158"/>
      <c r="M114" s="158"/>
      <c r="N114" s="158"/>
      <c r="O114" s="158"/>
      <c r="P114" s="158"/>
      <c r="Q114" s="143"/>
      <c r="R114" s="289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288"/>
      <c r="AD114" s="288"/>
      <c r="AE114" s="143"/>
      <c r="AF114" s="143"/>
      <c r="AG114" s="143"/>
      <c r="AH114" s="143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4"/>
      <c r="AZ114" s="144"/>
      <c r="BA114" s="144"/>
      <c r="BB114" s="144"/>
    </row>
    <row r="115" ht="15.75" customHeight="1">
      <c r="A115" s="143"/>
      <c r="B115" s="143"/>
      <c r="C115" s="143"/>
      <c r="D115" s="143"/>
      <c r="E115" s="143"/>
      <c r="F115" s="288"/>
      <c r="G115" s="158"/>
      <c r="H115" s="143"/>
      <c r="I115" s="158"/>
      <c r="J115" s="158"/>
      <c r="K115" s="158"/>
      <c r="L115" s="158"/>
      <c r="M115" s="158"/>
      <c r="N115" s="158"/>
      <c r="O115" s="158"/>
      <c r="P115" s="158"/>
      <c r="Q115" s="143"/>
      <c r="R115" s="289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288"/>
      <c r="AD115" s="288"/>
      <c r="AE115" s="143"/>
      <c r="AF115" s="143"/>
      <c r="AG115" s="143"/>
      <c r="AH115" s="143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4"/>
      <c r="AZ115" s="144"/>
      <c r="BA115" s="144"/>
      <c r="BB115" s="144"/>
    </row>
    <row r="116" ht="15.75" customHeight="1">
      <c r="A116" s="143"/>
      <c r="B116" s="143"/>
      <c r="C116" s="143"/>
      <c r="D116" s="143"/>
      <c r="E116" s="143"/>
      <c r="F116" s="288"/>
      <c r="G116" s="158"/>
      <c r="H116" s="143"/>
      <c r="I116" s="158"/>
      <c r="J116" s="158"/>
      <c r="K116" s="158"/>
      <c r="L116" s="158"/>
      <c r="M116" s="158"/>
      <c r="N116" s="158"/>
      <c r="O116" s="158"/>
      <c r="P116" s="158"/>
      <c r="Q116" s="143"/>
      <c r="R116" s="289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288"/>
      <c r="AD116" s="288"/>
      <c r="AE116" s="143"/>
      <c r="AF116" s="143"/>
      <c r="AG116" s="143"/>
      <c r="AH116" s="143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  <c r="AY116" s="144"/>
      <c r="AZ116" s="144"/>
      <c r="BA116" s="144"/>
      <c r="BB116" s="144"/>
    </row>
    <row r="117" ht="15.75" customHeight="1">
      <c r="A117" s="143"/>
      <c r="B117" s="143"/>
      <c r="C117" s="143"/>
      <c r="D117" s="143"/>
      <c r="E117" s="143"/>
      <c r="F117" s="288"/>
      <c r="G117" s="158"/>
      <c r="H117" s="143"/>
      <c r="I117" s="158"/>
      <c r="J117" s="158"/>
      <c r="K117" s="158"/>
      <c r="L117" s="158"/>
      <c r="M117" s="158"/>
      <c r="N117" s="158"/>
      <c r="O117" s="158"/>
      <c r="P117" s="158"/>
      <c r="Q117" s="143"/>
      <c r="R117" s="289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288"/>
      <c r="AD117" s="288"/>
      <c r="AE117" s="143"/>
      <c r="AF117" s="143"/>
      <c r="AG117" s="143"/>
      <c r="AH117" s="143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  <c r="AY117" s="144"/>
      <c r="AZ117" s="144"/>
      <c r="BA117" s="144"/>
      <c r="BB117" s="144"/>
    </row>
    <row r="118" ht="15.75" customHeight="1">
      <c r="A118" s="143"/>
      <c r="B118" s="143"/>
      <c r="C118" s="143"/>
      <c r="D118" s="143"/>
      <c r="E118" s="143"/>
      <c r="F118" s="288"/>
      <c r="G118" s="158"/>
      <c r="H118" s="143"/>
      <c r="I118" s="158"/>
      <c r="J118" s="158"/>
      <c r="K118" s="158"/>
      <c r="L118" s="158"/>
      <c r="M118" s="158"/>
      <c r="N118" s="158"/>
      <c r="O118" s="158"/>
      <c r="P118" s="158"/>
      <c r="Q118" s="143"/>
      <c r="R118" s="289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288"/>
      <c r="AD118" s="288"/>
      <c r="AE118" s="143"/>
      <c r="AF118" s="143"/>
      <c r="AG118" s="143"/>
      <c r="AH118" s="143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  <c r="AY118" s="144"/>
      <c r="AZ118" s="144"/>
      <c r="BA118" s="144"/>
      <c r="BB118" s="144"/>
    </row>
    <row r="119" ht="15.75" customHeight="1">
      <c r="A119" s="143"/>
      <c r="B119" s="143"/>
      <c r="C119" s="143"/>
      <c r="D119" s="143"/>
      <c r="E119" s="143"/>
      <c r="F119" s="288"/>
      <c r="G119" s="158"/>
      <c r="H119" s="143"/>
      <c r="I119" s="158"/>
      <c r="J119" s="158"/>
      <c r="K119" s="158"/>
      <c r="L119" s="158"/>
      <c r="M119" s="158"/>
      <c r="N119" s="158"/>
      <c r="O119" s="158"/>
      <c r="P119" s="158"/>
      <c r="Q119" s="143"/>
      <c r="R119" s="289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288"/>
      <c r="AD119" s="288"/>
      <c r="AE119" s="143"/>
      <c r="AF119" s="143"/>
      <c r="AG119" s="143"/>
      <c r="AH119" s="143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  <c r="AY119" s="144"/>
      <c r="AZ119" s="144"/>
      <c r="BA119" s="144"/>
      <c r="BB119" s="144"/>
    </row>
    <row r="120" ht="15.75" customHeight="1">
      <c r="A120" s="143"/>
      <c r="B120" s="143"/>
      <c r="C120" s="143"/>
      <c r="D120" s="143"/>
      <c r="E120" s="143"/>
      <c r="F120" s="288"/>
      <c r="G120" s="158"/>
      <c r="H120" s="143"/>
      <c r="I120" s="158"/>
      <c r="J120" s="158"/>
      <c r="K120" s="158"/>
      <c r="L120" s="158"/>
      <c r="M120" s="158"/>
      <c r="N120" s="158"/>
      <c r="O120" s="158"/>
      <c r="P120" s="158"/>
      <c r="Q120" s="143"/>
      <c r="R120" s="289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288"/>
      <c r="AD120" s="288"/>
      <c r="AE120" s="143"/>
      <c r="AF120" s="143"/>
      <c r="AG120" s="143"/>
      <c r="AH120" s="143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  <c r="AY120" s="144"/>
      <c r="AZ120" s="144"/>
      <c r="BA120" s="144"/>
      <c r="BB120" s="144"/>
    </row>
    <row r="121" ht="15.75" customHeight="1">
      <c r="A121" s="143"/>
      <c r="B121" s="143"/>
      <c r="C121" s="143"/>
      <c r="D121" s="143"/>
      <c r="E121" s="143"/>
      <c r="F121" s="288"/>
      <c r="G121" s="158"/>
      <c r="H121" s="143"/>
      <c r="I121" s="158"/>
      <c r="J121" s="158"/>
      <c r="K121" s="158"/>
      <c r="L121" s="158"/>
      <c r="M121" s="158"/>
      <c r="N121" s="158"/>
      <c r="O121" s="158"/>
      <c r="P121" s="158"/>
      <c r="Q121" s="143"/>
      <c r="R121" s="289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288"/>
      <c r="AD121" s="288"/>
      <c r="AE121" s="143"/>
      <c r="AF121" s="143"/>
      <c r="AG121" s="143"/>
      <c r="AH121" s="143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  <c r="AY121" s="144"/>
      <c r="AZ121" s="144"/>
      <c r="BA121" s="144"/>
      <c r="BB121" s="144"/>
    </row>
    <row r="122" ht="15.75" customHeight="1">
      <c r="A122" s="143"/>
      <c r="B122" s="143"/>
      <c r="C122" s="143"/>
      <c r="D122" s="143"/>
      <c r="E122" s="143"/>
      <c r="F122" s="288"/>
      <c r="G122" s="158"/>
      <c r="H122" s="143"/>
      <c r="I122" s="158"/>
      <c r="J122" s="158"/>
      <c r="K122" s="158"/>
      <c r="L122" s="158"/>
      <c r="M122" s="158"/>
      <c r="N122" s="158"/>
      <c r="O122" s="158"/>
      <c r="P122" s="158"/>
      <c r="Q122" s="143"/>
      <c r="R122" s="289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288"/>
      <c r="AD122" s="288"/>
      <c r="AE122" s="143"/>
      <c r="AF122" s="143"/>
      <c r="AG122" s="143"/>
      <c r="AH122" s="143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  <c r="AY122" s="144"/>
      <c r="AZ122" s="144"/>
      <c r="BA122" s="144"/>
      <c r="BB122" s="144"/>
    </row>
    <row r="123" ht="15.75" customHeight="1">
      <c r="A123" s="143"/>
      <c r="B123" s="143"/>
      <c r="C123" s="143"/>
      <c r="D123" s="143"/>
      <c r="E123" s="143"/>
      <c r="F123" s="288"/>
      <c r="G123" s="158"/>
      <c r="H123" s="143"/>
      <c r="I123" s="158"/>
      <c r="J123" s="158"/>
      <c r="K123" s="158"/>
      <c r="L123" s="158"/>
      <c r="M123" s="158"/>
      <c r="N123" s="158"/>
      <c r="O123" s="158"/>
      <c r="P123" s="158"/>
      <c r="Q123" s="143"/>
      <c r="R123" s="289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288"/>
      <c r="AD123" s="288"/>
      <c r="AE123" s="143"/>
      <c r="AF123" s="143"/>
      <c r="AG123" s="143"/>
      <c r="AH123" s="143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  <c r="AY123" s="144"/>
      <c r="AZ123" s="144"/>
      <c r="BA123" s="144"/>
      <c r="BB123" s="144"/>
    </row>
    <row r="124" ht="15.75" customHeight="1">
      <c r="A124" s="143"/>
      <c r="B124" s="143"/>
      <c r="C124" s="143"/>
      <c r="D124" s="143"/>
      <c r="E124" s="143"/>
      <c r="F124" s="288"/>
      <c r="G124" s="158"/>
      <c r="H124" s="143"/>
      <c r="I124" s="158"/>
      <c r="J124" s="158"/>
      <c r="K124" s="158"/>
      <c r="L124" s="158"/>
      <c r="M124" s="158"/>
      <c r="N124" s="158"/>
      <c r="O124" s="158"/>
      <c r="P124" s="158"/>
      <c r="Q124" s="143"/>
      <c r="R124" s="289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288"/>
      <c r="AD124" s="288"/>
      <c r="AE124" s="143"/>
      <c r="AF124" s="143"/>
      <c r="AG124" s="143"/>
      <c r="AH124" s="143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  <c r="AY124" s="144"/>
      <c r="AZ124" s="144"/>
      <c r="BA124" s="144"/>
      <c r="BB124" s="144"/>
    </row>
    <row r="125" ht="15.75" customHeight="1">
      <c r="A125" s="143"/>
      <c r="B125" s="143"/>
      <c r="C125" s="143"/>
      <c r="D125" s="143"/>
      <c r="E125" s="143"/>
      <c r="F125" s="288"/>
      <c r="G125" s="158"/>
      <c r="H125" s="143"/>
      <c r="I125" s="158"/>
      <c r="J125" s="158"/>
      <c r="K125" s="158"/>
      <c r="L125" s="158"/>
      <c r="M125" s="158"/>
      <c r="N125" s="158"/>
      <c r="O125" s="158"/>
      <c r="P125" s="158"/>
      <c r="Q125" s="143"/>
      <c r="R125" s="289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288"/>
      <c r="AD125" s="288"/>
      <c r="AE125" s="143"/>
      <c r="AF125" s="143"/>
      <c r="AG125" s="143"/>
      <c r="AH125" s="143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  <c r="AY125" s="144"/>
      <c r="AZ125" s="144"/>
      <c r="BA125" s="144"/>
      <c r="BB125" s="144"/>
    </row>
    <row r="126" ht="15.75" customHeight="1">
      <c r="A126" s="143"/>
      <c r="B126" s="143"/>
      <c r="C126" s="143"/>
      <c r="D126" s="143"/>
      <c r="E126" s="143"/>
      <c r="F126" s="288"/>
      <c r="G126" s="158"/>
      <c r="H126" s="143"/>
      <c r="I126" s="158"/>
      <c r="J126" s="158"/>
      <c r="K126" s="158"/>
      <c r="L126" s="158"/>
      <c r="M126" s="158"/>
      <c r="N126" s="158"/>
      <c r="O126" s="158"/>
      <c r="P126" s="158"/>
      <c r="Q126" s="143"/>
      <c r="R126" s="289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288"/>
      <c r="AD126" s="288"/>
      <c r="AE126" s="143"/>
      <c r="AF126" s="143"/>
      <c r="AG126" s="143"/>
      <c r="AH126" s="143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  <c r="AY126" s="144"/>
      <c r="AZ126" s="144"/>
      <c r="BA126" s="144"/>
      <c r="BB126" s="144"/>
    </row>
    <row r="127" ht="15.75" customHeight="1">
      <c r="A127" s="143"/>
      <c r="B127" s="143"/>
      <c r="C127" s="143"/>
      <c r="D127" s="143"/>
      <c r="E127" s="143"/>
      <c r="F127" s="288"/>
      <c r="G127" s="158"/>
      <c r="H127" s="143"/>
      <c r="I127" s="158"/>
      <c r="J127" s="158"/>
      <c r="K127" s="158"/>
      <c r="L127" s="158"/>
      <c r="M127" s="158"/>
      <c r="N127" s="158"/>
      <c r="O127" s="158"/>
      <c r="P127" s="158"/>
      <c r="Q127" s="143"/>
      <c r="R127" s="289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288"/>
      <c r="AD127" s="288"/>
      <c r="AE127" s="143"/>
      <c r="AF127" s="143"/>
      <c r="AG127" s="143"/>
      <c r="AH127" s="143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  <c r="AY127" s="144"/>
      <c r="AZ127" s="144"/>
      <c r="BA127" s="144"/>
      <c r="BB127" s="144"/>
    </row>
    <row r="128" ht="15.75" customHeight="1">
      <c r="A128" s="143"/>
      <c r="B128" s="143"/>
      <c r="C128" s="143"/>
      <c r="D128" s="143"/>
      <c r="E128" s="143"/>
      <c r="F128" s="288"/>
      <c r="G128" s="158"/>
      <c r="H128" s="143"/>
      <c r="I128" s="158"/>
      <c r="J128" s="158"/>
      <c r="K128" s="158"/>
      <c r="L128" s="158"/>
      <c r="M128" s="158"/>
      <c r="N128" s="158"/>
      <c r="O128" s="158"/>
      <c r="P128" s="158"/>
      <c r="Q128" s="143"/>
      <c r="R128" s="289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288"/>
      <c r="AD128" s="288"/>
      <c r="AE128" s="143"/>
      <c r="AF128" s="143"/>
      <c r="AG128" s="143"/>
      <c r="AH128" s="143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  <c r="AZ128" s="144"/>
      <c r="BA128" s="144"/>
      <c r="BB128" s="144"/>
    </row>
    <row r="129" ht="15.75" customHeight="1">
      <c r="A129" s="143"/>
      <c r="B129" s="143"/>
      <c r="C129" s="143"/>
      <c r="D129" s="143"/>
      <c r="E129" s="143"/>
      <c r="F129" s="288"/>
      <c r="G129" s="158"/>
      <c r="H129" s="143"/>
      <c r="I129" s="158"/>
      <c r="J129" s="158"/>
      <c r="K129" s="158"/>
      <c r="L129" s="158"/>
      <c r="M129" s="158"/>
      <c r="N129" s="158"/>
      <c r="O129" s="158"/>
      <c r="P129" s="158"/>
      <c r="Q129" s="143"/>
      <c r="R129" s="289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288"/>
      <c r="AD129" s="288"/>
      <c r="AE129" s="143"/>
      <c r="AF129" s="143"/>
      <c r="AG129" s="143"/>
      <c r="AH129" s="143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  <c r="AY129" s="144"/>
      <c r="AZ129" s="144"/>
      <c r="BA129" s="144"/>
      <c r="BB129" s="144"/>
    </row>
    <row r="130" ht="15.75" customHeight="1">
      <c r="A130" s="143"/>
      <c r="B130" s="143"/>
      <c r="C130" s="143"/>
      <c r="D130" s="143"/>
      <c r="E130" s="143"/>
      <c r="F130" s="288"/>
      <c r="G130" s="158"/>
      <c r="H130" s="143"/>
      <c r="I130" s="158"/>
      <c r="J130" s="158"/>
      <c r="K130" s="158"/>
      <c r="L130" s="158"/>
      <c r="M130" s="158"/>
      <c r="N130" s="158"/>
      <c r="O130" s="158"/>
      <c r="P130" s="158"/>
      <c r="Q130" s="143"/>
      <c r="R130" s="289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288"/>
      <c r="AD130" s="288"/>
      <c r="AE130" s="143"/>
      <c r="AF130" s="143"/>
      <c r="AG130" s="143"/>
      <c r="AH130" s="143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  <c r="AY130" s="144"/>
      <c r="AZ130" s="144"/>
      <c r="BA130" s="144"/>
      <c r="BB130" s="144"/>
    </row>
    <row r="131" ht="15.75" customHeight="1">
      <c r="A131" s="143"/>
      <c r="B131" s="143"/>
      <c r="C131" s="143"/>
      <c r="D131" s="143"/>
      <c r="E131" s="143"/>
      <c r="F131" s="288"/>
      <c r="G131" s="158"/>
      <c r="H131" s="143"/>
      <c r="I131" s="158"/>
      <c r="J131" s="158"/>
      <c r="K131" s="158"/>
      <c r="L131" s="158"/>
      <c r="M131" s="158"/>
      <c r="N131" s="158"/>
      <c r="O131" s="158"/>
      <c r="P131" s="158"/>
      <c r="Q131" s="143"/>
      <c r="R131" s="289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288"/>
      <c r="AD131" s="288"/>
      <c r="AE131" s="143"/>
      <c r="AF131" s="143"/>
      <c r="AG131" s="143"/>
      <c r="AH131" s="143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  <c r="AY131" s="144"/>
      <c r="AZ131" s="144"/>
      <c r="BA131" s="144"/>
      <c r="BB131" s="144"/>
    </row>
    <row r="132" ht="15.75" customHeight="1">
      <c r="A132" s="143"/>
      <c r="B132" s="143"/>
      <c r="C132" s="143"/>
      <c r="D132" s="143"/>
      <c r="E132" s="143"/>
      <c r="F132" s="288"/>
      <c r="G132" s="158"/>
      <c r="H132" s="143"/>
      <c r="I132" s="158"/>
      <c r="J132" s="158"/>
      <c r="K132" s="158"/>
      <c r="L132" s="158"/>
      <c r="M132" s="158"/>
      <c r="N132" s="158"/>
      <c r="O132" s="158"/>
      <c r="P132" s="158"/>
      <c r="Q132" s="143"/>
      <c r="R132" s="289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288"/>
      <c r="AD132" s="288"/>
      <c r="AE132" s="143"/>
      <c r="AF132" s="143"/>
      <c r="AG132" s="143"/>
      <c r="AH132" s="143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  <c r="AY132" s="144"/>
      <c r="AZ132" s="144"/>
      <c r="BA132" s="144"/>
      <c r="BB132" s="144"/>
    </row>
    <row r="133" ht="15.75" customHeight="1">
      <c r="A133" s="143"/>
      <c r="B133" s="143"/>
      <c r="C133" s="143"/>
      <c r="D133" s="143"/>
      <c r="E133" s="143"/>
      <c r="F133" s="288"/>
      <c r="G133" s="158"/>
      <c r="H133" s="143"/>
      <c r="I133" s="158"/>
      <c r="J133" s="158"/>
      <c r="K133" s="158"/>
      <c r="L133" s="158"/>
      <c r="M133" s="158"/>
      <c r="N133" s="158"/>
      <c r="O133" s="158"/>
      <c r="P133" s="158"/>
      <c r="Q133" s="143"/>
      <c r="R133" s="289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288"/>
      <c r="AD133" s="288"/>
      <c r="AE133" s="143"/>
      <c r="AF133" s="143"/>
      <c r="AG133" s="143"/>
      <c r="AH133" s="143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  <c r="AY133" s="144"/>
      <c r="AZ133" s="144"/>
      <c r="BA133" s="144"/>
      <c r="BB133" s="144"/>
    </row>
    <row r="134" ht="15.75" customHeight="1">
      <c r="A134" s="143"/>
      <c r="B134" s="143"/>
      <c r="C134" s="143"/>
      <c r="D134" s="143"/>
      <c r="E134" s="143"/>
      <c r="F134" s="288"/>
      <c r="G134" s="158"/>
      <c r="H134" s="143"/>
      <c r="I134" s="158"/>
      <c r="J134" s="158"/>
      <c r="K134" s="158"/>
      <c r="L134" s="158"/>
      <c r="M134" s="158"/>
      <c r="N134" s="158"/>
      <c r="O134" s="158"/>
      <c r="P134" s="158"/>
      <c r="Q134" s="143"/>
      <c r="R134" s="289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288"/>
      <c r="AD134" s="288"/>
      <c r="AE134" s="143"/>
      <c r="AF134" s="143"/>
      <c r="AG134" s="143"/>
      <c r="AH134" s="143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  <c r="AY134" s="144"/>
      <c r="AZ134" s="144"/>
      <c r="BA134" s="144"/>
      <c r="BB134" s="144"/>
    </row>
    <row r="135" ht="15.75" customHeight="1">
      <c r="A135" s="143"/>
      <c r="B135" s="143"/>
      <c r="C135" s="143"/>
      <c r="D135" s="143"/>
      <c r="E135" s="143"/>
      <c r="F135" s="288"/>
      <c r="G135" s="158"/>
      <c r="H135" s="143"/>
      <c r="I135" s="158"/>
      <c r="J135" s="158"/>
      <c r="K135" s="158"/>
      <c r="L135" s="158"/>
      <c r="M135" s="158"/>
      <c r="N135" s="158"/>
      <c r="O135" s="158"/>
      <c r="P135" s="158"/>
      <c r="Q135" s="143"/>
      <c r="R135" s="289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288"/>
      <c r="AD135" s="288"/>
      <c r="AE135" s="143"/>
      <c r="AF135" s="143"/>
      <c r="AG135" s="143"/>
      <c r="AH135" s="143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  <c r="AY135" s="144"/>
      <c r="AZ135" s="144"/>
      <c r="BA135" s="144"/>
      <c r="BB135" s="144"/>
    </row>
    <row r="136" ht="15.75" customHeight="1">
      <c r="A136" s="143"/>
      <c r="B136" s="143"/>
      <c r="C136" s="143"/>
      <c r="D136" s="143"/>
      <c r="E136" s="143"/>
      <c r="F136" s="288"/>
      <c r="G136" s="158"/>
      <c r="H136" s="143"/>
      <c r="I136" s="158"/>
      <c r="J136" s="158"/>
      <c r="K136" s="158"/>
      <c r="L136" s="158"/>
      <c r="M136" s="158"/>
      <c r="N136" s="158"/>
      <c r="O136" s="158"/>
      <c r="P136" s="158"/>
      <c r="Q136" s="143"/>
      <c r="R136" s="289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288"/>
      <c r="AD136" s="288"/>
      <c r="AE136" s="143"/>
      <c r="AF136" s="143"/>
      <c r="AG136" s="143"/>
      <c r="AH136" s="143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  <c r="AY136" s="144"/>
      <c r="AZ136" s="144"/>
      <c r="BA136" s="144"/>
      <c r="BB136" s="144"/>
    </row>
    <row r="137" ht="15.75" customHeight="1">
      <c r="A137" s="143"/>
      <c r="B137" s="143"/>
      <c r="C137" s="143"/>
      <c r="D137" s="143"/>
      <c r="E137" s="143"/>
      <c r="F137" s="288"/>
      <c r="G137" s="158"/>
      <c r="H137" s="143"/>
      <c r="I137" s="158"/>
      <c r="J137" s="158"/>
      <c r="K137" s="158"/>
      <c r="L137" s="158"/>
      <c r="M137" s="158"/>
      <c r="N137" s="158"/>
      <c r="O137" s="158"/>
      <c r="P137" s="158"/>
      <c r="Q137" s="143"/>
      <c r="R137" s="289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288"/>
      <c r="AD137" s="288"/>
      <c r="AE137" s="143"/>
      <c r="AF137" s="143"/>
      <c r="AG137" s="143"/>
      <c r="AH137" s="143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  <c r="AY137" s="144"/>
      <c r="AZ137" s="144"/>
      <c r="BA137" s="144"/>
      <c r="BB137" s="144"/>
    </row>
    <row r="138" ht="15.75" customHeight="1">
      <c r="A138" s="143"/>
      <c r="B138" s="143"/>
      <c r="C138" s="143"/>
      <c r="D138" s="143"/>
      <c r="E138" s="143"/>
      <c r="F138" s="288"/>
      <c r="G138" s="158"/>
      <c r="H138" s="143"/>
      <c r="I138" s="158"/>
      <c r="J138" s="158"/>
      <c r="K138" s="158"/>
      <c r="L138" s="158"/>
      <c r="M138" s="158"/>
      <c r="N138" s="158"/>
      <c r="O138" s="158"/>
      <c r="P138" s="158"/>
      <c r="Q138" s="143"/>
      <c r="R138" s="289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288"/>
      <c r="AD138" s="288"/>
      <c r="AE138" s="143"/>
      <c r="AF138" s="143"/>
      <c r="AG138" s="143"/>
      <c r="AH138" s="143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  <c r="AY138" s="144"/>
      <c r="AZ138" s="144"/>
      <c r="BA138" s="144"/>
      <c r="BB138" s="144"/>
    </row>
    <row r="139" ht="15.75" customHeight="1">
      <c r="A139" s="143"/>
      <c r="B139" s="143"/>
      <c r="C139" s="143"/>
      <c r="D139" s="143"/>
      <c r="E139" s="143"/>
      <c r="F139" s="288"/>
      <c r="G139" s="158"/>
      <c r="H139" s="143"/>
      <c r="I139" s="158"/>
      <c r="J139" s="158"/>
      <c r="K139" s="158"/>
      <c r="L139" s="158"/>
      <c r="M139" s="158"/>
      <c r="N139" s="158"/>
      <c r="O139" s="158"/>
      <c r="P139" s="158"/>
      <c r="Q139" s="143"/>
      <c r="R139" s="289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288"/>
      <c r="AD139" s="288"/>
      <c r="AE139" s="143"/>
      <c r="AF139" s="143"/>
      <c r="AG139" s="143"/>
      <c r="AH139" s="143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  <c r="AY139" s="144"/>
      <c r="AZ139" s="144"/>
      <c r="BA139" s="144"/>
      <c r="BB139" s="144"/>
    </row>
    <row r="140" ht="15.75" customHeight="1">
      <c r="A140" s="143"/>
      <c r="B140" s="143"/>
      <c r="C140" s="143"/>
      <c r="D140" s="143"/>
      <c r="E140" s="143"/>
      <c r="F140" s="288"/>
      <c r="G140" s="158"/>
      <c r="H140" s="143"/>
      <c r="I140" s="158"/>
      <c r="J140" s="158"/>
      <c r="K140" s="158"/>
      <c r="L140" s="158"/>
      <c r="M140" s="158"/>
      <c r="N140" s="158"/>
      <c r="O140" s="158"/>
      <c r="P140" s="158"/>
      <c r="Q140" s="143"/>
      <c r="R140" s="289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288"/>
      <c r="AD140" s="288"/>
      <c r="AE140" s="143"/>
      <c r="AF140" s="143"/>
      <c r="AG140" s="143"/>
      <c r="AH140" s="143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  <c r="AY140" s="144"/>
      <c r="AZ140" s="144"/>
      <c r="BA140" s="144"/>
      <c r="BB140" s="144"/>
    </row>
    <row r="141" ht="15.75" customHeight="1">
      <c r="A141" s="143"/>
      <c r="B141" s="143"/>
      <c r="C141" s="143"/>
      <c r="D141" s="143"/>
      <c r="E141" s="143"/>
      <c r="F141" s="288"/>
      <c r="G141" s="158"/>
      <c r="H141" s="143"/>
      <c r="I141" s="158"/>
      <c r="J141" s="158"/>
      <c r="K141" s="158"/>
      <c r="L141" s="158"/>
      <c r="M141" s="158"/>
      <c r="N141" s="158"/>
      <c r="O141" s="158"/>
      <c r="P141" s="158"/>
      <c r="Q141" s="143"/>
      <c r="R141" s="289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288"/>
      <c r="AD141" s="288"/>
      <c r="AE141" s="143"/>
      <c r="AF141" s="143"/>
      <c r="AG141" s="143"/>
      <c r="AH141" s="143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  <c r="AY141" s="144"/>
      <c r="AZ141" s="144"/>
      <c r="BA141" s="144"/>
      <c r="BB141" s="144"/>
    </row>
    <row r="142" ht="15.75" customHeight="1">
      <c r="A142" s="143"/>
      <c r="B142" s="143"/>
      <c r="C142" s="143"/>
      <c r="D142" s="143"/>
      <c r="E142" s="143"/>
      <c r="F142" s="288"/>
      <c r="G142" s="158"/>
      <c r="H142" s="143"/>
      <c r="I142" s="158"/>
      <c r="J142" s="158"/>
      <c r="K142" s="158"/>
      <c r="L142" s="158"/>
      <c r="M142" s="158"/>
      <c r="N142" s="158"/>
      <c r="O142" s="158"/>
      <c r="P142" s="158"/>
      <c r="Q142" s="143"/>
      <c r="R142" s="289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288"/>
      <c r="AD142" s="288"/>
      <c r="AE142" s="143"/>
      <c r="AF142" s="143"/>
      <c r="AG142" s="143"/>
      <c r="AH142" s="143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  <c r="AY142" s="144"/>
      <c r="AZ142" s="144"/>
      <c r="BA142" s="144"/>
      <c r="BB142" s="144"/>
    </row>
    <row r="143" ht="15.75" customHeight="1">
      <c r="A143" s="143"/>
      <c r="B143" s="143"/>
      <c r="C143" s="143"/>
      <c r="D143" s="143"/>
      <c r="E143" s="143"/>
      <c r="F143" s="288"/>
      <c r="G143" s="158"/>
      <c r="H143" s="143"/>
      <c r="I143" s="158"/>
      <c r="J143" s="158"/>
      <c r="K143" s="158"/>
      <c r="L143" s="158"/>
      <c r="M143" s="158"/>
      <c r="N143" s="158"/>
      <c r="O143" s="158"/>
      <c r="P143" s="158"/>
      <c r="Q143" s="143"/>
      <c r="R143" s="289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288"/>
      <c r="AD143" s="288"/>
      <c r="AE143" s="143"/>
      <c r="AF143" s="143"/>
      <c r="AG143" s="143"/>
      <c r="AH143" s="143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  <c r="AY143" s="144"/>
      <c r="AZ143" s="144"/>
      <c r="BA143" s="144"/>
      <c r="BB143" s="144"/>
    </row>
    <row r="144">
      <c r="A144" s="143"/>
      <c r="B144" s="143"/>
      <c r="C144" s="143"/>
      <c r="D144" s="143"/>
      <c r="E144" s="143"/>
      <c r="F144" s="288"/>
      <c r="G144" s="158"/>
      <c r="H144" s="143"/>
      <c r="I144" s="158"/>
      <c r="J144" s="158"/>
      <c r="K144" s="158"/>
      <c r="L144" s="158"/>
      <c r="M144" s="158"/>
      <c r="N144" s="158"/>
      <c r="O144" s="158"/>
      <c r="P144" s="158"/>
      <c r="Q144" s="143"/>
      <c r="R144" s="289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288"/>
      <c r="AD144" s="288"/>
      <c r="AE144" s="143"/>
      <c r="AF144" s="143"/>
      <c r="AG144" s="143"/>
      <c r="AH144" s="143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  <c r="AY144" s="144"/>
      <c r="AZ144" s="144"/>
      <c r="BA144" s="144"/>
      <c r="BB144" s="144"/>
    </row>
    <row r="145">
      <c r="A145" s="143"/>
      <c r="B145" s="143"/>
      <c r="C145" s="143"/>
      <c r="D145" s="143"/>
      <c r="E145" s="143"/>
      <c r="F145" s="288"/>
      <c r="G145" s="158"/>
      <c r="H145" s="143"/>
      <c r="I145" s="158"/>
      <c r="J145" s="158"/>
      <c r="K145" s="158"/>
      <c r="L145" s="158"/>
      <c r="M145" s="158"/>
      <c r="N145" s="158"/>
      <c r="O145" s="158"/>
      <c r="P145" s="158"/>
      <c r="Q145" s="143"/>
      <c r="R145" s="289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288"/>
      <c r="AD145" s="288"/>
      <c r="AE145" s="143"/>
      <c r="AF145" s="143"/>
      <c r="AG145" s="143"/>
      <c r="AH145" s="143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  <c r="AY145" s="144"/>
      <c r="AZ145" s="144"/>
      <c r="BA145" s="144"/>
      <c r="BB145" s="144"/>
    </row>
    <row r="146">
      <c r="A146" s="143"/>
      <c r="B146" s="143"/>
      <c r="C146" s="143"/>
      <c r="D146" s="143"/>
      <c r="E146" s="143"/>
      <c r="F146" s="288"/>
      <c r="G146" s="158"/>
      <c r="H146" s="143"/>
      <c r="I146" s="158"/>
      <c r="J146" s="158"/>
      <c r="K146" s="158"/>
      <c r="L146" s="158"/>
      <c r="M146" s="158"/>
      <c r="N146" s="158"/>
      <c r="O146" s="158"/>
      <c r="P146" s="158"/>
      <c r="Q146" s="143"/>
      <c r="R146" s="289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288"/>
      <c r="AD146" s="288"/>
      <c r="AE146" s="143"/>
      <c r="AF146" s="143"/>
      <c r="AG146" s="143"/>
      <c r="AH146" s="143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  <c r="AX146" s="144"/>
      <c r="AY146" s="144"/>
      <c r="AZ146" s="144"/>
      <c r="BA146" s="144"/>
      <c r="BB146" s="144"/>
    </row>
    <row r="147">
      <c r="A147" s="143"/>
      <c r="B147" s="143"/>
      <c r="C147" s="143"/>
      <c r="D147" s="143"/>
      <c r="E147" s="143"/>
      <c r="F147" s="288"/>
      <c r="G147" s="158"/>
      <c r="H147" s="143"/>
      <c r="I147" s="158"/>
      <c r="J147" s="158"/>
      <c r="K147" s="158"/>
      <c r="L147" s="158"/>
      <c r="M147" s="158"/>
      <c r="N147" s="158"/>
      <c r="O147" s="158"/>
      <c r="P147" s="158"/>
      <c r="Q147" s="143"/>
      <c r="R147" s="289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288"/>
      <c r="AD147" s="288"/>
      <c r="AE147" s="143"/>
      <c r="AF147" s="143"/>
      <c r="AG147" s="143"/>
      <c r="AH147" s="143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  <c r="AS147" s="144"/>
      <c r="AT147" s="144"/>
      <c r="AU147" s="144"/>
      <c r="AV147" s="144"/>
      <c r="AW147" s="144"/>
      <c r="AX147" s="144"/>
      <c r="AY147" s="144"/>
      <c r="AZ147" s="144"/>
      <c r="BA147" s="144"/>
      <c r="BB147" s="144"/>
    </row>
    <row r="148">
      <c r="A148" s="143"/>
      <c r="B148" s="143"/>
      <c r="C148" s="143"/>
      <c r="D148" s="143"/>
      <c r="E148" s="143"/>
      <c r="F148" s="288"/>
      <c r="G148" s="158"/>
      <c r="H148" s="143"/>
      <c r="I148" s="158"/>
      <c r="J148" s="158"/>
      <c r="K148" s="158"/>
      <c r="L148" s="158"/>
      <c r="M148" s="158"/>
      <c r="N148" s="158"/>
      <c r="O148" s="158"/>
      <c r="P148" s="158"/>
      <c r="Q148" s="143"/>
      <c r="R148" s="289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288"/>
      <c r="AD148" s="288"/>
      <c r="AE148" s="143"/>
      <c r="AF148" s="143"/>
      <c r="AG148" s="143"/>
      <c r="AH148" s="143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144"/>
      <c r="AS148" s="144"/>
      <c r="AT148" s="144"/>
      <c r="AU148" s="144"/>
      <c r="AV148" s="144"/>
      <c r="AW148" s="144"/>
      <c r="AX148" s="144"/>
      <c r="AY148" s="144"/>
      <c r="AZ148" s="144"/>
      <c r="BA148" s="144"/>
      <c r="BB148" s="144"/>
    </row>
    <row r="149">
      <c r="A149" s="143"/>
      <c r="B149" s="143"/>
      <c r="C149" s="143"/>
      <c r="D149" s="143"/>
      <c r="E149" s="143"/>
      <c r="F149" s="288"/>
      <c r="G149" s="158"/>
      <c r="H149" s="143"/>
      <c r="I149" s="158"/>
      <c r="J149" s="158"/>
      <c r="K149" s="158"/>
      <c r="L149" s="158"/>
      <c r="M149" s="158"/>
      <c r="N149" s="158"/>
      <c r="O149" s="158"/>
      <c r="P149" s="158"/>
      <c r="Q149" s="143"/>
      <c r="R149" s="289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288"/>
      <c r="AD149" s="288"/>
      <c r="AE149" s="143"/>
      <c r="AF149" s="143"/>
      <c r="AG149" s="143"/>
      <c r="AH149" s="143"/>
      <c r="AI149" s="144"/>
      <c r="AJ149" s="144"/>
      <c r="AK149" s="144"/>
      <c r="AL149" s="144"/>
      <c r="AM149" s="144"/>
      <c r="AN149" s="144"/>
      <c r="AO149" s="144"/>
      <c r="AP149" s="144"/>
      <c r="AQ149" s="144"/>
      <c r="AR149" s="144"/>
      <c r="AS149" s="144"/>
      <c r="AT149" s="144"/>
      <c r="AU149" s="144"/>
      <c r="AV149" s="144"/>
      <c r="AW149" s="144"/>
      <c r="AX149" s="144"/>
      <c r="AY149" s="144"/>
      <c r="AZ149" s="144"/>
      <c r="BA149" s="144"/>
      <c r="BB149" s="144"/>
    </row>
    <row r="150">
      <c r="A150" s="143"/>
      <c r="B150" s="143"/>
      <c r="C150" s="143"/>
      <c r="D150" s="143"/>
      <c r="E150" s="143"/>
      <c r="F150" s="288"/>
      <c r="G150" s="158"/>
      <c r="H150" s="143"/>
      <c r="I150" s="158"/>
      <c r="J150" s="158"/>
      <c r="K150" s="158"/>
      <c r="L150" s="158"/>
      <c r="M150" s="158"/>
      <c r="N150" s="158"/>
      <c r="O150" s="158"/>
      <c r="P150" s="158"/>
      <c r="Q150" s="143"/>
      <c r="R150" s="289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288"/>
      <c r="AE150" s="288"/>
      <c r="AF150" s="143"/>
      <c r="AG150" s="143"/>
      <c r="AH150" s="143"/>
      <c r="AI150" s="144"/>
      <c r="AJ150" s="144"/>
      <c r="AK150" s="144"/>
      <c r="AL150" s="144"/>
      <c r="AM150" s="144"/>
      <c r="AN150" s="144"/>
      <c r="AO150" s="144"/>
      <c r="AP150" s="144"/>
      <c r="AQ150" s="144"/>
      <c r="AR150" s="144"/>
      <c r="AS150" s="144"/>
      <c r="AT150" s="144"/>
      <c r="AU150" s="144"/>
      <c r="AV150" s="144"/>
      <c r="AW150" s="144"/>
      <c r="AX150" s="144"/>
      <c r="AY150" s="144"/>
      <c r="AZ150" s="144"/>
      <c r="BA150" s="144"/>
      <c r="BB150" s="144"/>
    </row>
    <row r="151">
      <c r="A151" s="143"/>
      <c r="B151" s="143"/>
      <c r="C151" s="143"/>
      <c r="D151" s="143"/>
      <c r="E151" s="143"/>
      <c r="F151" s="288"/>
      <c r="G151" s="158"/>
      <c r="H151" s="143"/>
      <c r="I151" s="158"/>
      <c r="J151" s="158"/>
      <c r="K151" s="158"/>
      <c r="L151" s="158"/>
      <c r="M151" s="158"/>
      <c r="N151" s="158"/>
      <c r="O151" s="158"/>
      <c r="P151" s="158"/>
      <c r="Q151" s="143"/>
      <c r="R151" s="289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288"/>
      <c r="AE151" s="288"/>
      <c r="AF151" s="143"/>
      <c r="AG151" s="143"/>
      <c r="AH151" s="143"/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144"/>
      <c r="AS151" s="144"/>
      <c r="AT151" s="144"/>
      <c r="AU151" s="144"/>
      <c r="AV151" s="144"/>
      <c r="AW151" s="144"/>
      <c r="AX151" s="144"/>
      <c r="AY151" s="144"/>
      <c r="AZ151" s="144"/>
      <c r="BA151" s="144"/>
      <c r="BB151" s="144"/>
    </row>
    <row r="152">
      <c r="A152" s="143"/>
      <c r="B152" s="143"/>
      <c r="C152" s="143"/>
      <c r="D152" s="143"/>
      <c r="E152" s="143"/>
      <c r="F152" s="288"/>
      <c r="G152" s="158"/>
      <c r="H152" s="143"/>
      <c r="I152" s="158"/>
      <c r="J152" s="158"/>
      <c r="K152" s="158"/>
      <c r="L152" s="158"/>
      <c r="M152" s="158"/>
      <c r="N152" s="158"/>
      <c r="O152" s="158"/>
      <c r="P152" s="158"/>
      <c r="Q152" s="143"/>
      <c r="R152" s="289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288"/>
      <c r="AE152" s="288"/>
      <c r="AF152" s="143"/>
      <c r="AG152" s="143"/>
      <c r="AH152" s="143"/>
      <c r="AI152" s="144"/>
      <c r="AJ152" s="144"/>
      <c r="AK152" s="144"/>
      <c r="AL152" s="144"/>
      <c r="AM152" s="144"/>
      <c r="AN152" s="144"/>
      <c r="AO152" s="144"/>
      <c r="AP152" s="144"/>
      <c r="AQ152" s="144"/>
      <c r="AR152" s="144"/>
      <c r="AS152" s="144"/>
      <c r="AT152" s="144"/>
      <c r="AU152" s="144"/>
      <c r="AV152" s="144"/>
      <c r="AW152" s="144"/>
      <c r="AX152" s="144"/>
      <c r="AY152" s="144"/>
      <c r="AZ152" s="144"/>
      <c r="BA152" s="144"/>
      <c r="BB152" s="144"/>
    </row>
    <row r="153">
      <c r="A153" s="143"/>
      <c r="B153" s="143"/>
      <c r="C153" s="143"/>
      <c r="D153" s="143"/>
      <c r="E153" s="143"/>
      <c r="F153" s="288"/>
      <c r="G153" s="158"/>
      <c r="H153" s="143"/>
      <c r="I153" s="158"/>
      <c r="J153" s="158"/>
      <c r="K153" s="158"/>
      <c r="L153" s="158"/>
      <c r="M153" s="158"/>
      <c r="N153" s="158"/>
      <c r="O153" s="158"/>
      <c r="P153" s="158"/>
      <c r="Q153" s="143"/>
      <c r="R153" s="289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288"/>
      <c r="AE153" s="288"/>
      <c r="AF153" s="143"/>
      <c r="AG153" s="143"/>
      <c r="AH153" s="143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144"/>
      <c r="AS153" s="144"/>
      <c r="AT153" s="144"/>
      <c r="AU153" s="144"/>
      <c r="AV153" s="144"/>
      <c r="AW153" s="144"/>
      <c r="AX153" s="144"/>
      <c r="AY153" s="144"/>
      <c r="AZ153" s="144"/>
      <c r="BA153" s="144"/>
      <c r="BB153" s="144"/>
    </row>
    <row r="154">
      <c r="A154" s="143"/>
      <c r="B154" s="143"/>
      <c r="C154" s="143"/>
      <c r="D154" s="143"/>
      <c r="E154" s="143"/>
      <c r="F154" s="288"/>
      <c r="G154" s="158"/>
      <c r="H154" s="143"/>
      <c r="I154" s="158"/>
      <c r="J154" s="158"/>
      <c r="K154" s="158"/>
      <c r="L154" s="158"/>
      <c r="M154" s="158"/>
      <c r="N154" s="158"/>
      <c r="O154" s="158"/>
      <c r="P154" s="158"/>
      <c r="Q154" s="143"/>
      <c r="R154" s="289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288"/>
      <c r="AE154" s="288"/>
      <c r="AF154" s="143"/>
      <c r="AG154" s="143"/>
      <c r="AH154" s="143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  <c r="AX154" s="144"/>
      <c r="AY154" s="144"/>
      <c r="AZ154" s="144"/>
      <c r="BA154" s="144"/>
      <c r="BB154" s="144"/>
    </row>
    <row r="155">
      <c r="A155" s="143"/>
      <c r="B155" s="143"/>
      <c r="C155" s="143"/>
      <c r="D155" s="143"/>
      <c r="E155" s="143"/>
      <c r="F155" s="288"/>
      <c r="G155" s="158"/>
      <c r="H155" s="143"/>
      <c r="I155" s="158"/>
      <c r="J155" s="158"/>
      <c r="K155" s="158"/>
      <c r="L155" s="158"/>
      <c r="M155" s="158"/>
      <c r="N155" s="158"/>
      <c r="O155" s="158"/>
      <c r="P155" s="158"/>
      <c r="Q155" s="143"/>
      <c r="R155" s="289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288"/>
      <c r="AE155" s="288"/>
      <c r="AF155" s="143"/>
      <c r="AG155" s="143"/>
      <c r="AH155" s="143"/>
      <c r="AI155" s="144"/>
      <c r="AJ155" s="144"/>
      <c r="AK155" s="144"/>
      <c r="AL155" s="144"/>
      <c r="AM155" s="144"/>
      <c r="AN155" s="144"/>
      <c r="AO155" s="144"/>
      <c r="AP155" s="144"/>
      <c r="AQ155" s="144"/>
      <c r="AR155" s="144"/>
      <c r="AS155" s="144"/>
      <c r="AT155" s="144"/>
      <c r="AU155" s="144"/>
      <c r="AV155" s="144"/>
      <c r="AW155" s="144"/>
      <c r="AX155" s="144"/>
      <c r="AY155" s="144"/>
      <c r="AZ155" s="144"/>
      <c r="BA155" s="144"/>
      <c r="BB155" s="144"/>
    </row>
    <row r="156">
      <c r="A156" s="143"/>
      <c r="B156" s="143"/>
      <c r="C156" s="143"/>
      <c r="D156" s="143"/>
      <c r="E156" s="143"/>
      <c r="F156" s="288"/>
      <c r="G156" s="158"/>
      <c r="H156" s="143"/>
      <c r="I156" s="158"/>
      <c r="J156" s="158"/>
      <c r="K156" s="158"/>
      <c r="L156" s="158"/>
      <c r="M156" s="158"/>
      <c r="N156" s="158"/>
      <c r="O156" s="158"/>
      <c r="P156" s="158"/>
      <c r="Q156" s="143"/>
      <c r="R156" s="289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288"/>
      <c r="AE156" s="288"/>
      <c r="AF156" s="143"/>
      <c r="AG156" s="143"/>
      <c r="AH156" s="143"/>
      <c r="AI156" s="144"/>
      <c r="AJ156" s="144"/>
      <c r="AK156" s="144"/>
      <c r="AL156" s="144"/>
      <c r="AM156" s="144"/>
      <c r="AN156" s="144"/>
      <c r="AO156" s="144"/>
      <c r="AP156" s="144"/>
      <c r="AQ156" s="144"/>
      <c r="AR156" s="144"/>
      <c r="AS156" s="144"/>
      <c r="AT156" s="144"/>
      <c r="AU156" s="144"/>
      <c r="AV156" s="144"/>
      <c r="AW156" s="144"/>
      <c r="AX156" s="144"/>
      <c r="AY156" s="144"/>
      <c r="AZ156" s="144"/>
      <c r="BA156" s="144"/>
      <c r="BB156" s="144"/>
    </row>
    <row r="157">
      <c r="A157" s="143"/>
      <c r="B157" s="143"/>
      <c r="C157" s="143"/>
      <c r="D157" s="143"/>
      <c r="E157" s="143"/>
      <c r="F157" s="288"/>
      <c r="G157" s="158"/>
      <c r="H157" s="143"/>
      <c r="I157" s="158"/>
      <c r="J157" s="158"/>
      <c r="K157" s="158"/>
      <c r="L157" s="158"/>
      <c r="M157" s="158"/>
      <c r="N157" s="158"/>
      <c r="O157" s="158"/>
      <c r="P157" s="158"/>
      <c r="Q157" s="143"/>
      <c r="R157" s="289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288"/>
      <c r="AE157" s="288"/>
      <c r="AF157" s="143"/>
      <c r="AG157" s="143"/>
      <c r="AH157" s="143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  <c r="AS157" s="144"/>
      <c r="AT157" s="144"/>
      <c r="AU157" s="144"/>
      <c r="AV157" s="144"/>
      <c r="AW157" s="144"/>
      <c r="AX157" s="144"/>
      <c r="AY157" s="144"/>
      <c r="AZ157" s="144"/>
      <c r="BA157" s="144"/>
      <c r="BB157" s="144"/>
    </row>
    <row r="158">
      <c r="A158" s="143"/>
      <c r="B158" s="143"/>
      <c r="C158" s="143"/>
      <c r="D158" s="143"/>
      <c r="E158" s="143"/>
      <c r="F158" s="288"/>
      <c r="G158" s="158"/>
      <c r="H158" s="143"/>
      <c r="I158" s="158"/>
      <c r="J158" s="158"/>
      <c r="K158" s="158"/>
      <c r="L158" s="158"/>
      <c r="M158" s="158"/>
      <c r="N158" s="158"/>
      <c r="O158" s="158"/>
      <c r="P158" s="158"/>
      <c r="Q158" s="143"/>
      <c r="R158" s="289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288"/>
      <c r="AE158" s="288"/>
      <c r="AF158" s="143"/>
      <c r="AG158" s="143"/>
      <c r="AH158" s="143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144"/>
      <c r="AS158" s="144"/>
      <c r="AT158" s="144"/>
      <c r="AU158" s="144"/>
      <c r="AV158" s="144"/>
      <c r="AW158" s="144"/>
      <c r="AX158" s="144"/>
      <c r="AY158" s="144"/>
      <c r="AZ158" s="144"/>
      <c r="BA158" s="144"/>
      <c r="BB158" s="144"/>
    </row>
    <row r="159">
      <c r="A159" s="143"/>
      <c r="B159" s="143"/>
      <c r="C159" s="143"/>
      <c r="D159" s="143"/>
      <c r="E159" s="143"/>
      <c r="F159" s="288"/>
      <c r="G159" s="158"/>
      <c r="H159" s="143"/>
      <c r="I159" s="158"/>
      <c r="J159" s="158"/>
      <c r="K159" s="158"/>
      <c r="L159" s="158"/>
      <c r="M159" s="158"/>
      <c r="N159" s="158"/>
      <c r="O159" s="158"/>
      <c r="P159" s="158"/>
      <c r="Q159" s="143"/>
      <c r="R159" s="289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288"/>
      <c r="AE159" s="288"/>
      <c r="AF159" s="143"/>
      <c r="AG159" s="143"/>
      <c r="AH159" s="143"/>
      <c r="AI159" s="144"/>
      <c r="AJ159" s="144"/>
      <c r="AK159" s="144"/>
      <c r="AL159" s="144"/>
      <c r="AM159" s="144"/>
      <c r="AN159" s="144"/>
      <c r="AO159" s="144"/>
      <c r="AP159" s="144"/>
      <c r="AQ159" s="144"/>
      <c r="AR159" s="144"/>
      <c r="AS159" s="144"/>
      <c r="AT159" s="144"/>
      <c r="AU159" s="144"/>
      <c r="AV159" s="144"/>
      <c r="AW159" s="144"/>
      <c r="AX159" s="144"/>
      <c r="AY159" s="144"/>
      <c r="AZ159" s="144"/>
      <c r="BA159" s="144"/>
      <c r="BB159" s="144"/>
    </row>
    <row r="160">
      <c r="A160" s="143"/>
      <c r="B160" s="143"/>
      <c r="C160" s="143"/>
      <c r="D160" s="143"/>
      <c r="E160" s="143"/>
      <c r="F160" s="288"/>
      <c r="G160" s="158"/>
      <c r="H160" s="143"/>
      <c r="I160" s="158"/>
      <c r="J160" s="158"/>
      <c r="K160" s="158"/>
      <c r="L160" s="158"/>
      <c r="M160" s="158"/>
      <c r="N160" s="158"/>
      <c r="O160" s="158"/>
      <c r="P160" s="158"/>
      <c r="Q160" s="143"/>
      <c r="R160" s="289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288"/>
      <c r="AE160" s="288"/>
      <c r="AF160" s="143"/>
      <c r="AG160" s="143"/>
      <c r="AH160" s="143"/>
      <c r="AI160" s="144"/>
      <c r="AJ160" s="144"/>
      <c r="AK160" s="144"/>
      <c r="AL160" s="144"/>
      <c r="AM160" s="144"/>
      <c r="AN160" s="144"/>
      <c r="AO160" s="144"/>
      <c r="AP160" s="144"/>
      <c r="AQ160" s="144"/>
      <c r="AR160" s="144"/>
      <c r="AS160" s="144"/>
      <c r="AT160" s="144"/>
      <c r="AU160" s="144"/>
      <c r="AV160" s="144"/>
      <c r="AW160" s="144"/>
      <c r="AX160" s="144"/>
      <c r="AY160" s="144"/>
      <c r="AZ160" s="144"/>
      <c r="BA160" s="144"/>
      <c r="BB160" s="144"/>
    </row>
    <row r="161">
      <c r="A161" s="143"/>
      <c r="B161" s="143"/>
      <c r="C161" s="143"/>
      <c r="D161" s="143"/>
      <c r="E161" s="143"/>
      <c r="F161" s="288"/>
      <c r="G161" s="158"/>
      <c r="H161" s="143"/>
      <c r="I161" s="158"/>
      <c r="J161" s="158"/>
      <c r="K161" s="158"/>
      <c r="L161" s="158"/>
      <c r="M161" s="158"/>
      <c r="N161" s="158"/>
      <c r="O161" s="158"/>
      <c r="P161" s="158"/>
      <c r="Q161" s="143"/>
      <c r="R161" s="289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288"/>
      <c r="AE161" s="288"/>
      <c r="AF161" s="143"/>
      <c r="AG161" s="143"/>
      <c r="AH161" s="143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144"/>
      <c r="AS161" s="144"/>
      <c r="AT161" s="144"/>
      <c r="AU161" s="144"/>
      <c r="AV161" s="144"/>
      <c r="AW161" s="144"/>
      <c r="AX161" s="144"/>
      <c r="AY161" s="144"/>
      <c r="AZ161" s="144"/>
      <c r="BA161" s="144"/>
      <c r="BB161" s="144"/>
    </row>
    <row r="162">
      <c r="A162" s="143"/>
      <c r="B162" s="143"/>
      <c r="C162" s="143"/>
      <c r="D162" s="143"/>
      <c r="E162" s="143"/>
      <c r="F162" s="288"/>
      <c r="G162" s="158"/>
      <c r="H162" s="143"/>
      <c r="I162" s="158"/>
      <c r="J162" s="158"/>
      <c r="K162" s="158"/>
      <c r="L162" s="158"/>
      <c r="M162" s="158"/>
      <c r="N162" s="158"/>
      <c r="O162" s="158"/>
      <c r="P162" s="158"/>
      <c r="Q162" s="143"/>
      <c r="R162" s="289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288"/>
      <c r="AE162" s="288"/>
      <c r="AF162" s="143"/>
      <c r="AG162" s="143"/>
      <c r="AH162" s="143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  <c r="AX162" s="144"/>
      <c r="AY162" s="144"/>
      <c r="AZ162" s="144"/>
      <c r="BA162" s="144"/>
      <c r="BB162" s="144"/>
    </row>
    <row r="163">
      <c r="A163" s="143"/>
      <c r="B163" s="143"/>
      <c r="C163" s="143"/>
      <c r="D163" s="143"/>
      <c r="E163" s="143"/>
      <c r="F163" s="288"/>
      <c r="G163" s="158"/>
      <c r="H163" s="143"/>
      <c r="I163" s="158"/>
      <c r="J163" s="158"/>
      <c r="K163" s="158"/>
      <c r="L163" s="158"/>
      <c r="M163" s="158"/>
      <c r="N163" s="158"/>
      <c r="O163" s="158"/>
      <c r="P163" s="158"/>
      <c r="Q163" s="143"/>
      <c r="R163" s="289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288"/>
      <c r="AE163" s="288"/>
      <c r="AF163" s="143"/>
      <c r="AG163" s="143"/>
      <c r="AH163" s="143"/>
      <c r="AI163" s="144"/>
      <c r="AJ163" s="144"/>
      <c r="AK163" s="144"/>
      <c r="AL163" s="144"/>
      <c r="AM163" s="144"/>
      <c r="AN163" s="144"/>
      <c r="AO163" s="144"/>
      <c r="AP163" s="144"/>
      <c r="AQ163" s="144"/>
      <c r="AR163" s="144"/>
      <c r="AS163" s="144"/>
      <c r="AT163" s="144"/>
      <c r="AU163" s="144"/>
      <c r="AV163" s="144"/>
      <c r="AW163" s="144"/>
      <c r="AX163" s="144"/>
      <c r="AY163" s="144"/>
      <c r="AZ163" s="144"/>
      <c r="BA163" s="144"/>
      <c r="BB163" s="144"/>
    </row>
    <row r="164">
      <c r="A164" s="143"/>
      <c r="B164" s="143"/>
      <c r="C164" s="143"/>
      <c r="D164" s="143"/>
      <c r="E164" s="143"/>
      <c r="F164" s="288"/>
      <c r="G164" s="143"/>
      <c r="H164" s="143"/>
      <c r="I164" s="158"/>
      <c r="J164" s="158"/>
      <c r="K164" s="158"/>
      <c r="L164" s="158"/>
      <c r="M164" s="158"/>
      <c r="N164" s="158"/>
      <c r="O164" s="158"/>
      <c r="P164" s="158"/>
      <c r="Q164" s="289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288"/>
      <c r="AD164" s="288"/>
      <c r="AE164" s="143"/>
      <c r="AF164" s="143"/>
      <c r="AG164" s="143"/>
      <c r="AH164" s="143"/>
      <c r="AI164" s="144"/>
      <c r="AJ164" s="144"/>
      <c r="AK164" s="144"/>
      <c r="AL164" s="144"/>
      <c r="AM164" s="144"/>
      <c r="AN164" s="144"/>
      <c r="AO164" s="144"/>
      <c r="AP164" s="144"/>
      <c r="AQ164" s="144"/>
      <c r="AR164" s="144"/>
      <c r="AS164" s="144"/>
      <c r="AT164" s="144"/>
      <c r="AU164" s="144"/>
      <c r="AV164" s="144"/>
      <c r="AW164" s="144"/>
      <c r="AX164" s="144"/>
      <c r="AY164" s="144"/>
      <c r="AZ164" s="144"/>
      <c r="BA164" s="144"/>
      <c r="BB164" s="144"/>
    </row>
    <row r="165">
      <c r="A165" s="143"/>
      <c r="B165" s="143"/>
      <c r="C165" s="143"/>
      <c r="D165" s="143"/>
      <c r="E165" s="143"/>
      <c r="F165" s="288"/>
      <c r="G165" s="143"/>
      <c r="H165" s="143"/>
      <c r="I165" s="158"/>
      <c r="J165" s="158"/>
      <c r="K165" s="158"/>
      <c r="L165" s="158"/>
      <c r="M165" s="158"/>
      <c r="N165" s="158"/>
      <c r="O165" s="158"/>
      <c r="P165" s="158"/>
      <c r="Q165" s="289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288"/>
      <c r="AD165" s="288"/>
      <c r="AE165" s="143"/>
      <c r="AF165" s="143"/>
      <c r="AG165" s="143"/>
      <c r="AH165" s="143"/>
      <c r="AI165" s="144"/>
      <c r="AJ165" s="144"/>
      <c r="AK165" s="144"/>
      <c r="AL165" s="144"/>
      <c r="AM165" s="144"/>
      <c r="AN165" s="144"/>
      <c r="AO165" s="144"/>
      <c r="AP165" s="144"/>
      <c r="AQ165" s="144"/>
      <c r="AR165" s="144"/>
      <c r="AS165" s="144"/>
      <c r="AT165" s="144"/>
      <c r="AU165" s="144"/>
      <c r="AV165" s="144"/>
      <c r="AW165" s="144"/>
      <c r="AX165" s="144"/>
      <c r="AY165" s="144"/>
      <c r="AZ165" s="144"/>
      <c r="BA165" s="144"/>
      <c r="BB165" s="144"/>
    </row>
    <row r="166">
      <c r="A166" s="143"/>
      <c r="B166" s="143"/>
      <c r="C166" s="143"/>
      <c r="D166" s="143"/>
      <c r="E166" s="143"/>
      <c r="F166" s="288"/>
      <c r="G166" s="143"/>
      <c r="H166" s="143"/>
      <c r="I166" s="158"/>
      <c r="J166" s="158"/>
      <c r="K166" s="158"/>
      <c r="L166" s="158"/>
      <c r="M166" s="158"/>
      <c r="N166" s="158"/>
      <c r="O166" s="158"/>
      <c r="P166" s="158"/>
      <c r="Q166" s="289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288"/>
      <c r="AD166" s="288"/>
      <c r="AE166" s="143"/>
      <c r="AF166" s="143"/>
      <c r="AG166" s="143"/>
      <c r="AH166" s="143"/>
      <c r="AI166" s="144"/>
      <c r="AJ166" s="144"/>
      <c r="AK166" s="144"/>
      <c r="AL166" s="144"/>
      <c r="AM166" s="144"/>
      <c r="AN166" s="144"/>
      <c r="AO166" s="144"/>
      <c r="AP166" s="144"/>
      <c r="AQ166" s="144"/>
      <c r="AR166" s="144"/>
      <c r="AS166" s="144"/>
      <c r="AT166" s="144"/>
      <c r="AU166" s="144"/>
      <c r="AV166" s="144"/>
      <c r="AW166" s="144"/>
      <c r="AX166" s="144"/>
      <c r="AY166" s="144"/>
      <c r="AZ166" s="144"/>
      <c r="BA166" s="144"/>
      <c r="BB166" s="144"/>
    </row>
    <row r="167">
      <c r="A167" s="143"/>
      <c r="B167" s="143"/>
      <c r="C167" s="143"/>
      <c r="D167" s="143"/>
      <c r="E167" s="143"/>
      <c r="F167" s="288"/>
      <c r="G167" s="143"/>
      <c r="H167" s="143"/>
      <c r="I167" s="158"/>
      <c r="J167" s="158"/>
      <c r="K167" s="158"/>
      <c r="L167" s="158"/>
      <c r="M167" s="158"/>
      <c r="N167" s="158"/>
      <c r="O167" s="158"/>
      <c r="P167" s="158"/>
      <c r="Q167" s="289"/>
      <c r="R167" s="143"/>
      <c r="S167" s="143"/>
      <c r="T167" s="143"/>
      <c r="U167" s="143"/>
      <c r="V167" s="143"/>
      <c r="W167" s="123"/>
      <c r="X167" s="143"/>
      <c r="Y167" s="143"/>
      <c r="Z167" s="143"/>
      <c r="AA167" s="143"/>
      <c r="AB167" s="143"/>
      <c r="AC167" s="288"/>
      <c r="AD167" s="288"/>
      <c r="AE167" s="143"/>
      <c r="AF167" s="143"/>
      <c r="AG167" s="143"/>
      <c r="AH167" s="143"/>
      <c r="AI167" s="144"/>
      <c r="AJ167" s="144"/>
      <c r="AK167" s="144"/>
      <c r="AL167" s="144"/>
      <c r="AM167" s="144"/>
      <c r="AN167" s="144"/>
      <c r="AO167" s="144"/>
      <c r="AP167" s="144"/>
      <c r="AQ167" s="144"/>
      <c r="AR167" s="144"/>
      <c r="AS167" s="144"/>
      <c r="AT167" s="144"/>
      <c r="AU167" s="144"/>
      <c r="AV167" s="144"/>
      <c r="AW167" s="144"/>
      <c r="AX167" s="144"/>
      <c r="AY167" s="144"/>
      <c r="AZ167" s="144"/>
      <c r="BA167" s="144"/>
      <c r="BB167" s="144"/>
    </row>
    <row r="168">
      <c r="A168" s="143"/>
      <c r="B168" s="143"/>
      <c r="C168" s="143"/>
      <c r="D168" s="143"/>
      <c r="E168" s="143"/>
      <c r="F168" s="288"/>
      <c r="G168" s="143"/>
      <c r="H168" s="143"/>
      <c r="I168" s="158"/>
      <c r="J168" s="158"/>
      <c r="K168" s="158"/>
      <c r="L168" s="158"/>
      <c r="M168" s="158"/>
      <c r="N168" s="158"/>
      <c r="O168" s="158"/>
      <c r="P168" s="158"/>
      <c r="Q168" s="289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288"/>
      <c r="AD168" s="288"/>
      <c r="AE168" s="143"/>
      <c r="AF168" s="143"/>
      <c r="AG168" s="143"/>
      <c r="AH168" s="143"/>
      <c r="AI168" s="144"/>
      <c r="AJ168" s="144"/>
      <c r="AK168" s="144"/>
      <c r="AL168" s="144"/>
      <c r="AM168" s="144"/>
      <c r="AN168" s="144"/>
      <c r="AO168" s="144"/>
      <c r="AP168" s="144"/>
      <c r="AQ168" s="144"/>
      <c r="AR168" s="144"/>
      <c r="AS168" s="144"/>
      <c r="AT168" s="144"/>
      <c r="AU168" s="144"/>
      <c r="AV168" s="144"/>
      <c r="AW168" s="144"/>
      <c r="AX168" s="144"/>
      <c r="AY168" s="144"/>
      <c r="AZ168" s="144"/>
      <c r="BA168" s="144"/>
      <c r="BB168" s="144"/>
    </row>
    <row r="169">
      <c r="A169" s="143"/>
      <c r="B169" s="143"/>
      <c r="C169" s="143"/>
      <c r="D169" s="143"/>
      <c r="E169" s="143"/>
      <c r="F169" s="288"/>
      <c r="G169" s="143"/>
      <c r="H169" s="143"/>
      <c r="I169" s="158"/>
      <c r="J169" s="158"/>
      <c r="K169" s="158"/>
      <c r="L169" s="158"/>
      <c r="M169" s="158"/>
      <c r="N169" s="158"/>
      <c r="O169" s="158"/>
      <c r="P169" s="158"/>
      <c r="Q169" s="289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288"/>
      <c r="AD169" s="288"/>
      <c r="AE169" s="143"/>
      <c r="AF169" s="143"/>
      <c r="AG169" s="143"/>
      <c r="AH169" s="143"/>
      <c r="AI169" s="144"/>
      <c r="AJ169" s="144"/>
      <c r="AK169" s="144"/>
      <c r="AL169" s="144"/>
      <c r="AM169" s="144"/>
      <c r="AN169" s="144"/>
      <c r="AO169" s="144"/>
      <c r="AP169" s="144"/>
      <c r="AQ169" s="144"/>
      <c r="AR169" s="144"/>
      <c r="AS169" s="144"/>
      <c r="AT169" s="144"/>
      <c r="AU169" s="144"/>
      <c r="AV169" s="144"/>
      <c r="AW169" s="144"/>
      <c r="AX169" s="144"/>
      <c r="AY169" s="144"/>
      <c r="AZ169" s="144"/>
      <c r="BA169" s="144"/>
      <c r="BB169" s="144"/>
    </row>
    <row r="170">
      <c r="A170" s="143"/>
      <c r="B170" s="143"/>
      <c r="C170" s="143"/>
      <c r="D170" s="143"/>
      <c r="E170" s="143"/>
      <c r="F170" s="288"/>
      <c r="G170" s="143"/>
      <c r="H170" s="143"/>
      <c r="I170" s="158"/>
      <c r="J170" s="158"/>
      <c r="K170" s="158"/>
      <c r="L170" s="158"/>
      <c r="M170" s="158"/>
      <c r="N170" s="158"/>
      <c r="O170" s="158"/>
      <c r="P170" s="158"/>
      <c r="Q170" s="289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288"/>
      <c r="AD170" s="288"/>
      <c r="AE170" s="143"/>
      <c r="AF170" s="143"/>
      <c r="AG170" s="143"/>
      <c r="AH170" s="143"/>
      <c r="AI170" s="144"/>
      <c r="AJ170" s="144"/>
      <c r="AK170" s="144"/>
      <c r="AL170" s="144"/>
      <c r="AM170" s="144"/>
      <c r="AN170" s="144"/>
      <c r="AO170" s="144"/>
      <c r="AP170" s="144"/>
      <c r="AQ170" s="144"/>
      <c r="AR170" s="144"/>
      <c r="AS170" s="144"/>
      <c r="AT170" s="144"/>
      <c r="AU170" s="144"/>
      <c r="AV170" s="144"/>
      <c r="AW170" s="144"/>
      <c r="AX170" s="144"/>
      <c r="AY170" s="144"/>
      <c r="AZ170" s="144"/>
      <c r="BA170" s="144"/>
      <c r="BB170" s="144"/>
    </row>
    <row r="171">
      <c r="A171" s="143"/>
      <c r="B171" s="143"/>
      <c r="C171" s="143"/>
      <c r="D171" s="143"/>
      <c r="E171" s="143"/>
      <c r="F171" s="288"/>
      <c r="G171" s="143"/>
      <c r="H171" s="143"/>
      <c r="I171" s="158"/>
      <c r="J171" s="158"/>
      <c r="K171" s="158"/>
      <c r="L171" s="158"/>
      <c r="M171" s="158"/>
      <c r="N171" s="158"/>
      <c r="O171" s="158"/>
      <c r="P171" s="158"/>
      <c r="Q171" s="289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288"/>
      <c r="AD171" s="288"/>
      <c r="AE171" s="143"/>
      <c r="AF171" s="143"/>
      <c r="AG171" s="143"/>
      <c r="AH171" s="143"/>
      <c r="AI171" s="144"/>
      <c r="AJ171" s="144"/>
      <c r="AK171" s="144"/>
      <c r="AL171" s="144"/>
      <c r="AM171" s="144"/>
      <c r="AN171" s="144"/>
      <c r="AO171" s="144"/>
      <c r="AP171" s="144"/>
      <c r="AQ171" s="144"/>
      <c r="AR171" s="144"/>
      <c r="AS171" s="144"/>
      <c r="AT171" s="144"/>
      <c r="AU171" s="144"/>
      <c r="AV171" s="144"/>
      <c r="AW171" s="144"/>
      <c r="AX171" s="144"/>
      <c r="AY171" s="144"/>
      <c r="AZ171" s="144"/>
      <c r="BA171" s="144"/>
      <c r="BB171" s="144"/>
    </row>
    <row r="172">
      <c r="A172" s="143"/>
      <c r="B172" s="143"/>
      <c r="C172" s="143"/>
      <c r="D172" s="143"/>
      <c r="E172" s="143"/>
      <c r="F172" s="288"/>
      <c r="G172" s="143"/>
      <c r="H172" s="143"/>
      <c r="I172" s="158"/>
      <c r="J172" s="158"/>
      <c r="K172" s="158"/>
      <c r="L172" s="158"/>
      <c r="M172" s="158"/>
      <c r="N172" s="158"/>
      <c r="O172" s="158"/>
      <c r="P172" s="158"/>
      <c r="Q172" s="289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288"/>
      <c r="AD172" s="288"/>
      <c r="AE172" s="143"/>
      <c r="AF172" s="143"/>
      <c r="AG172" s="143"/>
      <c r="AH172" s="143"/>
      <c r="AI172" s="144"/>
      <c r="AJ172" s="144"/>
      <c r="AK172" s="144"/>
      <c r="AL172" s="144"/>
      <c r="AM172" s="144"/>
      <c r="AN172" s="144"/>
      <c r="AO172" s="144"/>
      <c r="AP172" s="144"/>
      <c r="AQ172" s="144"/>
      <c r="AR172" s="144"/>
      <c r="AS172" s="144"/>
      <c r="AT172" s="144"/>
      <c r="AU172" s="144"/>
      <c r="AV172" s="144"/>
      <c r="AW172" s="144"/>
      <c r="AX172" s="144"/>
      <c r="AY172" s="144"/>
      <c r="AZ172" s="144"/>
      <c r="BA172" s="144"/>
      <c r="BB172" s="144"/>
    </row>
    <row r="173">
      <c r="A173" s="143"/>
      <c r="B173" s="143"/>
      <c r="C173" s="143"/>
      <c r="D173" s="143"/>
      <c r="E173" s="143"/>
      <c r="F173" s="288"/>
      <c r="G173" s="143"/>
      <c r="H173" s="143"/>
      <c r="I173" s="158"/>
      <c r="J173" s="158"/>
      <c r="K173" s="158"/>
      <c r="L173" s="158"/>
      <c r="M173" s="158"/>
      <c r="N173" s="158"/>
      <c r="O173" s="158"/>
      <c r="P173" s="158"/>
      <c r="Q173" s="289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288"/>
      <c r="AD173" s="288"/>
      <c r="AE173" s="143"/>
      <c r="AF173" s="143"/>
      <c r="AG173" s="143"/>
      <c r="AH173" s="143"/>
      <c r="AI173" s="144"/>
      <c r="AJ173" s="144"/>
      <c r="AK173" s="144"/>
      <c r="AL173" s="144"/>
      <c r="AM173" s="144"/>
      <c r="AN173" s="144"/>
      <c r="AO173" s="144"/>
      <c r="AP173" s="144"/>
      <c r="AQ173" s="144"/>
      <c r="AR173" s="144"/>
      <c r="AS173" s="144"/>
      <c r="AT173" s="144"/>
      <c r="AU173" s="144"/>
      <c r="AV173" s="144"/>
      <c r="AW173" s="144"/>
      <c r="AX173" s="144"/>
      <c r="AY173" s="144"/>
      <c r="AZ173" s="144"/>
      <c r="BA173" s="144"/>
      <c r="BB173" s="144"/>
    </row>
    <row r="174">
      <c r="A174" s="143"/>
      <c r="B174" s="143"/>
      <c r="C174" s="143"/>
      <c r="D174" s="143"/>
      <c r="E174" s="143"/>
      <c r="F174" s="288"/>
      <c r="G174" s="143"/>
      <c r="H174" s="143"/>
      <c r="I174" s="158"/>
      <c r="J174" s="158"/>
      <c r="K174" s="158"/>
      <c r="L174" s="158"/>
      <c r="M174" s="158"/>
      <c r="N174" s="158"/>
      <c r="O174" s="158"/>
      <c r="P174" s="158"/>
      <c r="Q174" s="289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288"/>
      <c r="AD174" s="288"/>
      <c r="AE174" s="143"/>
      <c r="AF174" s="143"/>
      <c r="AG174" s="143"/>
      <c r="AH174" s="143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144"/>
      <c r="AS174" s="144"/>
      <c r="AT174" s="144"/>
      <c r="AU174" s="144"/>
      <c r="AV174" s="144"/>
      <c r="AW174" s="144"/>
      <c r="AX174" s="144"/>
      <c r="AY174" s="144"/>
      <c r="AZ174" s="144"/>
      <c r="BA174" s="144"/>
      <c r="BB174" s="144"/>
    </row>
    <row r="175">
      <c r="A175" s="143"/>
      <c r="B175" s="143"/>
      <c r="C175" s="143"/>
      <c r="D175" s="143"/>
      <c r="E175" s="143"/>
      <c r="F175" s="288"/>
      <c r="G175" s="143"/>
      <c r="H175" s="143"/>
      <c r="I175" s="158"/>
      <c r="J175" s="158"/>
      <c r="K175" s="158"/>
      <c r="L175" s="158"/>
      <c r="M175" s="158"/>
      <c r="N175" s="158"/>
      <c r="O175" s="158"/>
      <c r="P175" s="158"/>
      <c r="Q175" s="289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288"/>
      <c r="AD175" s="288"/>
      <c r="AE175" s="143"/>
      <c r="AF175" s="143"/>
      <c r="AG175" s="143"/>
      <c r="AH175" s="143"/>
      <c r="AI175" s="144"/>
      <c r="AJ175" s="144"/>
      <c r="AK175" s="144"/>
      <c r="AL175" s="144"/>
      <c r="AM175" s="144"/>
      <c r="AN175" s="144"/>
      <c r="AO175" s="144"/>
      <c r="AP175" s="144"/>
      <c r="AQ175" s="144"/>
      <c r="AR175" s="144"/>
      <c r="AS175" s="144"/>
      <c r="AT175" s="144"/>
      <c r="AU175" s="144"/>
      <c r="AV175" s="144"/>
      <c r="AW175" s="144"/>
      <c r="AX175" s="144"/>
      <c r="AY175" s="144"/>
      <c r="AZ175" s="144"/>
      <c r="BA175" s="144"/>
      <c r="BB175" s="144"/>
    </row>
    <row r="176">
      <c r="A176" s="143"/>
      <c r="B176" s="143"/>
      <c r="C176" s="143"/>
      <c r="D176" s="143"/>
      <c r="E176" s="143"/>
      <c r="F176" s="288"/>
      <c r="G176" s="143"/>
      <c r="H176" s="143"/>
      <c r="I176" s="158"/>
      <c r="J176" s="158"/>
      <c r="K176" s="158"/>
      <c r="L176" s="158"/>
      <c r="M176" s="158"/>
      <c r="N176" s="158"/>
      <c r="O176" s="158"/>
      <c r="P176" s="158"/>
      <c r="Q176" s="289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288"/>
      <c r="AD176" s="288"/>
      <c r="AE176" s="143"/>
      <c r="AF176" s="143"/>
      <c r="AG176" s="143"/>
      <c r="AH176" s="143"/>
      <c r="AI176" s="144"/>
      <c r="AJ176" s="144"/>
      <c r="AK176" s="144"/>
      <c r="AL176" s="144"/>
      <c r="AM176" s="144"/>
      <c r="AN176" s="144"/>
      <c r="AO176" s="144"/>
      <c r="AP176" s="144"/>
      <c r="AQ176" s="144"/>
      <c r="AR176" s="144"/>
      <c r="AS176" s="144"/>
      <c r="AT176" s="144"/>
      <c r="AU176" s="144"/>
      <c r="AV176" s="144"/>
      <c r="AW176" s="144"/>
      <c r="AX176" s="144"/>
      <c r="AY176" s="144"/>
      <c r="AZ176" s="144"/>
      <c r="BA176" s="144"/>
      <c r="BB176" s="144"/>
    </row>
    <row r="177">
      <c r="A177" s="143"/>
      <c r="B177" s="143"/>
      <c r="C177" s="143"/>
      <c r="D177" s="143"/>
      <c r="E177" s="143"/>
      <c r="F177" s="288"/>
      <c r="G177" s="143"/>
      <c r="H177" s="143"/>
      <c r="I177" s="158"/>
      <c r="J177" s="158"/>
      <c r="K177" s="158"/>
      <c r="L177" s="158"/>
      <c r="M177" s="158"/>
      <c r="N177" s="158"/>
      <c r="O177" s="158"/>
      <c r="P177" s="158"/>
      <c r="Q177" s="289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288"/>
      <c r="AD177" s="288"/>
      <c r="AE177" s="143"/>
      <c r="AF177" s="143"/>
      <c r="AG177" s="143"/>
      <c r="AH177" s="143"/>
      <c r="AI177" s="144"/>
      <c r="AJ177" s="144"/>
      <c r="AK177" s="144"/>
      <c r="AL177" s="144"/>
      <c r="AM177" s="144"/>
      <c r="AN177" s="144"/>
      <c r="AO177" s="144"/>
      <c r="AP177" s="144"/>
      <c r="AQ177" s="144"/>
      <c r="AR177" s="144"/>
      <c r="AS177" s="144"/>
      <c r="AT177" s="144"/>
      <c r="AU177" s="144"/>
      <c r="AV177" s="144"/>
      <c r="AW177" s="144"/>
      <c r="AX177" s="144"/>
      <c r="AY177" s="144"/>
      <c r="AZ177" s="144"/>
      <c r="BA177" s="144"/>
      <c r="BB177" s="144"/>
    </row>
    <row r="178">
      <c r="A178" s="143"/>
      <c r="B178" s="143"/>
      <c r="C178" s="143"/>
      <c r="D178" s="143"/>
      <c r="E178" s="143"/>
      <c r="F178" s="288"/>
      <c r="G178" s="143"/>
      <c r="H178" s="143"/>
      <c r="I178" s="158"/>
      <c r="J178" s="158"/>
      <c r="K178" s="158"/>
      <c r="L178" s="158"/>
      <c r="M178" s="158"/>
      <c r="N178" s="158"/>
      <c r="O178" s="158"/>
      <c r="P178" s="158"/>
      <c r="Q178" s="289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288"/>
      <c r="AD178" s="288"/>
      <c r="AE178" s="143"/>
      <c r="AF178" s="143"/>
      <c r="AG178" s="143"/>
      <c r="AH178" s="143"/>
      <c r="AI178" s="144"/>
      <c r="AJ178" s="144"/>
      <c r="AK178" s="144"/>
      <c r="AL178" s="144"/>
      <c r="AM178" s="144"/>
      <c r="AN178" s="144"/>
      <c r="AO178" s="144"/>
      <c r="AP178" s="144"/>
      <c r="AQ178" s="144"/>
      <c r="AR178" s="144"/>
      <c r="AS178" s="144"/>
      <c r="AT178" s="144"/>
      <c r="AU178" s="144"/>
      <c r="AV178" s="144"/>
      <c r="AW178" s="144"/>
      <c r="AX178" s="144"/>
      <c r="AY178" s="144"/>
      <c r="AZ178" s="144"/>
      <c r="BA178" s="144"/>
      <c r="BB178" s="144"/>
    </row>
    <row r="179">
      <c r="A179" s="143"/>
      <c r="B179" s="143"/>
      <c r="C179" s="143"/>
      <c r="D179" s="143"/>
      <c r="E179" s="143"/>
      <c r="F179" s="288"/>
      <c r="G179" s="143"/>
      <c r="H179" s="143"/>
      <c r="I179" s="158"/>
      <c r="J179" s="158"/>
      <c r="K179" s="158"/>
      <c r="L179" s="158"/>
      <c r="M179" s="158"/>
      <c r="N179" s="158"/>
      <c r="O179" s="158"/>
      <c r="P179" s="158"/>
      <c r="Q179" s="289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288"/>
      <c r="AD179" s="288"/>
      <c r="AE179" s="143"/>
      <c r="AF179" s="143"/>
      <c r="AG179" s="143"/>
      <c r="AH179" s="143"/>
      <c r="AI179" s="144"/>
      <c r="AJ179" s="144"/>
      <c r="AK179" s="144"/>
      <c r="AL179" s="144"/>
      <c r="AM179" s="144"/>
      <c r="AN179" s="144"/>
      <c r="AO179" s="144"/>
      <c r="AP179" s="144"/>
      <c r="AQ179" s="144"/>
      <c r="AR179" s="144"/>
      <c r="AS179" s="144"/>
      <c r="AT179" s="144"/>
      <c r="AU179" s="144"/>
      <c r="AV179" s="144"/>
      <c r="AW179" s="144"/>
      <c r="AX179" s="144"/>
      <c r="AY179" s="144"/>
      <c r="AZ179" s="144"/>
      <c r="BA179" s="144"/>
      <c r="BB179" s="144"/>
    </row>
    <row r="180">
      <c r="A180" s="143"/>
      <c r="B180" s="143"/>
      <c r="C180" s="143"/>
      <c r="D180" s="143"/>
      <c r="E180" s="143"/>
      <c r="F180" s="288"/>
      <c r="G180" s="143"/>
      <c r="H180" s="143"/>
      <c r="I180" s="158"/>
      <c r="J180" s="158"/>
      <c r="K180" s="158"/>
      <c r="L180" s="158"/>
      <c r="M180" s="158"/>
      <c r="N180" s="158"/>
      <c r="O180" s="158"/>
      <c r="P180" s="158"/>
      <c r="Q180" s="289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288"/>
      <c r="AD180" s="288"/>
      <c r="AE180" s="143"/>
      <c r="AF180" s="143"/>
      <c r="AG180" s="143"/>
      <c r="AH180" s="143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144"/>
      <c r="AS180" s="144"/>
      <c r="AT180" s="144"/>
      <c r="AU180" s="144"/>
      <c r="AV180" s="144"/>
      <c r="AW180" s="144"/>
      <c r="AX180" s="144"/>
      <c r="AY180" s="144"/>
      <c r="AZ180" s="144"/>
      <c r="BA180" s="144"/>
      <c r="BB180" s="144"/>
    </row>
    <row r="181">
      <c r="A181" s="143"/>
      <c r="B181" s="143"/>
      <c r="C181" s="143"/>
      <c r="D181" s="143"/>
      <c r="E181" s="143"/>
      <c r="F181" s="288"/>
      <c r="G181" s="143"/>
      <c r="H181" s="143"/>
      <c r="I181" s="158"/>
      <c r="J181" s="158"/>
      <c r="K181" s="158"/>
      <c r="L181" s="158"/>
      <c r="M181" s="158"/>
      <c r="N181" s="158"/>
      <c r="O181" s="158"/>
      <c r="P181" s="158"/>
      <c r="Q181" s="289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288"/>
      <c r="AD181" s="288"/>
      <c r="AE181" s="143"/>
      <c r="AF181" s="143"/>
      <c r="AG181" s="143"/>
      <c r="AH181" s="143"/>
      <c r="AI181" s="144"/>
      <c r="AJ181" s="144"/>
      <c r="AK181" s="144"/>
      <c r="AL181" s="144"/>
      <c r="AM181" s="144"/>
      <c r="AN181" s="144"/>
      <c r="AO181" s="144"/>
      <c r="AP181" s="144"/>
      <c r="AQ181" s="144"/>
      <c r="AR181" s="144"/>
      <c r="AS181" s="144"/>
      <c r="AT181" s="144"/>
      <c r="AU181" s="144"/>
      <c r="AV181" s="144"/>
      <c r="AW181" s="144"/>
      <c r="AX181" s="144"/>
      <c r="AY181" s="144"/>
      <c r="AZ181" s="144"/>
      <c r="BA181" s="144"/>
      <c r="BB181" s="144"/>
    </row>
    <row r="182">
      <c r="A182" s="143"/>
      <c r="B182" s="143"/>
      <c r="C182" s="143"/>
      <c r="D182" s="143"/>
      <c r="E182" s="143"/>
      <c r="F182" s="288"/>
      <c r="G182" s="143"/>
      <c r="H182" s="143"/>
      <c r="I182" s="158"/>
      <c r="J182" s="158"/>
      <c r="K182" s="158"/>
      <c r="L182" s="158"/>
      <c r="M182" s="158"/>
      <c r="N182" s="158"/>
      <c r="O182" s="158"/>
      <c r="P182" s="158"/>
      <c r="Q182" s="289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288"/>
      <c r="AD182" s="288"/>
      <c r="AE182" s="143"/>
      <c r="AF182" s="143"/>
      <c r="AG182" s="143"/>
      <c r="AH182" s="143"/>
      <c r="AI182" s="144"/>
      <c r="AJ182" s="144"/>
      <c r="AK182" s="144"/>
      <c r="AL182" s="144"/>
      <c r="AM182" s="144"/>
      <c r="AN182" s="144"/>
      <c r="AO182" s="144"/>
      <c r="AP182" s="144"/>
      <c r="AQ182" s="144"/>
      <c r="AR182" s="144"/>
      <c r="AS182" s="144"/>
      <c r="AT182" s="144"/>
      <c r="AU182" s="144"/>
      <c r="AV182" s="144"/>
      <c r="AW182" s="144"/>
      <c r="AX182" s="144"/>
      <c r="AY182" s="144"/>
      <c r="AZ182" s="144"/>
      <c r="BA182" s="144"/>
      <c r="BB182" s="144"/>
    </row>
    <row r="183">
      <c r="A183" s="143"/>
      <c r="B183" s="143"/>
      <c r="C183" s="143"/>
      <c r="D183" s="143"/>
      <c r="E183" s="143"/>
      <c r="F183" s="288"/>
      <c r="G183" s="143"/>
      <c r="H183" s="143"/>
      <c r="I183" s="158"/>
      <c r="J183" s="158"/>
      <c r="K183" s="158"/>
      <c r="L183" s="158"/>
      <c r="M183" s="158"/>
      <c r="N183" s="158"/>
      <c r="O183" s="158"/>
      <c r="P183" s="158"/>
      <c r="Q183" s="289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288"/>
      <c r="AD183" s="288"/>
      <c r="AE183" s="143"/>
      <c r="AF183" s="143"/>
      <c r="AG183" s="143"/>
      <c r="AH183" s="143"/>
      <c r="AI183" s="144"/>
      <c r="AJ183" s="144"/>
      <c r="AK183" s="144"/>
      <c r="AL183" s="144"/>
      <c r="AM183" s="144"/>
      <c r="AN183" s="144"/>
      <c r="AO183" s="144"/>
      <c r="AP183" s="144"/>
      <c r="AQ183" s="144"/>
      <c r="AR183" s="144"/>
      <c r="AS183" s="144"/>
      <c r="AT183" s="144"/>
      <c r="AU183" s="144"/>
      <c r="AV183" s="144"/>
      <c r="AW183" s="144"/>
      <c r="AX183" s="144"/>
      <c r="AY183" s="144"/>
      <c r="AZ183" s="144"/>
      <c r="BA183" s="144"/>
      <c r="BB183" s="144"/>
    </row>
    <row r="184">
      <c r="A184" s="143"/>
      <c r="B184" s="143"/>
      <c r="C184" s="143"/>
      <c r="D184" s="143"/>
      <c r="E184" s="143"/>
      <c r="F184" s="288"/>
      <c r="G184" s="143"/>
      <c r="H184" s="143"/>
      <c r="I184" s="158"/>
      <c r="J184" s="158"/>
      <c r="K184" s="158"/>
      <c r="L184" s="158"/>
      <c r="M184" s="158"/>
      <c r="N184" s="158"/>
      <c r="O184" s="158"/>
      <c r="P184" s="158"/>
      <c r="Q184" s="289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288"/>
      <c r="AD184" s="288"/>
      <c r="AE184" s="143"/>
      <c r="AF184" s="143"/>
      <c r="AG184" s="143"/>
      <c r="AH184" s="143"/>
      <c r="AI184" s="144"/>
      <c r="AJ184" s="144"/>
      <c r="AK184" s="144"/>
      <c r="AL184" s="144"/>
      <c r="AM184" s="144"/>
      <c r="AN184" s="144"/>
      <c r="AO184" s="144"/>
      <c r="AP184" s="144"/>
      <c r="AQ184" s="144"/>
      <c r="AR184" s="144"/>
      <c r="AS184" s="144"/>
      <c r="AT184" s="144"/>
      <c r="AU184" s="144"/>
      <c r="AV184" s="144"/>
      <c r="AW184" s="144"/>
      <c r="AX184" s="144"/>
      <c r="AY184" s="144"/>
      <c r="AZ184" s="144"/>
      <c r="BA184" s="144"/>
      <c r="BB184" s="144"/>
    </row>
    <row r="185">
      <c r="A185" s="143"/>
      <c r="B185" s="143"/>
      <c r="C185" s="143"/>
      <c r="D185" s="143"/>
      <c r="E185" s="143"/>
      <c r="F185" s="288"/>
      <c r="G185" s="143"/>
      <c r="H185" s="143"/>
      <c r="I185" s="158"/>
      <c r="J185" s="158"/>
      <c r="K185" s="158"/>
      <c r="L185" s="158"/>
      <c r="M185" s="158"/>
      <c r="N185" s="158"/>
      <c r="O185" s="158"/>
      <c r="P185" s="158"/>
      <c r="Q185" s="289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288"/>
      <c r="AD185" s="288"/>
      <c r="AE185" s="143"/>
      <c r="AF185" s="143"/>
      <c r="AG185" s="143"/>
      <c r="AH185" s="143"/>
      <c r="AI185" s="144"/>
      <c r="AJ185" s="144"/>
      <c r="AK185" s="144"/>
      <c r="AL185" s="144"/>
      <c r="AM185" s="144"/>
      <c r="AN185" s="144"/>
      <c r="AO185" s="144"/>
      <c r="AP185" s="144"/>
      <c r="AQ185" s="144"/>
      <c r="AR185" s="144"/>
      <c r="AS185" s="144"/>
      <c r="AT185" s="144"/>
      <c r="AU185" s="144"/>
      <c r="AV185" s="144"/>
      <c r="AW185" s="144"/>
      <c r="AX185" s="144"/>
      <c r="AY185" s="144"/>
      <c r="AZ185" s="144"/>
      <c r="BA185" s="144"/>
      <c r="BB185" s="144"/>
    </row>
    <row r="186">
      <c r="A186" s="143"/>
      <c r="B186" s="143"/>
      <c r="C186" s="143"/>
      <c r="D186" s="143"/>
      <c r="E186" s="143"/>
      <c r="F186" s="288"/>
      <c r="G186" s="143"/>
      <c r="H186" s="143"/>
      <c r="I186" s="158"/>
      <c r="J186" s="158"/>
      <c r="K186" s="158"/>
      <c r="L186" s="158"/>
      <c r="M186" s="158"/>
      <c r="N186" s="158"/>
      <c r="O186" s="158"/>
      <c r="P186" s="158"/>
      <c r="Q186" s="289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288"/>
      <c r="AD186" s="288"/>
      <c r="AE186" s="143"/>
      <c r="AF186" s="143"/>
      <c r="AG186" s="143"/>
      <c r="AH186" s="143"/>
      <c r="AI186" s="144"/>
      <c r="AJ186" s="144"/>
      <c r="AK186" s="144"/>
      <c r="AL186" s="144"/>
      <c r="AM186" s="144"/>
      <c r="AN186" s="144"/>
      <c r="AO186" s="144"/>
      <c r="AP186" s="144"/>
      <c r="AQ186" s="144"/>
      <c r="AR186" s="144"/>
      <c r="AS186" s="144"/>
      <c r="AT186" s="144"/>
      <c r="AU186" s="144"/>
      <c r="AV186" s="144"/>
      <c r="AW186" s="144"/>
      <c r="AX186" s="144"/>
      <c r="AY186" s="144"/>
      <c r="AZ186" s="144"/>
      <c r="BA186" s="144"/>
      <c r="BB186" s="144"/>
    </row>
    <row r="187">
      <c r="A187" s="143"/>
      <c r="B187" s="143"/>
      <c r="C187" s="143"/>
      <c r="D187" s="143"/>
      <c r="E187" s="143"/>
      <c r="F187" s="288"/>
      <c r="G187" s="143"/>
      <c r="H187" s="143"/>
      <c r="I187" s="158"/>
      <c r="J187" s="158"/>
      <c r="K187" s="158"/>
      <c r="L187" s="158"/>
      <c r="M187" s="158"/>
      <c r="N187" s="158"/>
      <c r="O187" s="158"/>
      <c r="P187" s="158"/>
      <c r="Q187" s="289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288"/>
      <c r="AD187" s="288"/>
      <c r="AE187" s="143"/>
      <c r="AF187" s="143"/>
      <c r="AG187" s="143"/>
      <c r="AH187" s="143"/>
      <c r="AI187" s="144"/>
      <c r="AJ187" s="144"/>
      <c r="AK187" s="144"/>
      <c r="AL187" s="144"/>
      <c r="AM187" s="144"/>
      <c r="AN187" s="144"/>
      <c r="AO187" s="144"/>
      <c r="AP187" s="144"/>
      <c r="AQ187" s="144"/>
      <c r="AR187" s="144"/>
      <c r="AS187" s="144"/>
      <c r="AT187" s="144"/>
      <c r="AU187" s="144"/>
      <c r="AV187" s="144"/>
      <c r="AW187" s="144"/>
      <c r="AX187" s="144"/>
      <c r="AY187" s="144"/>
      <c r="AZ187" s="144"/>
      <c r="BA187" s="144"/>
      <c r="BB187" s="144"/>
    </row>
    <row r="188">
      <c r="A188" s="143"/>
      <c r="B188" s="143"/>
      <c r="C188" s="143"/>
      <c r="D188" s="143"/>
      <c r="E188" s="143"/>
      <c r="F188" s="288"/>
      <c r="G188" s="143"/>
      <c r="H188" s="143"/>
      <c r="I188" s="158"/>
      <c r="J188" s="158"/>
      <c r="K188" s="158"/>
      <c r="L188" s="158"/>
      <c r="M188" s="158"/>
      <c r="N188" s="158"/>
      <c r="O188" s="158"/>
      <c r="P188" s="158"/>
      <c r="Q188" s="289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288"/>
      <c r="AD188" s="288"/>
      <c r="AE188" s="143"/>
      <c r="AF188" s="143"/>
      <c r="AG188" s="143"/>
      <c r="AH188" s="143"/>
      <c r="AI188" s="144"/>
      <c r="AJ188" s="144"/>
      <c r="AK188" s="144"/>
      <c r="AL188" s="144"/>
      <c r="AM188" s="144"/>
      <c r="AN188" s="144"/>
      <c r="AO188" s="144"/>
      <c r="AP188" s="144"/>
      <c r="AQ188" s="144"/>
      <c r="AR188" s="144"/>
      <c r="AS188" s="144"/>
      <c r="AT188" s="144"/>
      <c r="AU188" s="144"/>
      <c r="AV188" s="144"/>
      <c r="AW188" s="144"/>
      <c r="AX188" s="144"/>
      <c r="AY188" s="144"/>
      <c r="AZ188" s="144"/>
      <c r="BA188" s="144"/>
      <c r="BB188" s="144"/>
    </row>
    <row r="189">
      <c r="A189" s="143"/>
      <c r="B189" s="143"/>
      <c r="C189" s="143"/>
      <c r="D189" s="143"/>
      <c r="E189" s="143"/>
      <c r="F189" s="288"/>
      <c r="G189" s="143"/>
      <c r="H189" s="143"/>
      <c r="I189" s="158"/>
      <c r="J189" s="158"/>
      <c r="K189" s="158"/>
      <c r="L189" s="158"/>
      <c r="M189" s="158"/>
      <c r="N189" s="158"/>
      <c r="O189" s="158"/>
      <c r="P189" s="158"/>
      <c r="Q189" s="289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288"/>
      <c r="AD189" s="288"/>
      <c r="AE189" s="143"/>
      <c r="AF189" s="143"/>
      <c r="AG189" s="143"/>
      <c r="AH189" s="143"/>
      <c r="AI189" s="144"/>
      <c r="AJ189" s="144"/>
      <c r="AK189" s="144"/>
      <c r="AL189" s="144"/>
      <c r="AM189" s="144"/>
      <c r="AN189" s="144"/>
      <c r="AO189" s="144"/>
      <c r="AP189" s="144"/>
      <c r="AQ189" s="144"/>
      <c r="AR189" s="144"/>
      <c r="AS189" s="144"/>
      <c r="AT189" s="144"/>
      <c r="AU189" s="144"/>
      <c r="AV189" s="144"/>
      <c r="AW189" s="144"/>
      <c r="AX189" s="144"/>
      <c r="AY189" s="144"/>
      <c r="AZ189" s="144"/>
      <c r="BA189" s="144"/>
      <c r="BB189" s="144"/>
    </row>
    <row r="190">
      <c r="A190" s="143"/>
      <c r="B190" s="143"/>
      <c r="C190" s="143"/>
      <c r="D190" s="143"/>
      <c r="E190" s="143"/>
      <c r="F190" s="288"/>
      <c r="G190" s="143"/>
      <c r="H190" s="143"/>
      <c r="I190" s="158"/>
      <c r="J190" s="158"/>
      <c r="K190" s="158"/>
      <c r="L190" s="158"/>
      <c r="M190" s="158"/>
      <c r="N190" s="158"/>
      <c r="O190" s="158"/>
      <c r="P190" s="158"/>
      <c r="Q190" s="289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288"/>
      <c r="AD190" s="288"/>
      <c r="AE190" s="143"/>
      <c r="AF190" s="143"/>
      <c r="AG190" s="143"/>
      <c r="AH190" s="143"/>
      <c r="AI190" s="144"/>
      <c r="AJ190" s="144"/>
      <c r="AK190" s="144"/>
      <c r="AL190" s="144"/>
      <c r="AM190" s="144"/>
      <c r="AN190" s="144"/>
      <c r="AO190" s="144"/>
      <c r="AP190" s="144"/>
      <c r="AQ190" s="144"/>
      <c r="AR190" s="144"/>
      <c r="AS190" s="144"/>
      <c r="AT190" s="144"/>
      <c r="AU190" s="144"/>
      <c r="AV190" s="144"/>
      <c r="AW190" s="144"/>
      <c r="AX190" s="144"/>
      <c r="AY190" s="144"/>
      <c r="AZ190" s="144"/>
      <c r="BA190" s="144"/>
      <c r="BB190" s="144"/>
    </row>
    <row r="191">
      <c r="A191" s="143"/>
      <c r="B191" s="143"/>
      <c r="C191" s="143"/>
      <c r="D191" s="143"/>
      <c r="E191" s="143"/>
      <c r="F191" s="288"/>
      <c r="G191" s="143"/>
      <c r="H191" s="143"/>
      <c r="I191" s="158"/>
      <c r="J191" s="158"/>
      <c r="K191" s="158"/>
      <c r="L191" s="158"/>
      <c r="M191" s="158"/>
      <c r="N191" s="158"/>
      <c r="O191" s="158"/>
      <c r="P191" s="158"/>
      <c r="Q191" s="289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288"/>
      <c r="AD191" s="288"/>
      <c r="AE191" s="143"/>
      <c r="AF191" s="143"/>
      <c r="AG191" s="143"/>
      <c r="AH191" s="143"/>
      <c r="AI191" s="144"/>
      <c r="AJ191" s="144"/>
      <c r="AK191" s="144"/>
      <c r="AL191" s="144"/>
      <c r="AM191" s="144"/>
      <c r="AN191" s="144"/>
      <c r="AO191" s="144"/>
      <c r="AP191" s="144"/>
      <c r="AQ191" s="144"/>
      <c r="AR191" s="144"/>
      <c r="AS191" s="144"/>
      <c r="AT191" s="144"/>
      <c r="AU191" s="144"/>
      <c r="AV191" s="144"/>
      <c r="AW191" s="144"/>
      <c r="AX191" s="144"/>
      <c r="AY191" s="144"/>
      <c r="AZ191" s="144"/>
      <c r="BA191" s="144"/>
      <c r="BB191" s="144"/>
    </row>
    <row r="192">
      <c r="A192" s="143"/>
      <c r="B192" s="143"/>
      <c r="C192" s="143"/>
      <c r="D192" s="143"/>
      <c r="E192" s="143"/>
      <c r="F192" s="288"/>
      <c r="G192" s="143"/>
      <c r="H192" s="143"/>
      <c r="I192" s="158"/>
      <c r="J192" s="158"/>
      <c r="K192" s="158"/>
      <c r="L192" s="158"/>
      <c r="M192" s="158"/>
      <c r="N192" s="158"/>
      <c r="O192" s="158"/>
      <c r="P192" s="158"/>
      <c r="Q192" s="289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288"/>
      <c r="AD192" s="288"/>
      <c r="AE192" s="143"/>
      <c r="AF192" s="143"/>
      <c r="AG192" s="143"/>
      <c r="AH192" s="143"/>
      <c r="AI192" s="144"/>
      <c r="AJ192" s="144"/>
      <c r="AK192" s="144"/>
      <c r="AL192" s="144"/>
      <c r="AM192" s="144"/>
      <c r="AN192" s="144"/>
      <c r="AO192" s="144"/>
      <c r="AP192" s="144"/>
      <c r="AQ192" s="144"/>
      <c r="AR192" s="144"/>
      <c r="AS192" s="144"/>
      <c r="AT192" s="144"/>
      <c r="AU192" s="144"/>
      <c r="AV192" s="144"/>
      <c r="AW192" s="144"/>
      <c r="AX192" s="144"/>
      <c r="AY192" s="144"/>
      <c r="AZ192" s="144"/>
      <c r="BA192" s="144"/>
      <c r="BB192" s="144"/>
    </row>
    <row r="193">
      <c r="A193" s="143"/>
      <c r="B193" s="143"/>
      <c r="C193" s="143"/>
      <c r="D193" s="143"/>
      <c r="E193" s="143"/>
      <c r="F193" s="288"/>
      <c r="G193" s="143"/>
      <c r="H193" s="143"/>
      <c r="I193" s="158"/>
      <c r="J193" s="158"/>
      <c r="K193" s="158"/>
      <c r="L193" s="158"/>
      <c r="M193" s="158"/>
      <c r="N193" s="158"/>
      <c r="O193" s="158"/>
      <c r="P193" s="158"/>
      <c r="Q193" s="289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288"/>
      <c r="AD193" s="288"/>
      <c r="AE193" s="143"/>
      <c r="AF193" s="143"/>
      <c r="AG193" s="143"/>
      <c r="AH193" s="143"/>
      <c r="AI193" s="144"/>
      <c r="AJ193" s="144"/>
      <c r="AK193" s="144"/>
      <c r="AL193" s="144"/>
      <c r="AM193" s="144"/>
      <c r="AN193" s="144"/>
      <c r="AO193" s="144"/>
      <c r="AP193" s="144"/>
      <c r="AQ193" s="144"/>
      <c r="AR193" s="144"/>
      <c r="AS193" s="144"/>
      <c r="AT193" s="144"/>
      <c r="AU193" s="144"/>
      <c r="AV193" s="144"/>
      <c r="AW193" s="144"/>
      <c r="AX193" s="144"/>
      <c r="AY193" s="144"/>
      <c r="AZ193" s="144"/>
      <c r="BA193" s="144"/>
      <c r="BB193" s="144"/>
    </row>
    <row r="194">
      <c r="A194" s="143"/>
      <c r="B194" s="143"/>
      <c r="C194" s="143"/>
      <c r="D194" s="143"/>
      <c r="E194" s="143"/>
      <c r="F194" s="288"/>
      <c r="G194" s="143"/>
      <c r="H194" s="143"/>
      <c r="I194" s="158"/>
      <c r="J194" s="158"/>
      <c r="K194" s="158"/>
      <c r="L194" s="158"/>
      <c r="M194" s="158"/>
      <c r="N194" s="158"/>
      <c r="O194" s="158"/>
      <c r="P194" s="158"/>
      <c r="Q194" s="289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288"/>
      <c r="AD194" s="288"/>
      <c r="AE194" s="143"/>
      <c r="AF194" s="143"/>
      <c r="AG194" s="143"/>
      <c r="AH194" s="143"/>
      <c r="AI194" s="144"/>
      <c r="AJ194" s="144"/>
      <c r="AK194" s="144"/>
      <c r="AL194" s="144"/>
      <c r="AM194" s="144"/>
      <c r="AN194" s="144"/>
      <c r="AO194" s="144"/>
      <c r="AP194" s="144"/>
      <c r="AQ194" s="144"/>
      <c r="AR194" s="144"/>
      <c r="AS194" s="144"/>
      <c r="AT194" s="144"/>
      <c r="AU194" s="144"/>
      <c r="AV194" s="144"/>
      <c r="AW194" s="144"/>
      <c r="AX194" s="144"/>
      <c r="AY194" s="144"/>
      <c r="AZ194" s="144"/>
      <c r="BA194" s="144"/>
      <c r="BB194" s="144"/>
    </row>
    <row r="195">
      <c r="A195" s="143"/>
      <c r="B195" s="143"/>
      <c r="C195" s="143"/>
      <c r="D195" s="143"/>
      <c r="E195" s="143"/>
      <c r="F195" s="288"/>
      <c r="G195" s="143"/>
      <c r="H195" s="143"/>
      <c r="I195" s="158"/>
      <c r="J195" s="158"/>
      <c r="K195" s="158"/>
      <c r="L195" s="158"/>
      <c r="M195" s="158"/>
      <c r="N195" s="158"/>
      <c r="O195" s="158"/>
      <c r="P195" s="158"/>
      <c r="Q195" s="289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288"/>
      <c r="AD195" s="288"/>
      <c r="AE195" s="143"/>
      <c r="AF195" s="143"/>
      <c r="AG195" s="143"/>
      <c r="AH195" s="143"/>
      <c r="AI195" s="144"/>
      <c r="AJ195" s="144"/>
      <c r="AK195" s="144"/>
      <c r="AL195" s="144"/>
      <c r="AM195" s="144"/>
      <c r="AN195" s="144"/>
      <c r="AO195" s="144"/>
      <c r="AP195" s="144"/>
      <c r="AQ195" s="144"/>
      <c r="AR195" s="144"/>
      <c r="AS195" s="144"/>
      <c r="AT195" s="144"/>
      <c r="AU195" s="144"/>
      <c r="AV195" s="144"/>
      <c r="AW195" s="144"/>
      <c r="AX195" s="144"/>
      <c r="AY195" s="144"/>
      <c r="AZ195" s="144"/>
      <c r="BA195" s="144"/>
      <c r="BB195" s="144"/>
    </row>
    <row r="196">
      <c r="A196" s="143"/>
      <c r="B196" s="143"/>
      <c r="C196" s="143"/>
      <c r="D196" s="143"/>
      <c r="E196" s="143"/>
      <c r="F196" s="288"/>
      <c r="G196" s="143"/>
      <c r="H196" s="143"/>
      <c r="I196" s="158"/>
      <c r="J196" s="158"/>
      <c r="K196" s="289"/>
      <c r="L196" s="289"/>
      <c r="M196" s="289"/>
      <c r="N196" s="289"/>
      <c r="O196" s="289"/>
      <c r="P196" s="289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288"/>
      <c r="AC196" s="288"/>
      <c r="AD196" s="143"/>
      <c r="AE196" s="143"/>
      <c r="AF196" s="143"/>
      <c r="AG196" s="143"/>
      <c r="AH196" s="143"/>
      <c r="AI196" s="144"/>
      <c r="AJ196" s="144"/>
      <c r="AK196" s="144"/>
      <c r="AL196" s="144"/>
      <c r="AM196" s="144"/>
      <c r="AN196" s="144"/>
      <c r="AO196" s="144"/>
      <c r="AP196" s="144"/>
      <c r="AQ196" s="144"/>
      <c r="AR196" s="144"/>
      <c r="AS196" s="144"/>
      <c r="AT196" s="144"/>
      <c r="AU196" s="144"/>
      <c r="AV196" s="144"/>
      <c r="AW196" s="144"/>
      <c r="AX196" s="144"/>
      <c r="AY196" s="144"/>
      <c r="AZ196" s="144"/>
      <c r="BA196" s="144"/>
      <c r="BB196" s="144"/>
    </row>
    <row r="197">
      <c r="A197" s="143"/>
      <c r="B197" s="143"/>
      <c r="C197" s="143"/>
      <c r="D197" s="143"/>
      <c r="E197" s="143"/>
      <c r="F197" s="288"/>
      <c r="G197" s="143"/>
      <c r="H197" s="143"/>
      <c r="I197" s="158"/>
      <c r="J197" s="158"/>
      <c r="K197" s="289"/>
      <c r="L197" s="289"/>
      <c r="M197" s="289"/>
      <c r="N197" s="289"/>
      <c r="O197" s="289"/>
      <c r="P197" s="289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288"/>
      <c r="AC197" s="288"/>
      <c r="AD197" s="143"/>
      <c r="AE197" s="143"/>
      <c r="AF197" s="143"/>
      <c r="AG197" s="143"/>
      <c r="AH197" s="143"/>
      <c r="AI197" s="144"/>
      <c r="AJ197" s="144"/>
      <c r="AK197" s="144"/>
      <c r="AL197" s="144"/>
      <c r="AM197" s="144"/>
      <c r="AN197" s="144"/>
      <c r="AO197" s="144"/>
      <c r="AP197" s="144"/>
      <c r="AQ197" s="144"/>
      <c r="AR197" s="144"/>
      <c r="AS197" s="144"/>
      <c r="AT197" s="144"/>
      <c r="AU197" s="144"/>
      <c r="AV197" s="144"/>
      <c r="AW197" s="144"/>
      <c r="AX197" s="144"/>
      <c r="AY197" s="144"/>
      <c r="AZ197" s="144"/>
      <c r="BA197" s="144"/>
      <c r="BB197" s="144"/>
    </row>
    <row r="198">
      <c r="A198" s="143"/>
      <c r="B198" s="143"/>
      <c r="C198" s="143"/>
      <c r="D198" s="143"/>
      <c r="E198" s="143"/>
      <c r="F198" s="288"/>
      <c r="G198" s="143"/>
      <c r="H198" s="143"/>
      <c r="I198" s="158"/>
      <c r="J198" s="158"/>
      <c r="K198" s="289"/>
      <c r="L198" s="289"/>
      <c r="M198" s="289"/>
      <c r="N198" s="289"/>
      <c r="O198" s="289"/>
      <c r="P198" s="289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288"/>
      <c r="AC198" s="288"/>
      <c r="AD198" s="143"/>
      <c r="AE198" s="143"/>
      <c r="AF198" s="143"/>
      <c r="AG198" s="143"/>
      <c r="AH198" s="143"/>
      <c r="AI198" s="144"/>
      <c r="AJ198" s="144"/>
      <c r="AK198" s="144"/>
      <c r="AL198" s="144"/>
      <c r="AM198" s="144"/>
      <c r="AN198" s="144"/>
      <c r="AO198" s="144"/>
      <c r="AP198" s="144"/>
      <c r="AQ198" s="144"/>
      <c r="AR198" s="144"/>
      <c r="AS198" s="144"/>
      <c r="AT198" s="144"/>
      <c r="AU198" s="144"/>
      <c r="AV198" s="144"/>
      <c r="AW198" s="144"/>
      <c r="AX198" s="144"/>
      <c r="AY198" s="144"/>
      <c r="AZ198" s="144"/>
      <c r="BA198" s="144"/>
      <c r="BB198" s="144"/>
    </row>
    <row r="199">
      <c r="A199" s="143"/>
      <c r="B199" s="143"/>
      <c r="C199" s="143"/>
      <c r="D199" s="143"/>
      <c r="E199" s="143"/>
      <c r="F199" s="288"/>
      <c r="G199" s="143"/>
      <c r="H199" s="143"/>
      <c r="I199" s="158"/>
      <c r="J199" s="158"/>
      <c r="K199" s="289"/>
      <c r="L199" s="289"/>
      <c r="M199" s="289"/>
      <c r="N199" s="289"/>
      <c r="O199" s="289"/>
      <c r="P199" s="289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288"/>
      <c r="AC199" s="288"/>
      <c r="AD199" s="143"/>
      <c r="AE199" s="143"/>
      <c r="AF199" s="143"/>
      <c r="AG199" s="143"/>
      <c r="AH199" s="143"/>
      <c r="AI199" s="144"/>
      <c r="AJ199" s="144"/>
      <c r="AK199" s="144"/>
      <c r="AL199" s="144"/>
      <c r="AM199" s="144"/>
      <c r="AN199" s="144"/>
      <c r="AO199" s="144"/>
      <c r="AP199" s="144"/>
      <c r="AQ199" s="144"/>
      <c r="AR199" s="144"/>
      <c r="AS199" s="144"/>
      <c r="AT199" s="144"/>
      <c r="AU199" s="144"/>
      <c r="AV199" s="144"/>
      <c r="AW199" s="144"/>
      <c r="AX199" s="144"/>
      <c r="AY199" s="144"/>
      <c r="AZ199" s="144"/>
      <c r="BA199" s="144"/>
      <c r="BB199" s="144"/>
    </row>
    <row r="200">
      <c r="A200" s="143"/>
      <c r="B200" s="143"/>
      <c r="C200" s="143"/>
      <c r="D200" s="143"/>
      <c r="E200" s="143"/>
      <c r="F200" s="288"/>
      <c r="G200" s="143"/>
      <c r="H200" s="143"/>
      <c r="I200" s="158"/>
      <c r="J200" s="158"/>
      <c r="K200" s="289"/>
      <c r="L200" s="289"/>
      <c r="M200" s="289"/>
      <c r="N200" s="289"/>
      <c r="O200" s="289"/>
      <c r="P200" s="289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288"/>
      <c r="AC200" s="288"/>
      <c r="AD200" s="143"/>
      <c r="AE200" s="143"/>
      <c r="AF200" s="143"/>
      <c r="AG200" s="143"/>
      <c r="AH200" s="143"/>
      <c r="AI200" s="144"/>
      <c r="AJ200" s="144"/>
      <c r="AK200" s="144"/>
      <c r="AL200" s="144"/>
      <c r="AM200" s="144"/>
      <c r="AN200" s="144"/>
      <c r="AO200" s="144"/>
      <c r="AP200" s="144"/>
      <c r="AQ200" s="144"/>
      <c r="AR200" s="144"/>
      <c r="AS200" s="144"/>
      <c r="AT200" s="144"/>
      <c r="AU200" s="144"/>
      <c r="AV200" s="144"/>
      <c r="AW200" s="144"/>
      <c r="AX200" s="144"/>
      <c r="AY200" s="144"/>
      <c r="AZ200" s="144"/>
      <c r="BA200" s="144"/>
      <c r="BB200" s="144"/>
    </row>
    <row r="201">
      <c r="A201" s="143"/>
      <c r="B201" s="143"/>
      <c r="C201" s="143"/>
      <c r="D201" s="143"/>
      <c r="E201" s="143"/>
      <c r="F201" s="288"/>
      <c r="G201" s="143"/>
      <c r="H201" s="143"/>
      <c r="I201" s="158"/>
      <c r="J201" s="158"/>
      <c r="K201" s="289"/>
      <c r="L201" s="289"/>
      <c r="M201" s="289"/>
      <c r="N201" s="289"/>
      <c r="O201" s="289"/>
      <c r="P201" s="289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288"/>
      <c r="AC201" s="288"/>
      <c r="AD201" s="143"/>
      <c r="AE201" s="143"/>
      <c r="AF201" s="143"/>
      <c r="AG201" s="143"/>
      <c r="AH201" s="143"/>
      <c r="AI201" s="144"/>
      <c r="AJ201" s="144"/>
      <c r="AK201" s="144"/>
      <c r="AL201" s="144"/>
      <c r="AM201" s="144"/>
      <c r="AN201" s="144"/>
      <c r="AO201" s="144"/>
      <c r="AP201" s="144"/>
      <c r="AQ201" s="144"/>
      <c r="AR201" s="144"/>
      <c r="AS201" s="144"/>
      <c r="AT201" s="144"/>
      <c r="AU201" s="144"/>
      <c r="AV201" s="144"/>
      <c r="AW201" s="144"/>
      <c r="AX201" s="144"/>
      <c r="AY201" s="144"/>
      <c r="AZ201" s="144"/>
      <c r="BA201" s="144"/>
      <c r="BB201" s="144"/>
    </row>
    <row r="202">
      <c r="A202" s="143"/>
      <c r="B202" s="143"/>
      <c r="C202" s="143"/>
      <c r="D202" s="143"/>
      <c r="E202" s="143"/>
      <c r="F202" s="288"/>
      <c r="G202" s="143"/>
      <c r="H202" s="143"/>
      <c r="I202" s="158"/>
      <c r="J202" s="158"/>
      <c r="K202" s="289"/>
      <c r="L202" s="289"/>
      <c r="M202" s="289"/>
      <c r="N202" s="289"/>
      <c r="O202" s="289"/>
      <c r="P202" s="289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288"/>
      <c r="AC202" s="288"/>
      <c r="AD202" s="143"/>
      <c r="AE202" s="143"/>
      <c r="AF202" s="143"/>
      <c r="AG202" s="143"/>
      <c r="AH202" s="143"/>
      <c r="AI202" s="144"/>
      <c r="AJ202" s="144"/>
      <c r="AK202" s="144"/>
      <c r="AL202" s="144"/>
      <c r="AM202" s="144"/>
      <c r="AN202" s="144"/>
      <c r="AO202" s="144"/>
      <c r="AP202" s="144"/>
      <c r="AQ202" s="144"/>
      <c r="AR202" s="144"/>
      <c r="AS202" s="144"/>
      <c r="AT202" s="144"/>
      <c r="AU202" s="144"/>
      <c r="AV202" s="144"/>
      <c r="AW202" s="144"/>
      <c r="AX202" s="144"/>
      <c r="AY202" s="144"/>
      <c r="AZ202" s="144"/>
      <c r="BA202" s="144"/>
      <c r="BB202" s="144"/>
    </row>
    <row r="203">
      <c r="A203" s="143"/>
      <c r="B203" s="143"/>
      <c r="C203" s="143"/>
      <c r="D203" s="143"/>
      <c r="E203" s="143"/>
      <c r="F203" s="288"/>
      <c r="G203" s="143"/>
      <c r="H203" s="143"/>
      <c r="I203" s="158"/>
      <c r="J203" s="158"/>
      <c r="K203" s="289"/>
      <c r="L203" s="289"/>
      <c r="M203" s="289"/>
      <c r="N203" s="289"/>
      <c r="O203" s="289"/>
      <c r="P203" s="289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288"/>
      <c r="AC203" s="288"/>
      <c r="AD203" s="143"/>
      <c r="AE203" s="143"/>
      <c r="AF203" s="143"/>
      <c r="AG203" s="143"/>
      <c r="AH203" s="143"/>
      <c r="AI203" s="144"/>
      <c r="AJ203" s="144"/>
      <c r="AK203" s="144"/>
      <c r="AL203" s="144"/>
      <c r="AM203" s="144"/>
      <c r="AN203" s="144"/>
      <c r="AO203" s="144"/>
      <c r="AP203" s="144"/>
      <c r="AQ203" s="144"/>
      <c r="AR203" s="144"/>
      <c r="AS203" s="144"/>
      <c r="AT203" s="144"/>
      <c r="AU203" s="144"/>
      <c r="AV203" s="144"/>
      <c r="AW203" s="144"/>
      <c r="AX203" s="144"/>
      <c r="AY203" s="144"/>
      <c r="AZ203" s="144"/>
      <c r="BA203" s="144"/>
      <c r="BB203" s="144"/>
    </row>
    <row r="204">
      <c r="A204" s="143"/>
      <c r="B204" s="143"/>
      <c r="C204" s="143"/>
      <c r="D204" s="143"/>
      <c r="E204" s="143"/>
      <c r="F204" s="288"/>
      <c r="G204" s="143"/>
      <c r="H204" s="143"/>
      <c r="I204" s="158"/>
      <c r="J204" s="158"/>
      <c r="K204" s="289"/>
      <c r="L204" s="289"/>
      <c r="M204" s="289"/>
      <c r="N204" s="289"/>
      <c r="O204" s="289"/>
      <c r="P204" s="289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288"/>
      <c r="AC204" s="288"/>
      <c r="AD204" s="143"/>
      <c r="AE204" s="143"/>
      <c r="AF204" s="143"/>
      <c r="AG204" s="143"/>
      <c r="AH204" s="143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144"/>
      <c r="AS204" s="144"/>
      <c r="AT204" s="144"/>
      <c r="AU204" s="144"/>
      <c r="AV204" s="144"/>
      <c r="AW204" s="144"/>
      <c r="AX204" s="144"/>
      <c r="AY204" s="144"/>
      <c r="AZ204" s="144"/>
      <c r="BA204" s="144"/>
      <c r="BB204" s="144"/>
    </row>
    <row r="205">
      <c r="A205" s="143"/>
      <c r="B205" s="143"/>
      <c r="C205" s="143"/>
      <c r="D205" s="143"/>
      <c r="E205" s="143"/>
      <c r="F205" s="288"/>
      <c r="G205" s="143"/>
      <c r="H205" s="143"/>
      <c r="I205" s="158"/>
      <c r="J205" s="158"/>
      <c r="K205" s="289"/>
      <c r="L205" s="289"/>
      <c r="M205" s="289"/>
      <c r="N205" s="289"/>
      <c r="O205" s="289"/>
      <c r="P205" s="289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288"/>
      <c r="AC205" s="288"/>
      <c r="AD205" s="143"/>
      <c r="AE205" s="143"/>
      <c r="AF205" s="143"/>
      <c r="AG205" s="143"/>
      <c r="AH205" s="143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  <c r="AS205" s="144"/>
      <c r="AT205" s="144"/>
      <c r="AU205" s="144"/>
      <c r="AV205" s="144"/>
      <c r="AW205" s="144"/>
      <c r="AX205" s="144"/>
      <c r="AY205" s="144"/>
      <c r="AZ205" s="144"/>
      <c r="BA205" s="144"/>
      <c r="BB205" s="144"/>
    </row>
    <row r="206">
      <c r="A206" s="143"/>
      <c r="B206" s="143"/>
      <c r="C206" s="143"/>
      <c r="D206" s="143"/>
      <c r="E206" s="143"/>
      <c r="F206" s="288"/>
      <c r="G206" s="143"/>
      <c r="H206" s="143"/>
      <c r="I206" s="158"/>
      <c r="J206" s="158"/>
      <c r="K206" s="289"/>
      <c r="L206" s="289"/>
      <c r="M206" s="289"/>
      <c r="N206" s="289"/>
      <c r="O206" s="289"/>
      <c r="P206" s="289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288"/>
      <c r="AC206" s="288"/>
      <c r="AD206" s="143"/>
      <c r="AE206" s="143"/>
      <c r="AF206" s="143"/>
      <c r="AG206" s="143"/>
      <c r="AH206" s="143"/>
      <c r="AI206" s="144"/>
      <c r="AJ206" s="144"/>
      <c r="AK206" s="144"/>
      <c r="AL206" s="144"/>
      <c r="AM206" s="144"/>
      <c r="AN206" s="144"/>
      <c r="AO206" s="144"/>
      <c r="AP206" s="144"/>
      <c r="AQ206" s="144"/>
      <c r="AR206" s="144"/>
      <c r="AS206" s="144"/>
      <c r="AT206" s="144"/>
      <c r="AU206" s="144"/>
      <c r="AV206" s="144"/>
      <c r="AW206" s="144"/>
      <c r="AX206" s="144"/>
      <c r="AY206" s="144"/>
      <c r="AZ206" s="144"/>
      <c r="BA206" s="144"/>
      <c r="BB206" s="144"/>
    </row>
    <row r="207">
      <c r="A207" s="143"/>
      <c r="B207" s="143"/>
      <c r="C207" s="143"/>
      <c r="D207" s="143"/>
      <c r="E207" s="143"/>
      <c r="F207" s="288"/>
      <c r="G207" s="143"/>
      <c r="H207" s="143"/>
      <c r="I207" s="158"/>
      <c r="J207" s="158"/>
      <c r="K207" s="289"/>
      <c r="L207" s="289"/>
      <c r="M207" s="289"/>
      <c r="N207" s="289"/>
      <c r="O207" s="289"/>
      <c r="P207" s="289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288"/>
      <c r="AC207" s="288"/>
      <c r="AD207" s="143"/>
      <c r="AE207" s="143"/>
      <c r="AF207" s="143"/>
      <c r="AG207" s="143"/>
      <c r="AH207" s="143"/>
      <c r="AI207" s="144"/>
      <c r="AJ207" s="144"/>
      <c r="AK207" s="144"/>
      <c r="AL207" s="144"/>
      <c r="AM207" s="144"/>
      <c r="AN207" s="144"/>
      <c r="AO207" s="144"/>
      <c r="AP207" s="144"/>
      <c r="AQ207" s="144"/>
      <c r="AR207" s="144"/>
      <c r="AS207" s="144"/>
      <c r="AT207" s="144"/>
      <c r="AU207" s="144"/>
      <c r="AV207" s="144"/>
      <c r="AW207" s="144"/>
      <c r="AX207" s="144"/>
      <c r="AY207" s="144"/>
      <c r="AZ207" s="144"/>
      <c r="BA207" s="144"/>
      <c r="BB207" s="144"/>
    </row>
    <row r="208">
      <c r="A208" s="143"/>
      <c r="B208" s="143"/>
      <c r="C208" s="143"/>
      <c r="D208" s="143"/>
      <c r="E208" s="143"/>
      <c r="F208" s="288"/>
      <c r="G208" s="143"/>
      <c r="H208" s="158"/>
      <c r="I208" s="158"/>
      <c r="J208" s="143"/>
      <c r="K208" s="289"/>
      <c r="L208" s="289"/>
      <c r="M208" s="289"/>
      <c r="N208" s="289"/>
      <c r="O208" s="289"/>
      <c r="P208" s="289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288"/>
      <c r="AC208" s="288"/>
      <c r="AD208" s="143"/>
      <c r="AE208" s="143"/>
      <c r="AF208" s="143"/>
      <c r="AG208" s="143"/>
      <c r="AH208" s="143"/>
      <c r="AI208" s="144"/>
      <c r="AJ208" s="144"/>
      <c r="AK208" s="144"/>
      <c r="AL208" s="144"/>
      <c r="AM208" s="144"/>
      <c r="AN208" s="144"/>
      <c r="AO208" s="144"/>
      <c r="AP208" s="144"/>
      <c r="AQ208" s="144"/>
      <c r="AR208" s="144"/>
      <c r="AS208" s="144"/>
      <c r="AT208" s="144"/>
      <c r="AU208" s="144"/>
      <c r="AV208" s="144"/>
      <c r="AW208" s="144"/>
      <c r="AX208" s="144"/>
      <c r="AY208" s="144"/>
      <c r="AZ208" s="144"/>
      <c r="BA208" s="144"/>
      <c r="BB208" s="144"/>
    </row>
    <row r="209">
      <c r="A209" s="143"/>
      <c r="B209" s="143"/>
      <c r="C209" s="143"/>
      <c r="D209" s="143"/>
      <c r="E209" s="143"/>
      <c r="F209" s="288"/>
      <c r="G209" s="143"/>
      <c r="H209" s="158"/>
      <c r="I209" s="158"/>
      <c r="J209" s="143"/>
      <c r="K209" s="289"/>
      <c r="L209" s="289"/>
      <c r="M209" s="289"/>
      <c r="N209" s="289"/>
      <c r="O209" s="289"/>
      <c r="P209" s="289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288"/>
      <c r="AC209" s="288"/>
      <c r="AD209" s="143"/>
      <c r="AE209" s="143"/>
      <c r="AF209" s="143"/>
      <c r="AG209" s="143"/>
      <c r="AH209" s="143"/>
      <c r="AI209" s="144"/>
      <c r="AJ209" s="144"/>
      <c r="AK209" s="144"/>
      <c r="AL209" s="144"/>
      <c r="AM209" s="144"/>
      <c r="AN209" s="144"/>
      <c r="AO209" s="144"/>
      <c r="AP209" s="144"/>
      <c r="AQ209" s="144"/>
      <c r="AR209" s="144"/>
      <c r="AS209" s="144"/>
      <c r="AT209" s="144"/>
      <c r="AU209" s="144"/>
      <c r="AV209" s="144"/>
      <c r="AW209" s="144"/>
      <c r="AX209" s="144"/>
      <c r="AY209" s="144"/>
      <c r="AZ209" s="144"/>
      <c r="BA209" s="144"/>
      <c r="BB209" s="144"/>
    </row>
    <row r="210">
      <c r="A210" s="143"/>
      <c r="B210" s="143"/>
      <c r="C210" s="143"/>
      <c r="D210" s="143"/>
      <c r="E210" s="143"/>
      <c r="F210" s="288"/>
      <c r="G210" s="143"/>
      <c r="H210" s="158"/>
      <c r="I210" s="158"/>
      <c r="J210" s="143"/>
      <c r="K210" s="289"/>
      <c r="L210" s="289"/>
      <c r="M210" s="289"/>
      <c r="N210" s="289"/>
      <c r="O210" s="289"/>
      <c r="P210" s="289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288"/>
      <c r="AC210" s="288"/>
      <c r="AD210" s="143"/>
      <c r="AE210" s="143"/>
      <c r="AF210" s="143"/>
      <c r="AG210" s="143"/>
      <c r="AH210" s="143"/>
      <c r="AI210" s="144"/>
      <c r="AJ210" s="144"/>
      <c r="AK210" s="144"/>
      <c r="AL210" s="144"/>
      <c r="AM210" s="144"/>
      <c r="AN210" s="144"/>
      <c r="AO210" s="144"/>
      <c r="AP210" s="144"/>
      <c r="AQ210" s="144"/>
      <c r="AR210" s="144"/>
      <c r="AS210" s="144"/>
      <c r="AT210" s="144"/>
      <c r="AU210" s="144"/>
      <c r="AV210" s="144"/>
      <c r="AW210" s="144"/>
      <c r="AX210" s="144"/>
      <c r="AY210" s="144"/>
      <c r="AZ210" s="144"/>
      <c r="BA210" s="144"/>
      <c r="BB210" s="144"/>
    </row>
    <row r="211">
      <c r="A211" s="143"/>
      <c r="B211" s="143"/>
      <c r="C211" s="143"/>
      <c r="D211" s="143"/>
      <c r="E211" s="143"/>
      <c r="F211" s="288"/>
      <c r="G211" s="143"/>
      <c r="H211" s="158"/>
      <c r="I211" s="158"/>
      <c r="J211" s="143"/>
      <c r="K211" s="289"/>
      <c r="L211" s="289"/>
      <c r="M211" s="289"/>
      <c r="N211" s="289"/>
      <c r="O211" s="289"/>
      <c r="P211" s="289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288"/>
      <c r="AC211" s="288"/>
      <c r="AD211" s="143"/>
      <c r="AE211" s="143"/>
      <c r="AF211" s="143"/>
      <c r="AG211" s="143"/>
      <c r="AH211" s="143"/>
      <c r="AI211" s="144"/>
      <c r="AJ211" s="144"/>
      <c r="AK211" s="144"/>
      <c r="AL211" s="144"/>
      <c r="AM211" s="144"/>
      <c r="AN211" s="144"/>
      <c r="AO211" s="144"/>
      <c r="AP211" s="144"/>
      <c r="AQ211" s="144"/>
      <c r="AR211" s="144"/>
      <c r="AS211" s="144"/>
      <c r="AT211" s="144"/>
      <c r="AU211" s="144"/>
      <c r="AV211" s="144"/>
      <c r="AW211" s="144"/>
      <c r="AX211" s="144"/>
      <c r="AY211" s="144"/>
      <c r="AZ211" s="144"/>
      <c r="BA211" s="144"/>
      <c r="BB211" s="144"/>
    </row>
    <row r="212">
      <c r="A212" s="143"/>
      <c r="B212" s="143"/>
      <c r="C212" s="143"/>
      <c r="D212" s="143"/>
      <c r="E212" s="143"/>
      <c r="F212" s="288"/>
      <c r="G212" s="143"/>
      <c r="H212" s="158"/>
      <c r="I212" s="158"/>
      <c r="J212" s="143"/>
      <c r="K212" s="289"/>
      <c r="L212" s="289"/>
      <c r="M212" s="289"/>
      <c r="N212" s="289"/>
      <c r="O212" s="289"/>
      <c r="P212" s="289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288"/>
      <c r="AC212" s="288"/>
      <c r="AD212" s="143"/>
      <c r="AE212" s="143"/>
      <c r="AF212" s="143"/>
      <c r="AG212" s="143"/>
      <c r="AH212" s="143"/>
      <c r="AI212" s="144"/>
      <c r="AJ212" s="144"/>
      <c r="AK212" s="144"/>
      <c r="AL212" s="144"/>
      <c r="AM212" s="144"/>
      <c r="AN212" s="144"/>
      <c r="AO212" s="144"/>
      <c r="AP212" s="144"/>
      <c r="AQ212" s="144"/>
      <c r="AR212" s="144"/>
      <c r="AS212" s="144"/>
      <c r="AT212" s="144"/>
      <c r="AU212" s="144"/>
      <c r="AV212" s="144"/>
      <c r="AW212" s="144"/>
      <c r="AX212" s="144"/>
      <c r="AY212" s="144"/>
      <c r="AZ212" s="144"/>
      <c r="BA212" s="144"/>
      <c r="BB212" s="144"/>
    </row>
    <row r="213">
      <c r="A213" s="143"/>
      <c r="B213" s="143"/>
      <c r="C213" s="143"/>
      <c r="D213" s="143"/>
      <c r="E213" s="143"/>
      <c r="F213" s="288"/>
      <c r="G213" s="143"/>
      <c r="H213" s="158"/>
      <c r="I213" s="158"/>
      <c r="J213" s="143"/>
      <c r="K213" s="289"/>
      <c r="L213" s="289"/>
      <c r="M213" s="289"/>
      <c r="N213" s="289"/>
      <c r="O213" s="289"/>
      <c r="P213" s="289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288"/>
      <c r="AC213" s="288"/>
      <c r="AD213" s="143"/>
      <c r="AE213" s="143"/>
      <c r="AF213" s="143"/>
      <c r="AG213" s="143"/>
      <c r="AH213" s="143"/>
      <c r="AI213" s="144"/>
      <c r="AJ213" s="144"/>
      <c r="AK213" s="144"/>
      <c r="AL213" s="144"/>
      <c r="AM213" s="144"/>
      <c r="AN213" s="144"/>
      <c r="AO213" s="144"/>
      <c r="AP213" s="144"/>
      <c r="AQ213" s="144"/>
      <c r="AR213" s="144"/>
      <c r="AS213" s="144"/>
      <c r="AT213" s="144"/>
      <c r="AU213" s="144"/>
      <c r="AV213" s="144"/>
      <c r="AW213" s="144"/>
      <c r="AX213" s="144"/>
      <c r="AY213" s="144"/>
      <c r="AZ213" s="144"/>
      <c r="BA213" s="144"/>
      <c r="BB213" s="144"/>
    </row>
    <row r="214">
      <c r="A214" s="143"/>
      <c r="B214" s="143"/>
      <c r="C214" s="143"/>
      <c r="D214" s="143"/>
      <c r="E214" s="143"/>
      <c r="F214" s="288"/>
      <c r="G214" s="143"/>
      <c r="H214" s="158"/>
      <c r="I214" s="158"/>
      <c r="J214" s="143"/>
      <c r="K214" s="289"/>
      <c r="L214" s="289"/>
      <c r="M214" s="289"/>
      <c r="N214" s="289"/>
      <c r="O214" s="289"/>
      <c r="P214" s="289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288"/>
      <c r="AC214" s="288"/>
      <c r="AD214" s="143"/>
      <c r="AE214" s="143"/>
      <c r="AF214" s="143"/>
      <c r="AG214" s="143"/>
      <c r="AH214" s="143"/>
      <c r="AI214" s="144"/>
      <c r="AJ214" s="144"/>
      <c r="AK214" s="144"/>
      <c r="AL214" s="144"/>
      <c r="AM214" s="144"/>
      <c r="AN214" s="144"/>
      <c r="AO214" s="144"/>
      <c r="AP214" s="144"/>
      <c r="AQ214" s="144"/>
      <c r="AR214" s="144"/>
      <c r="AS214" s="144"/>
      <c r="AT214" s="144"/>
      <c r="AU214" s="144"/>
      <c r="AV214" s="144"/>
      <c r="AW214" s="144"/>
      <c r="AX214" s="144"/>
      <c r="AY214" s="144"/>
      <c r="AZ214" s="144"/>
      <c r="BA214" s="144"/>
      <c r="BB214" s="144"/>
    </row>
    <row r="215">
      <c r="A215" s="143"/>
      <c r="B215" s="143"/>
      <c r="C215" s="143"/>
      <c r="D215" s="143"/>
      <c r="E215" s="143"/>
      <c r="F215" s="288"/>
      <c r="G215" s="143"/>
      <c r="H215" s="158"/>
      <c r="I215" s="158"/>
      <c r="J215" s="143"/>
      <c r="K215" s="289"/>
      <c r="L215" s="289"/>
      <c r="M215" s="289"/>
      <c r="N215" s="289"/>
      <c r="O215" s="289"/>
      <c r="P215" s="289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288"/>
      <c r="AC215" s="288"/>
      <c r="AD215" s="143"/>
      <c r="AE215" s="143"/>
      <c r="AF215" s="143"/>
      <c r="AG215" s="143"/>
      <c r="AH215" s="143"/>
      <c r="AI215" s="144"/>
      <c r="AJ215" s="144"/>
      <c r="AK215" s="144"/>
      <c r="AL215" s="144"/>
      <c r="AM215" s="144"/>
      <c r="AN215" s="144"/>
      <c r="AO215" s="144"/>
      <c r="AP215" s="144"/>
      <c r="AQ215" s="144"/>
      <c r="AR215" s="144"/>
      <c r="AS215" s="144"/>
      <c r="AT215" s="144"/>
      <c r="AU215" s="144"/>
      <c r="AV215" s="144"/>
      <c r="AW215" s="144"/>
      <c r="AX215" s="144"/>
      <c r="AY215" s="144"/>
      <c r="AZ215" s="144"/>
      <c r="BA215" s="144"/>
      <c r="BB215" s="144"/>
    </row>
    <row r="216">
      <c r="A216" s="143"/>
      <c r="B216" s="143"/>
      <c r="C216" s="143"/>
      <c r="D216" s="143"/>
      <c r="E216" s="143"/>
      <c r="F216" s="288"/>
      <c r="G216" s="143"/>
      <c r="H216" s="158"/>
      <c r="I216" s="158"/>
      <c r="J216" s="143"/>
      <c r="K216" s="289"/>
      <c r="L216" s="289"/>
      <c r="M216" s="289"/>
      <c r="N216" s="289"/>
      <c r="O216" s="289"/>
      <c r="P216" s="289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288"/>
      <c r="AC216" s="288"/>
      <c r="AD216" s="143"/>
      <c r="AE216" s="143"/>
      <c r="AF216" s="143"/>
      <c r="AG216" s="143"/>
      <c r="AH216" s="143"/>
      <c r="AI216" s="144"/>
      <c r="AJ216" s="144"/>
      <c r="AK216" s="144"/>
      <c r="AL216" s="144"/>
      <c r="AM216" s="144"/>
      <c r="AN216" s="144"/>
      <c r="AO216" s="144"/>
      <c r="AP216" s="144"/>
      <c r="AQ216" s="144"/>
      <c r="AR216" s="144"/>
      <c r="AS216" s="144"/>
      <c r="AT216" s="144"/>
      <c r="AU216" s="144"/>
      <c r="AV216" s="144"/>
      <c r="AW216" s="144"/>
      <c r="AX216" s="144"/>
      <c r="AY216" s="144"/>
      <c r="AZ216" s="144"/>
      <c r="BA216" s="144"/>
      <c r="BB216" s="144"/>
    </row>
    <row r="217">
      <c r="A217" s="143"/>
      <c r="B217" s="143"/>
      <c r="C217" s="143"/>
      <c r="D217" s="143"/>
      <c r="E217" s="143"/>
      <c r="F217" s="288"/>
      <c r="G217" s="143"/>
      <c r="H217" s="158"/>
      <c r="I217" s="158"/>
      <c r="J217" s="143"/>
      <c r="K217" s="289"/>
      <c r="L217" s="289"/>
      <c r="M217" s="289"/>
      <c r="N217" s="289"/>
      <c r="O217" s="289"/>
      <c r="P217" s="289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288"/>
      <c r="AC217" s="288"/>
      <c r="AD217" s="143"/>
      <c r="AE217" s="143"/>
      <c r="AF217" s="143"/>
      <c r="AG217" s="143"/>
      <c r="AH217" s="143"/>
      <c r="AI217" s="144"/>
      <c r="AJ217" s="144"/>
      <c r="AK217" s="144"/>
      <c r="AL217" s="144"/>
      <c r="AM217" s="144"/>
      <c r="AN217" s="144"/>
      <c r="AO217" s="144"/>
      <c r="AP217" s="144"/>
      <c r="AQ217" s="144"/>
      <c r="AR217" s="144"/>
      <c r="AS217" s="144"/>
      <c r="AT217" s="144"/>
      <c r="AU217" s="144"/>
      <c r="AV217" s="144"/>
      <c r="AW217" s="144"/>
      <c r="AX217" s="144"/>
      <c r="AY217" s="144"/>
      <c r="AZ217" s="144"/>
      <c r="BA217" s="144"/>
      <c r="BB217" s="144"/>
    </row>
    <row r="218">
      <c r="A218" s="143"/>
      <c r="B218" s="143"/>
      <c r="C218" s="143"/>
      <c r="D218" s="143"/>
      <c r="E218" s="143"/>
      <c r="F218" s="288"/>
      <c r="G218" s="143"/>
      <c r="H218" s="158"/>
      <c r="I218" s="158"/>
      <c r="J218" s="143"/>
      <c r="K218" s="289"/>
      <c r="L218" s="289"/>
      <c r="M218" s="289"/>
      <c r="N218" s="289"/>
      <c r="O218" s="289"/>
      <c r="P218" s="289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288"/>
      <c r="AC218" s="288"/>
      <c r="AD218" s="143"/>
      <c r="AE218" s="143"/>
      <c r="AF218" s="143"/>
      <c r="AG218" s="143"/>
      <c r="AH218" s="143"/>
      <c r="AI218" s="144"/>
      <c r="AJ218" s="144"/>
      <c r="AK218" s="144"/>
      <c r="AL218" s="144"/>
      <c r="AM218" s="144"/>
      <c r="AN218" s="144"/>
      <c r="AO218" s="144"/>
      <c r="AP218" s="144"/>
      <c r="AQ218" s="144"/>
      <c r="AR218" s="144"/>
      <c r="AS218" s="144"/>
      <c r="AT218" s="144"/>
      <c r="AU218" s="144"/>
      <c r="AV218" s="144"/>
      <c r="AW218" s="144"/>
      <c r="AX218" s="144"/>
      <c r="AY218" s="144"/>
      <c r="AZ218" s="144"/>
      <c r="BA218" s="144"/>
      <c r="BB218" s="144"/>
    </row>
    <row r="219">
      <c r="A219" s="143"/>
      <c r="B219" s="143"/>
      <c r="C219" s="143"/>
      <c r="D219" s="143"/>
      <c r="E219" s="143"/>
      <c r="F219" s="288"/>
      <c r="G219" s="143"/>
      <c r="H219" s="158"/>
      <c r="I219" s="158"/>
      <c r="J219" s="143"/>
      <c r="K219" s="289"/>
      <c r="L219" s="289"/>
      <c r="M219" s="289"/>
      <c r="N219" s="289"/>
      <c r="O219" s="289"/>
      <c r="P219" s="289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288"/>
      <c r="AC219" s="288"/>
      <c r="AD219" s="143"/>
      <c r="AE219" s="143"/>
      <c r="AF219" s="143"/>
      <c r="AG219" s="143"/>
      <c r="AH219" s="143"/>
      <c r="AI219" s="144"/>
      <c r="AJ219" s="144"/>
      <c r="AK219" s="144"/>
      <c r="AL219" s="144"/>
      <c r="AM219" s="144"/>
      <c r="AN219" s="144"/>
      <c r="AO219" s="144"/>
      <c r="AP219" s="144"/>
      <c r="AQ219" s="144"/>
      <c r="AR219" s="144"/>
      <c r="AS219" s="144"/>
      <c r="AT219" s="144"/>
      <c r="AU219" s="144"/>
      <c r="AV219" s="144"/>
      <c r="AW219" s="144"/>
      <c r="AX219" s="144"/>
      <c r="AY219" s="144"/>
      <c r="AZ219" s="144"/>
      <c r="BA219" s="144"/>
      <c r="BB219" s="144"/>
    </row>
    <row r="220">
      <c r="A220" s="143"/>
      <c r="B220" s="143"/>
      <c r="C220" s="143"/>
      <c r="D220" s="143"/>
      <c r="E220" s="143"/>
      <c r="F220" s="288"/>
      <c r="G220" s="143"/>
      <c r="H220" s="158"/>
      <c r="I220" s="158"/>
      <c r="J220" s="143"/>
      <c r="K220" s="289"/>
      <c r="L220" s="289"/>
      <c r="M220" s="289"/>
      <c r="N220" s="289"/>
      <c r="O220" s="289"/>
      <c r="P220" s="289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288"/>
      <c r="AC220" s="288"/>
      <c r="AD220" s="143"/>
      <c r="AE220" s="143"/>
      <c r="AF220" s="143"/>
      <c r="AG220" s="143"/>
      <c r="AH220" s="143"/>
      <c r="AI220" s="144"/>
      <c r="AJ220" s="144"/>
      <c r="AK220" s="144"/>
      <c r="AL220" s="144"/>
      <c r="AM220" s="144"/>
      <c r="AN220" s="144"/>
      <c r="AO220" s="144"/>
      <c r="AP220" s="144"/>
      <c r="AQ220" s="144"/>
      <c r="AR220" s="144"/>
      <c r="AS220" s="144"/>
      <c r="AT220" s="144"/>
      <c r="AU220" s="144"/>
      <c r="AV220" s="144"/>
      <c r="AW220" s="144"/>
      <c r="AX220" s="144"/>
      <c r="AY220" s="144"/>
      <c r="AZ220" s="144"/>
      <c r="BA220" s="144"/>
      <c r="BB220" s="144"/>
    </row>
    <row r="221">
      <c r="A221" s="143"/>
      <c r="B221" s="143"/>
      <c r="C221" s="143"/>
      <c r="D221" s="143"/>
      <c r="E221" s="143"/>
      <c r="F221" s="288"/>
      <c r="G221" s="143"/>
      <c r="H221" s="158"/>
      <c r="I221" s="158"/>
      <c r="J221" s="143"/>
      <c r="K221" s="289"/>
      <c r="L221" s="289"/>
      <c r="M221" s="289"/>
      <c r="N221" s="289"/>
      <c r="O221" s="289"/>
      <c r="P221" s="289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288"/>
      <c r="AC221" s="288"/>
      <c r="AD221" s="143"/>
      <c r="AE221" s="143"/>
      <c r="AF221" s="143"/>
      <c r="AG221" s="143"/>
      <c r="AH221" s="143"/>
      <c r="AI221" s="144"/>
      <c r="AJ221" s="144"/>
      <c r="AK221" s="144"/>
      <c r="AL221" s="144"/>
      <c r="AM221" s="144"/>
      <c r="AN221" s="144"/>
      <c r="AO221" s="144"/>
      <c r="AP221" s="144"/>
      <c r="AQ221" s="144"/>
      <c r="AR221" s="144"/>
      <c r="AS221" s="144"/>
      <c r="AT221" s="144"/>
      <c r="AU221" s="144"/>
      <c r="AV221" s="144"/>
      <c r="AW221" s="144"/>
      <c r="AX221" s="144"/>
      <c r="AY221" s="144"/>
      <c r="AZ221" s="144"/>
      <c r="BA221" s="144"/>
      <c r="BB221" s="144"/>
    </row>
    <row r="222">
      <c r="A222" s="143"/>
      <c r="B222" s="143"/>
      <c r="C222" s="143"/>
      <c r="D222" s="143"/>
      <c r="E222" s="143"/>
      <c r="F222" s="288"/>
      <c r="G222" s="143"/>
      <c r="H222" s="158"/>
      <c r="I222" s="158"/>
      <c r="J222" s="143"/>
      <c r="K222" s="289"/>
      <c r="L222" s="289"/>
      <c r="M222" s="289"/>
      <c r="N222" s="289"/>
      <c r="O222" s="289"/>
      <c r="P222" s="289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288"/>
      <c r="AC222" s="288"/>
      <c r="AD222" s="143"/>
      <c r="AE222" s="143"/>
      <c r="AF222" s="143"/>
      <c r="AG222" s="143"/>
      <c r="AH222" s="143"/>
      <c r="AI222" s="144"/>
      <c r="AJ222" s="144"/>
      <c r="AK222" s="144"/>
      <c r="AL222" s="144"/>
      <c r="AM222" s="144"/>
      <c r="AN222" s="144"/>
      <c r="AO222" s="144"/>
      <c r="AP222" s="144"/>
      <c r="AQ222" s="144"/>
      <c r="AR222" s="144"/>
      <c r="AS222" s="144"/>
      <c r="AT222" s="144"/>
      <c r="AU222" s="144"/>
      <c r="AV222" s="144"/>
      <c r="AW222" s="144"/>
      <c r="AX222" s="144"/>
      <c r="AY222" s="144"/>
      <c r="AZ222" s="144"/>
      <c r="BA222" s="144"/>
      <c r="BB222" s="144"/>
    </row>
    <row r="223">
      <c r="A223" s="143"/>
      <c r="B223" s="143"/>
      <c r="C223" s="143"/>
      <c r="D223" s="143"/>
      <c r="E223" s="143"/>
      <c r="F223" s="288"/>
      <c r="G223" s="143"/>
      <c r="H223" s="158"/>
      <c r="I223" s="158"/>
      <c r="J223" s="143"/>
      <c r="K223" s="289"/>
      <c r="L223" s="289"/>
      <c r="M223" s="289"/>
      <c r="N223" s="289"/>
      <c r="O223" s="289"/>
      <c r="P223" s="289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288"/>
      <c r="AC223" s="288"/>
      <c r="AD223" s="143"/>
      <c r="AE223" s="143"/>
      <c r="AF223" s="143"/>
      <c r="AG223" s="143"/>
      <c r="AH223" s="143"/>
      <c r="AI223" s="144"/>
      <c r="AJ223" s="144"/>
      <c r="AK223" s="144"/>
      <c r="AL223" s="144"/>
      <c r="AM223" s="144"/>
      <c r="AN223" s="144"/>
      <c r="AO223" s="144"/>
      <c r="AP223" s="144"/>
      <c r="AQ223" s="144"/>
      <c r="AR223" s="144"/>
      <c r="AS223" s="144"/>
      <c r="AT223" s="144"/>
      <c r="AU223" s="144"/>
      <c r="AV223" s="144"/>
      <c r="AW223" s="144"/>
      <c r="AX223" s="144"/>
      <c r="AY223" s="144"/>
      <c r="AZ223" s="144"/>
      <c r="BA223" s="144"/>
      <c r="BB223" s="144"/>
    </row>
    <row r="224">
      <c r="A224" s="143"/>
      <c r="B224" s="143"/>
      <c r="C224" s="143"/>
      <c r="D224" s="143"/>
      <c r="E224" s="143"/>
      <c r="F224" s="288"/>
      <c r="G224" s="143"/>
      <c r="H224" s="158"/>
      <c r="I224" s="158"/>
      <c r="J224" s="143"/>
      <c r="K224" s="289"/>
      <c r="L224" s="289"/>
      <c r="M224" s="289"/>
      <c r="N224" s="289"/>
      <c r="O224" s="289"/>
      <c r="P224" s="289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288"/>
      <c r="AC224" s="288"/>
      <c r="AD224" s="143"/>
      <c r="AE224" s="143"/>
      <c r="AF224" s="143"/>
      <c r="AG224" s="143"/>
      <c r="AH224" s="143"/>
      <c r="AI224" s="144"/>
      <c r="AJ224" s="144"/>
      <c r="AK224" s="144"/>
      <c r="AL224" s="144"/>
      <c r="AM224" s="144"/>
      <c r="AN224" s="144"/>
      <c r="AO224" s="144"/>
      <c r="AP224" s="144"/>
      <c r="AQ224" s="144"/>
      <c r="AR224" s="144"/>
      <c r="AS224" s="144"/>
      <c r="AT224" s="144"/>
      <c r="AU224" s="144"/>
      <c r="AV224" s="144"/>
      <c r="AW224" s="144"/>
      <c r="AX224" s="144"/>
      <c r="AY224" s="144"/>
      <c r="AZ224" s="144"/>
      <c r="BA224" s="144"/>
      <c r="BB224" s="144"/>
    </row>
    <row r="225">
      <c r="A225" s="143"/>
      <c r="B225" s="143"/>
      <c r="C225" s="143"/>
      <c r="D225" s="143"/>
      <c r="E225" s="143"/>
      <c r="F225" s="288"/>
      <c r="G225" s="143"/>
      <c r="H225" s="158"/>
      <c r="I225" s="158"/>
      <c r="J225" s="143"/>
      <c r="K225" s="289"/>
      <c r="L225" s="289"/>
      <c r="M225" s="289"/>
      <c r="N225" s="289"/>
      <c r="O225" s="289"/>
      <c r="P225" s="289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288"/>
      <c r="AC225" s="288"/>
      <c r="AD225" s="143"/>
      <c r="AE225" s="143"/>
      <c r="AF225" s="143"/>
      <c r="AG225" s="143"/>
      <c r="AH225" s="143"/>
      <c r="AI225" s="144"/>
      <c r="AJ225" s="144"/>
      <c r="AK225" s="144"/>
      <c r="AL225" s="144"/>
      <c r="AM225" s="144"/>
      <c r="AN225" s="144"/>
      <c r="AO225" s="144"/>
      <c r="AP225" s="144"/>
      <c r="AQ225" s="144"/>
      <c r="AR225" s="144"/>
      <c r="AS225" s="144"/>
      <c r="AT225" s="144"/>
      <c r="AU225" s="144"/>
      <c r="AV225" s="144"/>
      <c r="AW225" s="144"/>
      <c r="AX225" s="144"/>
      <c r="AY225" s="144"/>
      <c r="AZ225" s="144"/>
      <c r="BA225" s="144"/>
      <c r="BB225" s="144"/>
    </row>
    <row r="226">
      <c r="A226" s="143"/>
      <c r="B226" s="143"/>
      <c r="C226" s="143"/>
      <c r="D226" s="143"/>
      <c r="E226" s="143"/>
      <c r="F226" s="288"/>
      <c r="G226" s="143"/>
      <c r="H226" s="158"/>
      <c r="I226" s="158"/>
      <c r="J226" s="143"/>
      <c r="K226" s="289"/>
      <c r="L226" s="289"/>
      <c r="M226" s="289"/>
      <c r="N226" s="289"/>
      <c r="O226" s="289"/>
      <c r="P226" s="289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288"/>
      <c r="AC226" s="288"/>
      <c r="AD226" s="143"/>
      <c r="AE226" s="143"/>
      <c r="AF226" s="143"/>
      <c r="AG226" s="143"/>
      <c r="AH226" s="143"/>
      <c r="AI226" s="144"/>
      <c r="AJ226" s="144"/>
      <c r="AK226" s="144"/>
      <c r="AL226" s="144"/>
      <c r="AM226" s="144"/>
      <c r="AN226" s="144"/>
      <c r="AO226" s="144"/>
      <c r="AP226" s="144"/>
      <c r="AQ226" s="144"/>
      <c r="AR226" s="144"/>
      <c r="AS226" s="144"/>
      <c r="AT226" s="144"/>
      <c r="AU226" s="144"/>
      <c r="AV226" s="144"/>
      <c r="AW226" s="144"/>
      <c r="AX226" s="144"/>
      <c r="AY226" s="144"/>
      <c r="AZ226" s="144"/>
      <c r="BA226" s="144"/>
      <c r="BB226" s="144"/>
    </row>
    <row r="227">
      <c r="A227" s="143"/>
      <c r="B227" s="143"/>
      <c r="C227" s="143"/>
      <c r="D227" s="143"/>
      <c r="E227" s="143"/>
      <c r="F227" s="288"/>
      <c r="G227" s="143"/>
      <c r="H227" s="158"/>
      <c r="I227" s="158"/>
      <c r="J227" s="143"/>
      <c r="K227" s="289"/>
      <c r="L227" s="289"/>
      <c r="M227" s="289"/>
      <c r="N227" s="289"/>
      <c r="O227" s="289"/>
      <c r="P227" s="289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288"/>
      <c r="AC227" s="288"/>
      <c r="AD227" s="143"/>
      <c r="AE227" s="143"/>
      <c r="AF227" s="143"/>
      <c r="AG227" s="143"/>
      <c r="AH227" s="143"/>
      <c r="AI227" s="144"/>
      <c r="AJ227" s="144"/>
      <c r="AK227" s="144"/>
      <c r="AL227" s="144"/>
      <c r="AM227" s="144"/>
      <c r="AN227" s="144"/>
      <c r="AO227" s="144"/>
      <c r="AP227" s="144"/>
      <c r="AQ227" s="144"/>
      <c r="AR227" s="144"/>
      <c r="AS227" s="144"/>
      <c r="AT227" s="144"/>
      <c r="AU227" s="144"/>
      <c r="AV227" s="144"/>
      <c r="AW227" s="144"/>
      <c r="AX227" s="144"/>
      <c r="AY227" s="144"/>
      <c r="AZ227" s="144"/>
      <c r="BA227" s="144"/>
      <c r="BB227" s="144"/>
    </row>
    <row r="228">
      <c r="A228" s="143"/>
      <c r="B228" s="143"/>
      <c r="C228" s="143"/>
      <c r="D228" s="143"/>
      <c r="E228" s="143"/>
      <c r="F228" s="288"/>
      <c r="G228" s="143"/>
      <c r="H228" s="158"/>
      <c r="I228" s="158"/>
      <c r="J228" s="143"/>
      <c r="K228" s="289"/>
      <c r="L228" s="289"/>
      <c r="M228" s="289"/>
      <c r="N228" s="289"/>
      <c r="O228" s="289"/>
      <c r="P228" s="289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288"/>
      <c r="AC228" s="288"/>
      <c r="AD228" s="143"/>
      <c r="AE228" s="143"/>
      <c r="AF228" s="143"/>
      <c r="AG228" s="143"/>
      <c r="AH228" s="143"/>
      <c r="AI228" s="144"/>
      <c r="AJ228" s="144"/>
      <c r="AK228" s="144"/>
      <c r="AL228" s="144"/>
      <c r="AM228" s="144"/>
      <c r="AN228" s="144"/>
      <c r="AO228" s="144"/>
      <c r="AP228" s="144"/>
      <c r="AQ228" s="144"/>
      <c r="AR228" s="144"/>
      <c r="AS228" s="144"/>
      <c r="AT228" s="144"/>
      <c r="AU228" s="144"/>
      <c r="AV228" s="144"/>
      <c r="AW228" s="144"/>
      <c r="AX228" s="144"/>
      <c r="AY228" s="144"/>
      <c r="AZ228" s="144"/>
      <c r="BA228" s="144"/>
      <c r="BB228" s="144"/>
    </row>
    <row r="229">
      <c r="A229" s="143"/>
      <c r="B229" s="143"/>
      <c r="C229" s="143"/>
      <c r="D229" s="143"/>
      <c r="E229" s="143"/>
      <c r="F229" s="288"/>
      <c r="G229" s="143"/>
      <c r="H229" s="158"/>
      <c r="I229" s="158"/>
      <c r="J229" s="143"/>
      <c r="K229" s="289"/>
      <c r="L229" s="289"/>
      <c r="M229" s="289"/>
      <c r="N229" s="289"/>
      <c r="O229" s="289"/>
      <c r="P229" s="289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288"/>
      <c r="AC229" s="288"/>
      <c r="AD229" s="143"/>
      <c r="AE229" s="143"/>
      <c r="AF229" s="143"/>
      <c r="AG229" s="143"/>
      <c r="AH229" s="143"/>
      <c r="AI229" s="144"/>
      <c r="AJ229" s="144"/>
      <c r="AK229" s="144"/>
      <c r="AL229" s="144"/>
      <c r="AM229" s="144"/>
      <c r="AN229" s="144"/>
      <c r="AO229" s="144"/>
      <c r="AP229" s="144"/>
      <c r="AQ229" s="144"/>
      <c r="AR229" s="144"/>
      <c r="AS229" s="144"/>
      <c r="AT229" s="144"/>
      <c r="AU229" s="144"/>
      <c r="AV229" s="144"/>
      <c r="AW229" s="144"/>
      <c r="AX229" s="144"/>
      <c r="AY229" s="144"/>
      <c r="AZ229" s="144"/>
      <c r="BA229" s="144"/>
      <c r="BB229" s="144"/>
    </row>
    <row r="230">
      <c r="A230" s="143"/>
      <c r="B230" s="143"/>
      <c r="C230" s="143"/>
      <c r="D230" s="143"/>
      <c r="E230" s="143"/>
      <c r="F230" s="288"/>
      <c r="G230" s="143"/>
      <c r="H230" s="158"/>
      <c r="I230" s="158"/>
      <c r="J230" s="143"/>
      <c r="K230" s="289"/>
      <c r="L230" s="289"/>
      <c r="M230" s="289"/>
      <c r="N230" s="289"/>
      <c r="O230" s="289"/>
      <c r="P230" s="289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288"/>
      <c r="AC230" s="288"/>
      <c r="AD230" s="143"/>
      <c r="AE230" s="143"/>
      <c r="AF230" s="143"/>
      <c r="AG230" s="143"/>
      <c r="AH230" s="143"/>
      <c r="AI230" s="144"/>
      <c r="AJ230" s="144"/>
      <c r="AK230" s="144"/>
      <c r="AL230" s="144"/>
      <c r="AM230" s="144"/>
      <c r="AN230" s="144"/>
      <c r="AO230" s="144"/>
      <c r="AP230" s="144"/>
      <c r="AQ230" s="144"/>
      <c r="AR230" s="144"/>
      <c r="AS230" s="144"/>
      <c r="AT230" s="144"/>
      <c r="AU230" s="144"/>
      <c r="AV230" s="144"/>
      <c r="AW230" s="144"/>
      <c r="AX230" s="144"/>
      <c r="AY230" s="144"/>
      <c r="AZ230" s="144"/>
      <c r="BA230" s="144"/>
      <c r="BB230" s="144"/>
    </row>
    <row r="231">
      <c r="A231" s="143"/>
      <c r="B231" s="143"/>
      <c r="C231" s="143"/>
      <c r="D231" s="143"/>
      <c r="E231" s="143"/>
      <c r="F231" s="288"/>
      <c r="G231" s="143"/>
      <c r="H231" s="158"/>
      <c r="I231" s="158"/>
      <c r="J231" s="143"/>
      <c r="K231" s="289"/>
      <c r="L231" s="289"/>
      <c r="M231" s="289"/>
      <c r="N231" s="289"/>
      <c r="O231" s="289"/>
      <c r="P231" s="289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288"/>
      <c r="AC231" s="288"/>
      <c r="AD231" s="143"/>
      <c r="AE231" s="143"/>
      <c r="AF231" s="143"/>
      <c r="AG231" s="143"/>
      <c r="AH231" s="143"/>
      <c r="AI231" s="144"/>
      <c r="AJ231" s="144"/>
      <c r="AK231" s="144"/>
      <c r="AL231" s="144"/>
      <c r="AM231" s="144"/>
      <c r="AN231" s="144"/>
      <c r="AO231" s="144"/>
      <c r="AP231" s="144"/>
      <c r="AQ231" s="144"/>
      <c r="AR231" s="144"/>
      <c r="AS231" s="144"/>
      <c r="AT231" s="144"/>
      <c r="AU231" s="144"/>
      <c r="AV231" s="144"/>
      <c r="AW231" s="144"/>
      <c r="AX231" s="144"/>
      <c r="AY231" s="144"/>
      <c r="AZ231" s="144"/>
      <c r="BA231" s="144"/>
      <c r="BB231" s="144"/>
    </row>
    <row r="232">
      <c r="A232" s="143"/>
      <c r="B232" s="143"/>
      <c r="C232" s="143"/>
      <c r="D232" s="143"/>
      <c r="E232" s="143"/>
      <c r="F232" s="288"/>
      <c r="G232" s="143"/>
      <c r="H232" s="158"/>
      <c r="I232" s="158"/>
      <c r="J232" s="143"/>
      <c r="K232" s="289"/>
      <c r="L232" s="289"/>
      <c r="M232" s="289"/>
      <c r="N232" s="289"/>
      <c r="O232" s="289"/>
      <c r="P232" s="289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288"/>
      <c r="AC232" s="288"/>
      <c r="AD232" s="143"/>
      <c r="AE232" s="143"/>
      <c r="AF232" s="143"/>
      <c r="AG232" s="143"/>
      <c r="AH232" s="143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144"/>
      <c r="AS232" s="144"/>
      <c r="AT232" s="144"/>
      <c r="AU232" s="144"/>
      <c r="AV232" s="144"/>
      <c r="AW232" s="144"/>
      <c r="AX232" s="144"/>
      <c r="AY232" s="144"/>
      <c r="AZ232" s="144"/>
      <c r="BA232" s="144"/>
      <c r="BB232" s="144"/>
    </row>
    <row r="233">
      <c r="A233" s="143"/>
      <c r="B233" s="143"/>
      <c r="C233" s="143"/>
      <c r="D233" s="143"/>
      <c r="E233" s="143"/>
      <c r="F233" s="288"/>
      <c r="G233" s="143"/>
      <c r="H233" s="158"/>
      <c r="I233" s="158"/>
      <c r="J233" s="143"/>
      <c r="K233" s="289"/>
      <c r="L233" s="289"/>
      <c r="M233" s="289"/>
      <c r="N233" s="289"/>
      <c r="O233" s="289"/>
      <c r="P233" s="289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288"/>
      <c r="AC233" s="288"/>
      <c r="AD233" s="143"/>
      <c r="AE233" s="143"/>
      <c r="AF233" s="143"/>
      <c r="AG233" s="143"/>
      <c r="AH233" s="143"/>
      <c r="AI233" s="144"/>
      <c r="AJ233" s="144"/>
      <c r="AK233" s="144"/>
      <c r="AL233" s="144"/>
      <c r="AM233" s="144"/>
      <c r="AN233" s="144"/>
      <c r="AO233" s="144"/>
      <c r="AP233" s="144"/>
      <c r="AQ233" s="144"/>
      <c r="AR233" s="144"/>
      <c r="AS233" s="144"/>
      <c r="AT233" s="144"/>
      <c r="AU233" s="144"/>
      <c r="AV233" s="144"/>
      <c r="AW233" s="144"/>
      <c r="AX233" s="144"/>
      <c r="AY233" s="144"/>
      <c r="AZ233" s="144"/>
      <c r="BA233" s="144"/>
      <c r="BB233" s="144"/>
    </row>
    <row r="234">
      <c r="A234" s="20"/>
      <c r="B234" s="20"/>
      <c r="C234" s="20"/>
      <c r="D234" s="20"/>
      <c r="E234" s="20"/>
      <c r="F234" s="52"/>
      <c r="G234" s="20"/>
      <c r="H234" s="83"/>
      <c r="I234" s="83"/>
      <c r="J234" s="20"/>
      <c r="K234" s="48"/>
      <c r="L234" s="48"/>
      <c r="M234" s="48"/>
      <c r="N234" s="48"/>
      <c r="O234" s="48"/>
      <c r="P234" s="48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52"/>
      <c r="AC234" s="52"/>
      <c r="AD234" s="20"/>
      <c r="AE234" s="20"/>
      <c r="AF234" s="20"/>
      <c r="AG234" s="20"/>
      <c r="AH234" s="20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</row>
    <row r="235">
      <c r="A235" s="20"/>
      <c r="B235" s="20"/>
      <c r="C235" s="20"/>
      <c r="D235" s="20"/>
      <c r="E235" s="20"/>
      <c r="F235" s="52"/>
      <c r="G235" s="20"/>
      <c r="H235" s="83"/>
      <c r="I235" s="83"/>
      <c r="J235" s="20"/>
      <c r="K235" s="48"/>
      <c r="L235" s="48"/>
      <c r="M235" s="48"/>
      <c r="N235" s="48"/>
      <c r="O235" s="48"/>
      <c r="P235" s="48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52"/>
      <c r="AC235" s="52"/>
      <c r="AD235" s="20"/>
      <c r="AE235" s="20"/>
      <c r="AF235" s="20"/>
      <c r="AG235" s="20"/>
      <c r="AH235" s="20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</row>
    <row r="236">
      <c r="A236" s="20"/>
      <c r="B236" s="20"/>
      <c r="C236" s="20"/>
      <c r="D236" s="20"/>
      <c r="E236" s="20"/>
      <c r="F236" s="52"/>
      <c r="G236" s="20"/>
      <c r="H236" s="83"/>
      <c r="I236" s="83"/>
      <c r="J236" s="20"/>
      <c r="K236" s="48"/>
      <c r="L236" s="48"/>
      <c r="M236" s="48"/>
      <c r="N236" s="48"/>
      <c r="O236" s="48"/>
      <c r="P236" s="48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52"/>
      <c r="AC236" s="52"/>
      <c r="AD236" s="20"/>
      <c r="AE236" s="20"/>
      <c r="AF236" s="20"/>
      <c r="AG236" s="20"/>
      <c r="AH236" s="20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</row>
    <row r="237">
      <c r="A237" s="20"/>
      <c r="B237" s="20"/>
      <c r="C237" s="20"/>
      <c r="D237" s="20"/>
      <c r="E237" s="20"/>
      <c r="F237" s="52"/>
      <c r="G237" s="20"/>
      <c r="H237" s="83"/>
      <c r="I237" s="83"/>
      <c r="J237" s="20"/>
      <c r="K237" s="48"/>
      <c r="L237" s="48"/>
      <c r="M237" s="48"/>
      <c r="N237" s="48"/>
      <c r="O237" s="48"/>
      <c r="P237" s="48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52"/>
      <c r="AC237" s="52"/>
      <c r="AD237" s="20"/>
      <c r="AE237" s="20"/>
      <c r="AF237" s="20"/>
      <c r="AG237" s="20"/>
      <c r="AH237" s="20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</row>
    <row r="238">
      <c r="A238" s="20"/>
      <c r="B238" s="20"/>
      <c r="C238" s="20"/>
      <c r="D238" s="20"/>
      <c r="E238" s="20"/>
      <c r="F238" s="52"/>
      <c r="G238" s="20"/>
      <c r="H238" s="83"/>
      <c r="I238" s="83"/>
      <c r="J238" s="20"/>
      <c r="K238" s="48"/>
      <c r="L238" s="48"/>
      <c r="M238" s="48"/>
      <c r="N238" s="48"/>
      <c r="O238" s="48"/>
      <c r="P238" s="48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52"/>
      <c r="AC238" s="52"/>
      <c r="AD238" s="20"/>
      <c r="AE238" s="20"/>
      <c r="AF238" s="20"/>
      <c r="AG238" s="20"/>
      <c r="AH238" s="20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</row>
    <row r="239">
      <c r="A239" s="20"/>
      <c r="B239" s="20"/>
      <c r="C239" s="20"/>
      <c r="D239" s="20"/>
      <c r="E239" s="20"/>
      <c r="F239" s="52"/>
      <c r="G239" s="20"/>
      <c r="H239" s="83"/>
      <c r="I239" s="83"/>
      <c r="J239" s="20"/>
      <c r="K239" s="48"/>
      <c r="L239" s="48"/>
      <c r="M239" s="48"/>
      <c r="N239" s="48"/>
      <c r="O239" s="48"/>
      <c r="P239" s="48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52"/>
      <c r="AC239" s="52"/>
      <c r="AD239" s="20"/>
      <c r="AE239" s="20"/>
      <c r="AF239" s="20"/>
      <c r="AG239" s="20"/>
      <c r="AH239" s="20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</row>
    <row r="240">
      <c r="A240" s="20"/>
      <c r="B240" s="20"/>
      <c r="C240" s="20"/>
      <c r="D240" s="20"/>
      <c r="E240" s="20"/>
      <c r="F240" s="52"/>
      <c r="G240" s="20"/>
      <c r="H240" s="83"/>
      <c r="I240" s="83"/>
      <c r="J240" s="20"/>
      <c r="K240" s="48"/>
      <c r="L240" s="48"/>
      <c r="M240" s="48"/>
      <c r="N240" s="48"/>
      <c r="O240" s="48"/>
      <c r="P240" s="48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52"/>
      <c r="AC240" s="52"/>
      <c r="AD240" s="20"/>
      <c r="AE240" s="20"/>
      <c r="AF240" s="20"/>
      <c r="AG240" s="20"/>
      <c r="AH240" s="20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</row>
    <row r="241">
      <c r="A241" s="20"/>
      <c r="B241" s="20"/>
      <c r="C241" s="20"/>
      <c r="D241" s="20"/>
      <c r="E241" s="20"/>
      <c r="F241" s="52"/>
      <c r="G241" s="20"/>
      <c r="H241" s="83"/>
      <c r="I241" s="83"/>
      <c r="J241" s="20"/>
      <c r="K241" s="48"/>
      <c r="L241" s="48"/>
      <c r="M241" s="48"/>
      <c r="N241" s="48"/>
      <c r="O241" s="48"/>
      <c r="P241" s="48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52"/>
      <c r="AC241" s="52"/>
      <c r="AD241" s="20"/>
      <c r="AE241" s="20"/>
      <c r="AF241" s="20"/>
      <c r="AG241" s="20"/>
      <c r="AH241" s="20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</row>
    <row r="242">
      <c r="A242" s="20"/>
      <c r="B242" s="20"/>
      <c r="C242" s="20"/>
      <c r="D242" s="20"/>
      <c r="E242" s="20"/>
      <c r="F242" s="52"/>
      <c r="G242" s="20"/>
      <c r="H242" s="83"/>
      <c r="I242" s="83"/>
      <c r="J242" s="20"/>
      <c r="K242" s="48"/>
      <c r="L242" s="48"/>
      <c r="M242" s="48"/>
      <c r="N242" s="48"/>
      <c r="O242" s="48"/>
      <c r="P242" s="48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52"/>
      <c r="AC242" s="52"/>
      <c r="AD242" s="20"/>
      <c r="AE242" s="20"/>
      <c r="AF242" s="20"/>
      <c r="AG242" s="20"/>
      <c r="AH242" s="20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</row>
    <row r="243">
      <c r="A243" s="20"/>
      <c r="B243" s="20"/>
      <c r="C243" s="20"/>
      <c r="D243" s="20"/>
      <c r="E243" s="20"/>
      <c r="F243" s="52"/>
      <c r="G243" s="20"/>
      <c r="H243" s="83"/>
      <c r="I243" s="83"/>
      <c r="J243" s="20"/>
      <c r="K243" s="48"/>
      <c r="L243" s="48"/>
      <c r="M243" s="48"/>
      <c r="N243" s="48"/>
      <c r="O243" s="48"/>
      <c r="P243" s="48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52"/>
      <c r="AC243" s="52"/>
      <c r="AD243" s="20"/>
      <c r="AE243" s="20"/>
      <c r="AF243" s="20"/>
      <c r="AG243" s="20"/>
      <c r="AH243" s="20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</row>
    <row r="244">
      <c r="A244" s="20"/>
      <c r="B244" s="20"/>
      <c r="C244" s="20"/>
      <c r="D244" s="20"/>
      <c r="E244" s="20"/>
      <c r="F244" s="52"/>
      <c r="G244" s="20"/>
      <c r="H244" s="83"/>
      <c r="I244" s="83"/>
      <c r="J244" s="20"/>
      <c r="K244" s="48"/>
      <c r="L244" s="48"/>
      <c r="M244" s="48"/>
      <c r="N244" s="48"/>
      <c r="O244" s="48"/>
      <c r="P244" s="48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52"/>
      <c r="AC244" s="52"/>
      <c r="AD244" s="20"/>
      <c r="AE244" s="20"/>
      <c r="AF244" s="20"/>
      <c r="AG244" s="20"/>
      <c r="AH244" s="20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</row>
    <row r="245">
      <c r="A245" s="20"/>
      <c r="B245" s="20"/>
      <c r="C245" s="20"/>
      <c r="D245" s="20"/>
      <c r="E245" s="20"/>
      <c r="F245" s="52"/>
      <c r="G245" s="20"/>
      <c r="H245" s="20"/>
      <c r="I245" s="48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392"/>
      <c r="AF245" s="20"/>
      <c r="AG245" s="20"/>
      <c r="AH245" s="20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</row>
    <row r="246">
      <c r="A246" s="20"/>
      <c r="B246" s="20"/>
      <c r="C246" s="20"/>
      <c r="D246" s="20"/>
      <c r="E246" s="20"/>
      <c r="F246" s="52"/>
      <c r="G246" s="20"/>
      <c r="H246" s="20"/>
      <c r="I246" s="48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392"/>
      <c r="AF246" s="20"/>
      <c r="AG246" s="20"/>
      <c r="AH246" s="20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</row>
    <row r="247">
      <c r="A247" s="20"/>
      <c r="B247" s="20"/>
      <c r="C247" s="20"/>
      <c r="D247" s="20"/>
      <c r="E247" s="20"/>
      <c r="F247" s="52"/>
      <c r="G247" s="20"/>
      <c r="H247" s="20"/>
      <c r="I247" s="48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392"/>
      <c r="AF247" s="20"/>
      <c r="AG247" s="20"/>
      <c r="AH247" s="20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</row>
    <row r="248">
      <c r="A248" s="20"/>
      <c r="B248" s="20"/>
      <c r="C248" s="20"/>
      <c r="D248" s="20"/>
      <c r="E248" s="20"/>
      <c r="F248" s="52"/>
      <c r="G248" s="20"/>
      <c r="H248" s="20"/>
      <c r="I248" s="48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392"/>
      <c r="AF248" s="20"/>
      <c r="AG248" s="20"/>
      <c r="AH248" s="20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</row>
    <row r="249">
      <c r="A249" s="20"/>
      <c r="B249" s="20"/>
      <c r="C249" s="20"/>
      <c r="D249" s="20"/>
      <c r="E249" s="20"/>
      <c r="F249" s="52"/>
      <c r="G249" s="20"/>
      <c r="H249" s="20"/>
      <c r="I249" s="48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392"/>
      <c r="AF249" s="20"/>
      <c r="AG249" s="20"/>
      <c r="AH249" s="20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</row>
    <row r="250">
      <c r="A250" s="20"/>
      <c r="B250" s="20"/>
      <c r="C250" s="20"/>
      <c r="D250" s="20"/>
      <c r="E250" s="20"/>
      <c r="F250" s="52"/>
      <c r="G250" s="20"/>
      <c r="H250" s="20"/>
      <c r="I250" s="48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392"/>
      <c r="AF250" s="20"/>
      <c r="AG250" s="20"/>
      <c r="AH250" s="20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</row>
    <row r="251">
      <c r="A251" s="20"/>
      <c r="B251" s="20"/>
      <c r="C251" s="20"/>
      <c r="D251" s="20"/>
      <c r="E251" s="20"/>
      <c r="F251" s="52"/>
      <c r="G251" s="20"/>
      <c r="H251" s="20"/>
      <c r="I251" s="48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392"/>
      <c r="AF251" s="20"/>
      <c r="AG251" s="20"/>
      <c r="AH251" s="20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</row>
    <row r="252">
      <c r="A252" s="20"/>
      <c r="B252" s="20"/>
      <c r="C252" s="20"/>
      <c r="D252" s="20"/>
      <c r="E252" s="20"/>
      <c r="F252" s="52"/>
      <c r="G252" s="20"/>
      <c r="H252" s="20"/>
      <c r="I252" s="48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392"/>
      <c r="AF252" s="20"/>
      <c r="AG252" s="20"/>
      <c r="AH252" s="20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</row>
    <row r="253">
      <c r="A253" s="20"/>
      <c r="B253" s="20"/>
      <c r="C253" s="20"/>
      <c r="D253" s="20"/>
      <c r="E253" s="20"/>
      <c r="F253" s="52"/>
      <c r="G253" s="20"/>
      <c r="H253" s="20"/>
      <c r="I253" s="48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392"/>
      <c r="AF253" s="20"/>
      <c r="AG253" s="20"/>
      <c r="AH253" s="20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</row>
    <row r="254">
      <c r="A254" s="20"/>
      <c r="B254" s="20"/>
      <c r="C254" s="20"/>
      <c r="D254" s="20"/>
      <c r="E254" s="20"/>
      <c r="F254" s="52"/>
      <c r="G254" s="20"/>
      <c r="H254" s="20"/>
      <c r="I254" s="48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392"/>
      <c r="AF254" s="20"/>
      <c r="AG254" s="20"/>
      <c r="AH254" s="20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</row>
    <row r="255">
      <c r="A255" s="20"/>
      <c r="B255" s="20"/>
      <c r="C255" s="20"/>
      <c r="D255" s="20"/>
      <c r="E255" s="20"/>
      <c r="F255" s="52"/>
      <c r="G255" s="20"/>
      <c r="H255" s="20"/>
      <c r="I255" s="48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392"/>
      <c r="AF255" s="20"/>
      <c r="AG255" s="20"/>
      <c r="AH255" s="20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</row>
    <row r="256">
      <c r="A256" s="20"/>
      <c r="B256" s="20"/>
      <c r="C256" s="20"/>
      <c r="D256" s="20"/>
      <c r="E256" s="20"/>
      <c r="F256" s="52"/>
      <c r="G256" s="20"/>
      <c r="H256" s="20"/>
      <c r="I256" s="48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392"/>
      <c r="AF256" s="20"/>
      <c r="AG256" s="20"/>
      <c r="AH256" s="20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</row>
    <row r="257">
      <c r="A257" s="20"/>
      <c r="B257" s="20"/>
      <c r="C257" s="20"/>
      <c r="D257" s="20"/>
      <c r="E257" s="20"/>
      <c r="F257" s="52"/>
      <c r="G257" s="20"/>
      <c r="H257" s="20"/>
      <c r="I257" s="48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392"/>
      <c r="AF257" s="20"/>
      <c r="AG257" s="20"/>
      <c r="AH257" s="20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</row>
    <row r="258">
      <c r="A258" s="20"/>
      <c r="B258" s="20"/>
      <c r="C258" s="20"/>
      <c r="D258" s="20"/>
      <c r="E258" s="20"/>
      <c r="F258" s="52"/>
      <c r="G258" s="20"/>
      <c r="H258" s="20"/>
      <c r="I258" s="48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392"/>
      <c r="AF258" s="20"/>
      <c r="AG258" s="20"/>
      <c r="AH258" s="20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</row>
    <row r="259">
      <c r="A259" s="20"/>
      <c r="B259" s="20"/>
      <c r="C259" s="20"/>
      <c r="D259" s="20"/>
      <c r="E259" s="20"/>
      <c r="F259" s="52"/>
      <c r="G259" s="20"/>
      <c r="H259" s="20"/>
      <c r="I259" s="48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392"/>
      <c r="AF259" s="20"/>
      <c r="AG259" s="20"/>
      <c r="AH259" s="20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</row>
    <row r="260">
      <c r="A260" s="20"/>
      <c r="B260" s="20"/>
      <c r="C260" s="20"/>
      <c r="D260" s="20"/>
      <c r="E260" s="20"/>
      <c r="F260" s="52"/>
      <c r="G260" s="20"/>
      <c r="H260" s="20"/>
      <c r="I260" s="48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392"/>
      <c r="AF260" s="20"/>
      <c r="AG260" s="20"/>
      <c r="AH260" s="20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</row>
    <row r="261">
      <c r="A261" s="20"/>
      <c r="B261" s="20"/>
      <c r="C261" s="20"/>
      <c r="D261" s="20"/>
      <c r="E261" s="20"/>
      <c r="F261" s="52"/>
      <c r="G261" s="20"/>
      <c r="H261" s="20"/>
      <c r="I261" s="48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392"/>
      <c r="AF261" s="20"/>
      <c r="AG261" s="20"/>
      <c r="AH261" s="20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</row>
    <row r="262">
      <c r="A262" s="20"/>
      <c r="B262" s="20"/>
      <c r="C262" s="20"/>
      <c r="D262" s="20"/>
      <c r="E262" s="20"/>
      <c r="F262" s="52"/>
      <c r="G262" s="20"/>
      <c r="H262" s="20"/>
      <c r="I262" s="48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392"/>
      <c r="AF262" s="20"/>
      <c r="AG262" s="20"/>
      <c r="AH262" s="20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</row>
    <row r="263">
      <c r="A263" s="20"/>
      <c r="B263" s="20"/>
      <c r="C263" s="20"/>
      <c r="D263" s="20"/>
      <c r="E263" s="20"/>
      <c r="F263" s="52"/>
      <c r="G263" s="20"/>
      <c r="H263" s="20"/>
      <c r="I263" s="48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392"/>
      <c r="AF263" s="20"/>
      <c r="AG263" s="20"/>
      <c r="AH263" s="20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</row>
    <row r="264">
      <c r="A264" s="20"/>
      <c r="B264" s="20"/>
      <c r="C264" s="20"/>
      <c r="D264" s="20"/>
      <c r="E264" s="20"/>
      <c r="F264" s="52"/>
      <c r="G264" s="20"/>
      <c r="H264" s="20"/>
      <c r="I264" s="48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392"/>
      <c r="AF264" s="20"/>
      <c r="AG264" s="20"/>
      <c r="AH264" s="20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</row>
    <row r="265">
      <c r="A265" s="20"/>
      <c r="B265" s="20"/>
      <c r="C265" s="20"/>
      <c r="D265" s="20"/>
      <c r="E265" s="20"/>
      <c r="F265" s="52"/>
      <c r="G265" s="20"/>
      <c r="H265" s="20"/>
      <c r="I265" s="48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392"/>
      <c r="AF265" s="20"/>
      <c r="AG265" s="20"/>
      <c r="AH265" s="20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</row>
    <row r="266">
      <c r="A266" s="20"/>
      <c r="B266" s="20"/>
      <c r="C266" s="20"/>
      <c r="D266" s="20"/>
      <c r="E266" s="20"/>
      <c r="F266" s="52"/>
      <c r="G266" s="20"/>
      <c r="H266" s="20"/>
      <c r="I266" s="48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392"/>
      <c r="AF266" s="20"/>
      <c r="AG266" s="20"/>
      <c r="AH266" s="20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</row>
    <row r="267">
      <c r="A267" s="20"/>
      <c r="B267" s="20"/>
      <c r="C267" s="20"/>
      <c r="D267" s="20"/>
      <c r="E267" s="20"/>
      <c r="F267" s="52"/>
      <c r="G267" s="20"/>
      <c r="H267" s="20"/>
      <c r="I267" s="48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392"/>
      <c r="AF267" s="20"/>
      <c r="AG267" s="20"/>
      <c r="AH267" s="20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</row>
    <row r="268">
      <c r="A268" s="20"/>
      <c r="B268" s="20"/>
      <c r="C268" s="20"/>
      <c r="D268" s="20"/>
      <c r="E268" s="20"/>
      <c r="F268" s="52"/>
      <c r="G268" s="20"/>
      <c r="H268" s="20"/>
      <c r="I268" s="48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392"/>
      <c r="AF268" s="20"/>
      <c r="AG268" s="20"/>
      <c r="AH268" s="20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</row>
    <row r="269">
      <c r="A269" s="20"/>
      <c r="B269" s="20"/>
      <c r="C269" s="20"/>
      <c r="D269" s="20"/>
      <c r="E269" s="20"/>
      <c r="F269" s="52"/>
      <c r="G269" s="20"/>
      <c r="H269" s="20"/>
      <c r="I269" s="48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392"/>
      <c r="AF269" s="20"/>
      <c r="AG269" s="20"/>
      <c r="AH269" s="20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</row>
    <row r="270">
      <c r="A270" s="20"/>
      <c r="B270" s="20"/>
      <c r="C270" s="20"/>
      <c r="D270" s="20"/>
      <c r="E270" s="20"/>
      <c r="F270" s="52"/>
      <c r="G270" s="20"/>
      <c r="H270" s="20"/>
      <c r="I270" s="48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392"/>
      <c r="AF270" s="20"/>
      <c r="AG270" s="20"/>
      <c r="AH270" s="20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</row>
    <row r="271">
      <c r="A271" s="20"/>
      <c r="B271" s="20"/>
      <c r="C271" s="20"/>
      <c r="D271" s="20"/>
      <c r="E271" s="20"/>
      <c r="F271" s="52"/>
      <c r="G271" s="20"/>
      <c r="H271" s="20"/>
      <c r="I271" s="48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392"/>
      <c r="AF271" s="20"/>
      <c r="AG271" s="20"/>
      <c r="AH271" s="20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</row>
    <row r="272">
      <c r="A272" s="20"/>
      <c r="B272" s="20"/>
      <c r="C272" s="20"/>
      <c r="D272" s="20"/>
      <c r="E272" s="20"/>
      <c r="F272" s="52"/>
      <c r="G272" s="20"/>
      <c r="H272" s="20"/>
      <c r="I272" s="48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392"/>
      <c r="AF272" s="20"/>
      <c r="AG272" s="20"/>
      <c r="AH272" s="20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</row>
    <row r="273">
      <c r="A273" s="20"/>
      <c r="B273" s="20"/>
      <c r="C273" s="20"/>
      <c r="D273" s="20"/>
      <c r="E273" s="20"/>
      <c r="F273" s="52"/>
      <c r="G273" s="20"/>
      <c r="H273" s="20"/>
      <c r="I273" s="48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392"/>
      <c r="AF273" s="20"/>
      <c r="AG273" s="20"/>
      <c r="AH273" s="20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</row>
    <row r="274">
      <c r="A274" s="20"/>
      <c r="B274" s="20"/>
      <c r="C274" s="20"/>
      <c r="D274" s="20"/>
      <c r="E274" s="20"/>
      <c r="F274" s="52"/>
      <c r="G274" s="20"/>
      <c r="H274" s="20"/>
      <c r="I274" s="48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392"/>
      <c r="AF274" s="20"/>
      <c r="AG274" s="20"/>
      <c r="AH274" s="20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</row>
    <row r="275">
      <c r="A275" s="20"/>
      <c r="B275" s="20"/>
      <c r="C275" s="20"/>
      <c r="D275" s="20"/>
      <c r="E275" s="20"/>
      <c r="F275" s="52"/>
      <c r="G275" s="20"/>
      <c r="H275" s="20"/>
      <c r="I275" s="48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392"/>
      <c r="AF275" s="20"/>
      <c r="AG275" s="20"/>
      <c r="AH275" s="20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</row>
    <row r="276">
      <c r="A276" s="20"/>
      <c r="B276" s="20"/>
      <c r="C276" s="20"/>
      <c r="D276" s="20"/>
      <c r="E276" s="20"/>
      <c r="F276" s="20"/>
      <c r="G276" s="20"/>
      <c r="H276" s="20"/>
      <c r="I276" s="48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392"/>
      <c r="AF276" s="20"/>
      <c r="AG276" s="20"/>
      <c r="AH276" s="20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</row>
    <row r="277">
      <c r="A277" s="20"/>
      <c r="B277" s="20"/>
      <c r="C277" s="20"/>
      <c r="D277" s="20"/>
      <c r="E277" s="20"/>
      <c r="F277" s="20"/>
      <c r="G277" s="20"/>
      <c r="H277" s="20"/>
      <c r="I277" s="48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392"/>
      <c r="AF277" s="20"/>
      <c r="AG277" s="20"/>
      <c r="AH277" s="20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</row>
    <row r="278">
      <c r="A278" s="20"/>
      <c r="B278" s="20"/>
      <c r="C278" s="20"/>
      <c r="D278" s="20"/>
      <c r="E278" s="20"/>
      <c r="F278" s="20"/>
      <c r="G278" s="20"/>
      <c r="H278" s="20"/>
      <c r="I278" s="48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392"/>
      <c r="AF278" s="20"/>
      <c r="AG278" s="20"/>
      <c r="AH278" s="20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</row>
    <row r="279">
      <c r="A279" s="20"/>
      <c r="B279" s="20"/>
      <c r="C279" s="20"/>
      <c r="D279" s="20"/>
      <c r="E279" s="20"/>
      <c r="F279" s="20"/>
      <c r="G279" s="20"/>
      <c r="H279" s="20"/>
      <c r="I279" s="48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392"/>
      <c r="AF279" s="20"/>
      <c r="AG279" s="20"/>
      <c r="AH279" s="20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</row>
    <row r="280">
      <c r="A280" s="20"/>
      <c r="B280" s="20"/>
      <c r="C280" s="20"/>
      <c r="D280" s="20"/>
      <c r="E280" s="20"/>
      <c r="F280" s="20"/>
      <c r="G280" s="20"/>
      <c r="H280" s="20"/>
      <c r="I280" s="48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392"/>
      <c r="AF280" s="20"/>
      <c r="AG280" s="20"/>
      <c r="AH280" s="20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</row>
    <row r="281">
      <c r="A281" s="20"/>
      <c r="B281" s="20"/>
      <c r="C281" s="20"/>
      <c r="D281" s="20"/>
      <c r="E281" s="20"/>
      <c r="F281" s="20"/>
      <c r="G281" s="20"/>
      <c r="H281" s="20"/>
      <c r="I281" s="48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392"/>
      <c r="AF281" s="20"/>
      <c r="AG281" s="20"/>
      <c r="AH281" s="20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</row>
    <row r="282">
      <c r="A282" s="20"/>
      <c r="B282" s="20"/>
      <c r="C282" s="20"/>
      <c r="D282" s="20"/>
      <c r="E282" s="20"/>
      <c r="F282" s="20"/>
      <c r="G282" s="20"/>
      <c r="H282" s="20"/>
      <c r="I282" s="48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392"/>
      <c r="AF282" s="20"/>
      <c r="AG282" s="20"/>
      <c r="AH282" s="20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</row>
    <row r="283">
      <c r="A283" s="20"/>
      <c r="B283" s="20"/>
      <c r="C283" s="20"/>
      <c r="D283" s="20"/>
      <c r="E283" s="20"/>
      <c r="F283" s="20"/>
      <c r="G283" s="20"/>
      <c r="H283" s="20"/>
      <c r="I283" s="48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392"/>
      <c r="AF283" s="20"/>
      <c r="AG283" s="20"/>
      <c r="AH283" s="20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</row>
    <row r="284">
      <c r="A284" s="20"/>
      <c r="B284" s="20"/>
      <c r="C284" s="20"/>
      <c r="D284" s="20"/>
      <c r="E284" s="20"/>
      <c r="F284" s="20"/>
      <c r="G284" s="20"/>
      <c r="H284" s="20"/>
      <c r="I284" s="48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392"/>
      <c r="AF284" s="20"/>
      <c r="AG284" s="20"/>
      <c r="AH284" s="20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</row>
    <row r="285">
      <c r="A285" s="20"/>
      <c r="B285" s="20"/>
      <c r="C285" s="20"/>
      <c r="D285" s="20"/>
      <c r="E285" s="20"/>
      <c r="F285" s="20"/>
      <c r="G285" s="20"/>
      <c r="H285" s="20"/>
      <c r="I285" s="48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392"/>
      <c r="AF285" s="20"/>
      <c r="AG285" s="20"/>
      <c r="AH285" s="20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</row>
    <row r="286">
      <c r="A286" s="20"/>
      <c r="B286" s="20"/>
      <c r="C286" s="20"/>
      <c r="D286" s="20"/>
      <c r="E286" s="20"/>
      <c r="F286" s="20"/>
      <c r="G286" s="20"/>
      <c r="H286" s="20"/>
      <c r="I286" s="48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392"/>
      <c r="AF286" s="20"/>
      <c r="AG286" s="20"/>
      <c r="AH286" s="20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</row>
    <row r="287">
      <c r="A287" s="20"/>
      <c r="B287" s="20"/>
      <c r="C287" s="20"/>
      <c r="D287" s="20"/>
      <c r="E287" s="20"/>
      <c r="F287" s="20"/>
      <c r="G287" s="20"/>
      <c r="H287" s="20"/>
      <c r="I287" s="48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392"/>
      <c r="AF287" s="20"/>
      <c r="AG287" s="20"/>
      <c r="AH287" s="20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</row>
    <row r="288">
      <c r="A288" s="20"/>
      <c r="B288" s="20"/>
      <c r="C288" s="20"/>
      <c r="D288" s="20"/>
      <c r="E288" s="20"/>
      <c r="F288" s="20"/>
      <c r="G288" s="20"/>
      <c r="H288" s="20"/>
      <c r="I288" s="48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392"/>
      <c r="AF288" s="20"/>
      <c r="AG288" s="20"/>
      <c r="AH288" s="20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</row>
    <row r="289">
      <c r="A289" s="20"/>
      <c r="B289" s="20"/>
      <c r="C289" s="20"/>
      <c r="D289" s="20"/>
      <c r="E289" s="20"/>
      <c r="F289" s="20"/>
      <c r="G289" s="20"/>
      <c r="H289" s="20"/>
      <c r="I289" s="48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392"/>
      <c r="AF289" s="20"/>
      <c r="AG289" s="20"/>
      <c r="AH289" s="20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</row>
    <row r="290">
      <c r="A290" s="20"/>
      <c r="B290" s="20"/>
      <c r="C290" s="20"/>
      <c r="D290" s="20"/>
      <c r="E290" s="20"/>
      <c r="F290" s="20"/>
      <c r="G290" s="20"/>
      <c r="H290" s="20"/>
      <c r="I290" s="48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392"/>
      <c r="AF290" s="20"/>
      <c r="AG290" s="20"/>
      <c r="AH290" s="20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</row>
    <row r="291">
      <c r="A291" s="20"/>
      <c r="B291" s="20"/>
      <c r="C291" s="20"/>
      <c r="D291" s="20"/>
      <c r="E291" s="20"/>
      <c r="F291" s="20"/>
      <c r="G291" s="20"/>
      <c r="H291" s="20"/>
      <c r="I291" s="48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392"/>
      <c r="AF291" s="20"/>
      <c r="AG291" s="20"/>
      <c r="AH291" s="20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</row>
    <row r="292">
      <c r="A292" s="20"/>
      <c r="B292" s="20"/>
      <c r="C292" s="20"/>
      <c r="D292" s="20"/>
      <c r="E292" s="20"/>
      <c r="F292" s="20"/>
      <c r="G292" s="20"/>
      <c r="H292" s="20"/>
      <c r="I292" s="48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392"/>
      <c r="AF292" s="20"/>
      <c r="AG292" s="20"/>
      <c r="AH292" s="20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</row>
    <row r="293">
      <c r="A293" s="20"/>
      <c r="B293" s="20"/>
      <c r="C293" s="20"/>
      <c r="D293" s="20"/>
      <c r="E293" s="20"/>
      <c r="F293" s="20"/>
      <c r="G293" s="20"/>
      <c r="H293" s="20"/>
      <c r="I293" s="48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392"/>
      <c r="AF293" s="20"/>
      <c r="AG293" s="20"/>
      <c r="AH293" s="20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</row>
    <row r="294">
      <c r="A294" s="20"/>
      <c r="B294" s="20"/>
      <c r="C294" s="20"/>
      <c r="D294" s="20"/>
      <c r="E294" s="20"/>
      <c r="F294" s="20"/>
      <c r="G294" s="20"/>
      <c r="H294" s="20"/>
      <c r="I294" s="48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392"/>
      <c r="AF294" s="20"/>
      <c r="AG294" s="20"/>
      <c r="AH294" s="20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</row>
    <row r="295">
      <c r="A295" s="20"/>
      <c r="B295" s="20"/>
      <c r="C295" s="20"/>
      <c r="D295" s="20"/>
      <c r="E295" s="20"/>
      <c r="F295" s="20"/>
      <c r="G295" s="20"/>
      <c r="H295" s="20"/>
      <c r="I295" s="48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392"/>
      <c r="AF295" s="20"/>
      <c r="AG295" s="20"/>
      <c r="AH295" s="20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</row>
    <row r="296">
      <c r="A296" s="20"/>
      <c r="B296" s="20"/>
      <c r="C296" s="20"/>
      <c r="D296" s="20"/>
      <c r="E296" s="20"/>
      <c r="F296" s="20"/>
      <c r="G296" s="20"/>
      <c r="H296" s="20"/>
      <c r="I296" s="48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392"/>
      <c r="AF296" s="20"/>
      <c r="AG296" s="20"/>
      <c r="AH296" s="20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</row>
    <row r="297">
      <c r="A297" s="20"/>
      <c r="B297" s="20"/>
      <c r="C297" s="20"/>
      <c r="D297" s="20"/>
      <c r="E297" s="20"/>
      <c r="F297" s="20"/>
      <c r="G297" s="20"/>
      <c r="H297" s="20"/>
      <c r="I297" s="48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392"/>
      <c r="AF297" s="20"/>
      <c r="AG297" s="20"/>
      <c r="AH297" s="20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</row>
    <row r="298">
      <c r="A298" s="20"/>
      <c r="B298" s="20"/>
      <c r="C298" s="20"/>
      <c r="D298" s="20"/>
      <c r="E298" s="20"/>
      <c r="F298" s="20"/>
      <c r="G298" s="20"/>
      <c r="H298" s="20"/>
      <c r="I298" s="48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392"/>
      <c r="AF298" s="20"/>
      <c r="AG298" s="20"/>
      <c r="AH298" s="20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</row>
    <row r="299">
      <c r="A299" s="20"/>
      <c r="B299" s="20"/>
      <c r="C299" s="20"/>
      <c r="D299" s="20"/>
      <c r="E299" s="20"/>
      <c r="F299" s="20"/>
      <c r="G299" s="20"/>
      <c r="H299" s="20"/>
      <c r="I299" s="48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392"/>
      <c r="AF299" s="20"/>
      <c r="AG299" s="20"/>
      <c r="AH299" s="20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</row>
    <row r="300">
      <c r="A300" s="20"/>
      <c r="B300" s="20"/>
      <c r="C300" s="20"/>
      <c r="D300" s="20"/>
      <c r="E300" s="20"/>
      <c r="F300" s="20"/>
      <c r="G300" s="20"/>
      <c r="H300" s="20"/>
      <c r="I300" s="48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392"/>
      <c r="AF300" s="20"/>
      <c r="AG300" s="20"/>
      <c r="AH300" s="20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</row>
    <row r="301">
      <c r="A301" s="20"/>
      <c r="B301" s="20"/>
      <c r="C301" s="20"/>
      <c r="D301" s="20"/>
      <c r="E301" s="20"/>
      <c r="F301" s="20"/>
      <c r="G301" s="20"/>
      <c r="H301" s="20"/>
      <c r="I301" s="48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392"/>
      <c r="AF301" s="20"/>
      <c r="AG301" s="20"/>
      <c r="AH301" s="20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</row>
    <row r="302">
      <c r="A302" s="20"/>
      <c r="B302" s="20"/>
      <c r="C302" s="20"/>
      <c r="D302" s="20"/>
      <c r="E302" s="20"/>
      <c r="F302" s="20"/>
      <c r="G302" s="20"/>
      <c r="H302" s="20"/>
      <c r="I302" s="48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392"/>
      <c r="AF302" s="20"/>
      <c r="AG302" s="20"/>
      <c r="AH302" s="20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</row>
    <row r="303">
      <c r="A303" s="20"/>
      <c r="B303" s="20"/>
      <c r="C303" s="20"/>
      <c r="D303" s="20"/>
      <c r="E303" s="20"/>
      <c r="F303" s="20"/>
      <c r="G303" s="20"/>
      <c r="H303" s="20"/>
      <c r="I303" s="48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392"/>
      <c r="AF303" s="20"/>
      <c r="AG303" s="20"/>
      <c r="AH303" s="20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</row>
    <row r="304">
      <c r="A304" s="20"/>
      <c r="B304" s="20"/>
      <c r="C304" s="20"/>
      <c r="D304" s="20"/>
      <c r="E304" s="20"/>
      <c r="F304" s="20"/>
      <c r="G304" s="20"/>
      <c r="H304" s="20"/>
      <c r="I304" s="48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392"/>
      <c r="AF304" s="20"/>
      <c r="AG304" s="20"/>
      <c r="AH304" s="20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</row>
    <row r="305">
      <c r="A305" s="20"/>
      <c r="B305" s="20"/>
      <c r="C305" s="20"/>
      <c r="D305" s="20"/>
      <c r="E305" s="20"/>
      <c r="F305" s="20"/>
      <c r="G305" s="20"/>
      <c r="H305" s="20"/>
      <c r="I305" s="48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392"/>
      <c r="AF305" s="20"/>
      <c r="AG305" s="20"/>
      <c r="AH305" s="20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</row>
    <row r="306">
      <c r="A306" s="20"/>
      <c r="B306" s="20"/>
      <c r="C306" s="20"/>
      <c r="D306" s="20"/>
      <c r="E306" s="20"/>
      <c r="F306" s="20"/>
      <c r="G306" s="20"/>
      <c r="H306" s="20"/>
      <c r="I306" s="48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392"/>
      <c r="AF306" s="20"/>
      <c r="AG306" s="20"/>
      <c r="AH306" s="20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</row>
    <row r="307">
      <c r="A307" s="20"/>
      <c r="B307" s="20"/>
      <c r="C307" s="20"/>
      <c r="D307" s="20"/>
      <c r="E307" s="20"/>
      <c r="F307" s="20"/>
      <c r="G307" s="20"/>
      <c r="H307" s="20"/>
      <c r="I307" s="48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392"/>
      <c r="AF307" s="20"/>
      <c r="AG307" s="20"/>
      <c r="AH307" s="20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</row>
    <row r="308">
      <c r="A308" s="20"/>
      <c r="B308" s="20"/>
      <c r="C308" s="20"/>
      <c r="D308" s="20"/>
      <c r="E308" s="20"/>
      <c r="F308" s="20"/>
      <c r="G308" s="20"/>
      <c r="H308" s="20"/>
      <c r="I308" s="48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392"/>
      <c r="AF308" s="20"/>
      <c r="AG308" s="20"/>
      <c r="AH308" s="20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</row>
    <row r="309">
      <c r="A309" s="20"/>
      <c r="B309" s="20"/>
      <c r="C309" s="20"/>
      <c r="D309" s="20"/>
      <c r="E309" s="20"/>
      <c r="F309" s="20"/>
      <c r="G309" s="20"/>
      <c r="H309" s="20"/>
      <c r="I309" s="48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392"/>
      <c r="AF309" s="20"/>
      <c r="AG309" s="20"/>
      <c r="AH309" s="20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</row>
    <row r="310">
      <c r="A310" s="20"/>
      <c r="B310" s="20"/>
      <c r="C310" s="20"/>
      <c r="D310" s="20"/>
      <c r="E310" s="20"/>
      <c r="F310" s="20"/>
      <c r="G310" s="20"/>
      <c r="H310" s="20"/>
      <c r="I310" s="48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392"/>
      <c r="AF310" s="20"/>
      <c r="AG310" s="20"/>
      <c r="AH310" s="20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</row>
    <row r="311">
      <c r="A311" s="20"/>
      <c r="B311" s="20"/>
      <c r="C311" s="20"/>
      <c r="D311" s="20"/>
      <c r="E311" s="20"/>
      <c r="F311" s="20"/>
      <c r="G311" s="20"/>
      <c r="H311" s="20"/>
      <c r="I311" s="48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392"/>
      <c r="AF311" s="20"/>
      <c r="AG311" s="20"/>
      <c r="AH311" s="20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</row>
    <row r="312">
      <c r="A312" s="20"/>
      <c r="B312" s="20"/>
      <c r="C312" s="20"/>
      <c r="D312" s="20"/>
      <c r="E312" s="20"/>
      <c r="F312" s="20"/>
      <c r="G312" s="20"/>
      <c r="H312" s="20"/>
      <c r="I312" s="48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392"/>
      <c r="AF312" s="20"/>
      <c r="AG312" s="20"/>
      <c r="AH312" s="20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</row>
    <row r="313">
      <c r="A313" s="20"/>
      <c r="B313" s="20"/>
      <c r="C313" s="20"/>
      <c r="D313" s="20"/>
      <c r="E313" s="20"/>
      <c r="F313" s="20"/>
      <c r="G313" s="20"/>
      <c r="H313" s="20"/>
      <c r="I313" s="48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392"/>
      <c r="AF313" s="20"/>
      <c r="AG313" s="20"/>
      <c r="AH313" s="20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</row>
    <row r="314">
      <c r="A314" s="20"/>
      <c r="B314" s="20"/>
      <c r="C314" s="20"/>
      <c r="D314" s="20"/>
      <c r="E314" s="20"/>
      <c r="F314" s="20"/>
      <c r="G314" s="20"/>
      <c r="H314" s="20"/>
      <c r="I314" s="48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392"/>
      <c r="AF314" s="20"/>
      <c r="AG314" s="20"/>
      <c r="AH314" s="20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</row>
    <row r="315">
      <c r="A315" s="20"/>
      <c r="B315" s="20"/>
      <c r="C315" s="20"/>
      <c r="D315" s="20"/>
      <c r="E315" s="20"/>
      <c r="F315" s="20"/>
      <c r="G315" s="20"/>
      <c r="H315" s="20"/>
      <c r="I315" s="48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392"/>
      <c r="AF315" s="20"/>
      <c r="AG315" s="20"/>
      <c r="AH315" s="20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</row>
    <row r="316">
      <c r="A316" s="20"/>
      <c r="B316" s="20"/>
      <c r="C316" s="20"/>
      <c r="D316" s="20"/>
      <c r="E316" s="20"/>
      <c r="F316" s="20"/>
      <c r="G316" s="20"/>
      <c r="H316" s="20"/>
      <c r="I316" s="48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392"/>
      <c r="AF316" s="20"/>
      <c r="AG316" s="20"/>
      <c r="AH316" s="20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</row>
    <row r="317">
      <c r="A317" s="20"/>
      <c r="B317" s="20"/>
      <c r="C317" s="20"/>
      <c r="D317" s="20"/>
      <c r="E317" s="20"/>
      <c r="F317" s="20"/>
      <c r="G317" s="20"/>
      <c r="H317" s="20"/>
      <c r="I317" s="48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392"/>
      <c r="AF317" s="20"/>
      <c r="AG317" s="20"/>
      <c r="AH317" s="20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</row>
    <row r="318">
      <c r="A318" s="20"/>
      <c r="B318" s="20"/>
      <c r="C318" s="20"/>
      <c r="D318" s="20"/>
      <c r="E318" s="20"/>
      <c r="F318" s="20"/>
      <c r="G318" s="20"/>
      <c r="H318" s="20"/>
      <c r="I318" s="48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392"/>
      <c r="AF318" s="20"/>
      <c r="AG318" s="20"/>
      <c r="AH318" s="20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</row>
    <row r="319">
      <c r="A319" s="20"/>
      <c r="B319" s="20"/>
      <c r="C319" s="20"/>
      <c r="D319" s="20"/>
      <c r="E319" s="20"/>
      <c r="F319" s="20"/>
      <c r="G319" s="20"/>
      <c r="H319" s="20"/>
      <c r="I319" s="48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392"/>
      <c r="AF319" s="20"/>
      <c r="AG319" s="20"/>
      <c r="AH319" s="20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</row>
    <row r="320">
      <c r="A320" s="20"/>
      <c r="B320" s="20"/>
      <c r="C320" s="20"/>
      <c r="D320" s="20"/>
      <c r="E320" s="20"/>
      <c r="F320" s="20"/>
      <c r="G320" s="20"/>
      <c r="H320" s="20"/>
      <c r="I320" s="48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392"/>
      <c r="AF320" s="20"/>
      <c r="AG320" s="20"/>
      <c r="AH320" s="20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</row>
    <row r="321">
      <c r="A321" s="20"/>
      <c r="B321" s="20"/>
      <c r="C321" s="20"/>
      <c r="D321" s="20"/>
      <c r="E321" s="20"/>
      <c r="F321" s="20"/>
      <c r="G321" s="20"/>
      <c r="H321" s="20"/>
      <c r="I321" s="48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392"/>
      <c r="AF321" s="20"/>
      <c r="AG321" s="20"/>
      <c r="AH321" s="20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</row>
    <row r="322">
      <c r="A322" s="20"/>
      <c r="B322" s="20"/>
      <c r="C322" s="20"/>
      <c r="D322" s="20"/>
      <c r="E322" s="20"/>
      <c r="F322" s="20"/>
      <c r="G322" s="20"/>
      <c r="H322" s="20"/>
      <c r="I322" s="48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392"/>
      <c r="AF322" s="20"/>
      <c r="AG322" s="20"/>
      <c r="AH322" s="20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</row>
    <row r="323">
      <c r="A323" s="20"/>
      <c r="B323" s="20"/>
      <c r="C323" s="20"/>
      <c r="D323" s="20"/>
      <c r="E323" s="20"/>
      <c r="F323" s="20"/>
      <c r="G323" s="20"/>
      <c r="H323" s="20"/>
      <c r="I323" s="48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392"/>
      <c r="AF323" s="20"/>
      <c r="AG323" s="20"/>
      <c r="AH323" s="20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</row>
    <row r="324">
      <c r="A324" s="20"/>
      <c r="B324" s="20"/>
      <c r="C324" s="20"/>
      <c r="D324" s="20"/>
      <c r="E324" s="20"/>
      <c r="F324" s="20"/>
      <c r="G324" s="20"/>
      <c r="H324" s="20"/>
      <c r="I324" s="48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392"/>
      <c r="AF324" s="20"/>
      <c r="AG324" s="20"/>
      <c r="AH324" s="20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</row>
    <row r="325">
      <c r="A325" s="20"/>
      <c r="B325" s="20"/>
      <c r="C325" s="20"/>
      <c r="D325" s="20"/>
      <c r="E325" s="20"/>
      <c r="F325" s="20"/>
      <c r="G325" s="20"/>
      <c r="H325" s="20"/>
      <c r="I325" s="48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392"/>
      <c r="AF325" s="20"/>
      <c r="AG325" s="20"/>
      <c r="AH325" s="20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</row>
    <row r="326">
      <c r="A326" s="20"/>
      <c r="B326" s="20"/>
      <c r="C326" s="20"/>
      <c r="D326" s="20"/>
      <c r="E326" s="20"/>
      <c r="F326" s="20"/>
      <c r="G326" s="20"/>
      <c r="H326" s="20"/>
      <c r="I326" s="48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392"/>
      <c r="AF326" s="20"/>
      <c r="AG326" s="20"/>
      <c r="AH326" s="20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</row>
    <row r="327">
      <c r="A327" s="20"/>
      <c r="B327" s="20"/>
      <c r="C327" s="20"/>
      <c r="D327" s="20"/>
      <c r="E327" s="20"/>
      <c r="F327" s="20"/>
      <c r="G327" s="20"/>
      <c r="H327" s="20"/>
      <c r="I327" s="48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392"/>
      <c r="AF327" s="20"/>
      <c r="AG327" s="20"/>
      <c r="AH327" s="20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</row>
    <row r="328">
      <c r="A328" s="20"/>
      <c r="B328" s="20"/>
      <c r="C328" s="20"/>
      <c r="D328" s="20"/>
      <c r="E328" s="20"/>
      <c r="F328" s="20"/>
      <c r="G328" s="20"/>
      <c r="H328" s="20"/>
      <c r="I328" s="48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392"/>
      <c r="AF328" s="20"/>
      <c r="AG328" s="20"/>
      <c r="AH328" s="20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</row>
    <row r="329">
      <c r="A329" s="20"/>
      <c r="B329" s="20"/>
      <c r="C329" s="20"/>
      <c r="D329" s="20"/>
      <c r="E329" s="20"/>
      <c r="F329" s="20"/>
      <c r="G329" s="20"/>
      <c r="H329" s="20"/>
      <c r="I329" s="48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392"/>
      <c r="AF329" s="20"/>
      <c r="AG329" s="20"/>
      <c r="AH329" s="20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</row>
    <row r="330">
      <c r="A330" s="20"/>
      <c r="B330" s="20"/>
      <c r="C330" s="20"/>
      <c r="D330" s="20"/>
      <c r="E330" s="20"/>
      <c r="F330" s="20"/>
      <c r="G330" s="20"/>
      <c r="H330" s="20"/>
      <c r="I330" s="48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392"/>
      <c r="AF330" s="20"/>
      <c r="AG330" s="20"/>
      <c r="AH330" s="20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</row>
    <row r="331">
      <c r="A331" s="20"/>
      <c r="B331" s="20"/>
      <c r="C331" s="20"/>
      <c r="D331" s="20"/>
      <c r="E331" s="20"/>
      <c r="F331" s="20"/>
      <c r="G331" s="20"/>
      <c r="H331" s="20"/>
      <c r="I331" s="48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392"/>
      <c r="AF331" s="20"/>
      <c r="AG331" s="20"/>
      <c r="AH331" s="20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</row>
    <row r="332">
      <c r="A332" s="20"/>
      <c r="B332" s="20"/>
      <c r="C332" s="20"/>
      <c r="D332" s="20"/>
      <c r="E332" s="20"/>
      <c r="F332" s="20"/>
      <c r="G332" s="20"/>
      <c r="H332" s="20"/>
      <c r="I332" s="48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392"/>
      <c r="AF332" s="20"/>
      <c r="AG332" s="20"/>
      <c r="AH332" s="20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</row>
    <row r="333">
      <c r="A333" s="20"/>
      <c r="B333" s="20"/>
      <c r="C333" s="20"/>
      <c r="D333" s="20"/>
      <c r="E333" s="20"/>
      <c r="F333" s="20"/>
      <c r="G333" s="20"/>
      <c r="H333" s="20"/>
      <c r="I333" s="48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392"/>
      <c r="AF333" s="20"/>
      <c r="AG333" s="20"/>
      <c r="AH333" s="20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</row>
    <row r="334">
      <c r="A334" s="20"/>
      <c r="B334" s="20"/>
      <c r="C334" s="20"/>
      <c r="D334" s="20"/>
      <c r="E334" s="20"/>
      <c r="F334" s="20"/>
      <c r="G334" s="20"/>
      <c r="H334" s="20"/>
      <c r="I334" s="48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392"/>
      <c r="AF334" s="20"/>
      <c r="AG334" s="20"/>
      <c r="AH334" s="20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</row>
    <row r="335">
      <c r="A335" s="20"/>
      <c r="B335" s="20"/>
      <c r="C335" s="20"/>
      <c r="D335" s="20"/>
      <c r="E335" s="20"/>
      <c r="F335" s="20"/>
      <c r="G335" s="20"/>
      <c r="H335" s="20"/>
      <c r="I335" s="48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392"/>
      <c r="AF335" s="20"/>
      <c r="AG335" s="20"/>
      <c r="AH335" s="20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</row>
    <row r="336">
      <c r="A336" s="20"/>
      <c r="B336" s="20"/>
      <c r="C336" s="20"/>
      <c r="D336" s="20"/>
      <c r="E336" s="20"/>
      <c r="F336" s="20"/>
      <c r="G336" s="20"/>
      <c r="H336" s="20"/>
      <c r="I336" s="48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392"/>
      <c r="AF336" s="20"/>
      <c r="AG336" s="20"/>
      <c r="AH336" s="20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</row>
    <row r="337">
      <c r="A337" s="20"/>
      <c r="B337" s="20"/>
      <c r="C337" s="20"/>
      <c r="D337" s="20"/>
      <c r="E337" s="20"/>
      <c r="F337" s="20"/>
      <c r="G337" s="20"/>
      <c r="H337" s="20"/>
      <c r="I337" s="48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392"/>
      <c r="AF337" s="20"/>
      <c r="AG337" s="20"/>
      <c r="AH337" s="20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</row>
    <row r="338">
      <c r="A338" s="20"/>
      <c r="B338" s="20"/>
      <c r="C338" s="20"/>
      <c r="D338" s="20"/>
      <c r="E338" s="20"/>
      <c r="F338" s="20"/>
      <c r="G338" s="20"/>
      <c r="H338" s="20"/>
      <c r="I338" s="48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392"/>
      <c r="AF338" s="20"/>
      <c r="AG338" s="20"/>
      <c r="AH338" s="20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</row>
    <row r="339">
      <c r="A339" s="20"/>
      <c r="B339" s="20"/>
      <c r="C339" s="20"/>
      <c r="D339" s="20"/>
      <c r="E339" s="20"/>
      <c r="F339" s="20"/>
      <c r="G339" s="20"/>
      <c r="H339" s="20"/>
      <c r="I339" s="48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392"/>
      <c r="AF339" s="20"/>
      <c r="AG339" s="20"/>
      <c r="AH339" s="20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</row>
    <row r="340">
      <c r="A340" s="20"/>
      <c r="B340" s="20"/>
      <c r="C340" s="20"/>
      <c r="D340" s="20"/>
      <c r="E340" s="20"/>
      <c r="F340" s="20"/>
      <c r="G340" s="20"/>
      <c r="H340" s="20"/>
      <c r="I340" s="48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392"/>
      <c r="AF340" s="20"/>
      <c r="AG340" s="20"/>
      <c r="AH340" s="20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</row>
    <row r="341">
      <c r="A341" s="20"/>
      <c r="B341" s="20"/>
      <c r="C341" s="20"/>
      <c r="D341" s="20"/>
      <c r="E341" s="20"/>
      <c r="F341" s="20"/>
      <c r="G341" s="20"/>
      <c r="H341" s="20"/>
      <c r="I341" s="48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392"/>
      <c r="AF341" s="20"/>
      <c r="AG341" s="20"/>
      <c r="AH341" s="20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</row>
    <row r="342">
      <c r="A342" s="20"/>
      <c r="B342" s="20"/>
      <c r="C342" s="20"/>
      <c r="D342" s="20"/>
      <c r="E342" s="20"/>
      <c r="F342" s="20"/>
      <c r="G342" s="20"/>
      <c r="H342" s="20"/>
      <c r="I342" s="48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392"/>
      <c r="AF342" s="20"/>
      <c r="AG342" s="20"/>
      <c r="AH342" s="20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</row>
    <row r="343">
      <c r="A343" s="20"/>
      <c r="B343" s="20"/>
      <c r="C343" s="20"/>
      <c r="D343" s="20"/>
      <c r="E343" s="20"/>
      <c r="F343" s="20"/>
      <c r="G343" s="20"/>
      <c r="H343" s="20"/>
      <c r="I343" s="48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392"/>
      <c r="AF343" s="20"/>
      <c r="AG343" s="20"/>
      <c r="AH343" s="20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</row>
    <row r="344">
      <c r="A344" s="20"/>
      <c r="B344" s="20"/>
      <c r="C344" s="20"/>
      <c r="D344" s="20"/>
      <c r="E344" s="20"/>
      <c r="F344" s="20"/>
      <c r="G344" s="20"/>
      <c r="H344" s="20"/>
      <c r="I344" s="48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392"/>
      <c r="AF344" s="20"/>
      <c r="AG344" s="20"/>
      <c r="AH344" s="20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</row>
    <row r="345">
      <c r="A345" s="20"/>
      <c r="B345" s="20"/>
      <c r="C345" s="20"/>
      <c r="D345" s="20"/>
      <c r="E345" s="20"/>
      <c r="F345" s="20"/>
      <c r="G345" s="20"/>
      <c r="H345" s="20"/>
      <c r="I345" s="48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392"/>
      <c r="AF345" s="20"/>
      <c r="AG345" s="20"/>
      <c r="AH345" s="20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</row>
    <row r="346">
      <c r="A346" s="20"/>
      <c r="B346" s="20"/>
      <c r="C346" s="20"/>
      <c r="D346" s="20"/>
      <c r="E346" s="20"/>
      <c r="F346" s="20"/>
      <c r="G346" s="20"/>
      <c r="H346" s="20"/>
      <c r="I346" s="48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392"/>
      <c r="AF346" s="20"/>
      <c r="AG346" s="20"/>
      <c r="AH346" s="20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</row>
    <row r="347">
      <c r="A347" s="20"/>
      <c r="B347" s="20"/>
      <c r="C347" s="20"/>
      <c r="D347" s="20"/>
      <c r="E347" s="20"/>
      <c r="F347" s="20"/>
      <c r="G347" s="20"/>
      <c r="H347" s="20"/>
      <c r="I347" s="48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392"/>
      <c r="AF347" s="20"/>
      <c r="AG347" s="20"/>
      <c r="AH347" s="20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</row>
    <row r="348">
      <c r="A348" s="20"/>
      <c r="B348" s="20"/>
      <c r="C348" s="20"/>
      <c r="D348" s="20"/>
      <c r="E348" s="20"/>
      <c r="F348" s="20"/>
      <c r="G348" s="20"/>
      <c r="H348" s="20"/>
      <c r="I348" s="48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392"/>
      <c r="AF348" s="20"/>
      <c r="AG348" s="20"/>
      <c r="AH348" s="20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</row>
    <row r="349">
      <c r="A349" s="20"/>
      <c r="B349" s="20"/>
      <c r="C349" s="20"/>
      <c r="D349" s="20"/>
      <c r="E349" s="20"/>
      <c r="F349" s="20"/>
      <c r="G349" s="20"/>
      <c r="H349" s="20"/>
      <c r="I349" s="48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392"/>
      <c r="AF349" s="20"/>
      <c r="AG349" s="20"/>
      <c r="AH349" s="20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</row>
    <row r="350">
      <c r="A350" s="20"/>
      <c r="B350" s="20"/>
      <c r="C350" s="20"/>
      <c r="D350" s="20"/>
      <c r="E350" s="20"/>
      <c r="F350" s="20"/>
      <c r="G350" s="20"/>
      <c r="H350" s="20"/>
      <c r="I350" s="48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392"/>
      <c r="AF350" s="20"/>
      <c r="AG350" s="20"/>
      <c r="AH350" s="20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</row>
    <row r="351">
      <c r="A351" s="20"/>
      <c r="B351" s="20"/>
      <c r="C351" s="20"/>
      <c r="D351" s="20"/>
      <c r="E351" s="20"/>
      <c r="F351" s="20"/>
      <c r="G351" s="20"/>
      <c r="H351" s="20"/>
      <c r="I351" s="48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392"/>
      <c r="AF351" s="20"/>
      <c r="AG351" s="20"/>
      <c r="AH351" s="20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</row>
    <row r="352">
      <c r="A352" s="20"/>
      <c r="B352" s="20"/>
      <c r="C352" s="20"/>
      <c r="D352" s="20"/>
      <c r="E352" s="20"/>
      <c r="F352" s="20"/>
      <c r="G352" s="20"/>
      <c r="H352" s="20"/>
      <c r="I352" s="48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392"/>
      <c r="AF352" s="20"/>
      <c r="AG352" s="20"/>
      <c r="AH352" s="20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</row>
    <row r="353">
      <c r="A353" s="20"/>
      <c r="B353" s="20"/>
      <c r="C353" s="20"/>
      <c r="D353" s="20"/>
      <c r="E353" s="20"/>
      <c r="F353" s="20"/>
      <c r="G353" s="20"/>
      <c r="H353" s="20"/>
      <c r="I353" s="48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392"/>
      <c r="AF353" s="20"/>
      <c r="AG353" s="20"/>
      <c r="AH353" s="20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</row>
    <row r="354">
      <c r="A354" s="20"/>
      <c r="B354" s="20"/>
      <c r="C354" s="20"/>
      <c r="D354" s="20"/>
      <c r="E354" s="20"/>
      <c r="F354" s="20"/>
      <c r="G354" s="20"/>
      <c r="H354" s="20"/>
      <c r="I354" s="48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392"/>
      <c r="AF354" s="20"/>
      <c r="AG354" s="20"/>
      <c r="AH354" s="20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</row>
    <row r="355">
      <c r="A355" s="20"/>
      <c r="B355" s="20"/>
      <c r="C355" s="20"/>
      <c r="D355" s="20"/>
      <c r="E355" s="20"/>
      <c r="F355" s="20"/>
      <c r="G355" s="20"/>
      <c r="H355" s="20"/>
      <c r="I355" s="48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392"/>
      <c r="AF355" s="20"/>
      <c r="AG355" s="20"/>
      <c r="AH355" s="20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</row>
    <row r="356">
      <c r="A356" s="20"/>
      <c r="B356" s="20"/>
      <c r="C356" s="20"/>
      <c r="D356" s="20"/>
      <c r="E356" s="20"/>
      <c r="F356" s="20"/>
      <c r="G356" s="20"/>
      <c r="H356" s="20"/>
      <c r="I356" s="48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392"/>
      <c r="AF356" s="20"/>
      <c r="AG356" s="20"/>
      <c r="AH356" s="20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</row>
    <row r="357">
      <c r="A357" s="20"/>
      <c r="B357" s="20"/>
      <c r="C357" s="20"/>
      <c r="D357" s="20"/>
      <c r="E357" s="20"/>
      <c r="F357" s="20"/>
      <c r="G357" s="20"/>
      <c r="H357" s="20"/>
      <c r="I357" s="48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392"/>
      <c r="AF357" s="20"/>
      <c r="AG357" s="20"/>
      <c r="AH357" s="20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</row>
    <row r="358">
      <c r="A358" s="20"/>
      <c r="B358" s="20"/>
      <c r="C358" s="20"/>
      <c r="D358" s="20"/>
      <c r="E358" s="20"/>
      <c r="F358" s="20"/>
      <c r="G358" s="20"/>
      <c r="H358" s="20"/>
      <c r="I358" s="48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392"/>
      <c r="AF358" s="20"/>
      <c r="AG358" s="20"/>
      <c r="AH358" s="20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</row>
    <row r="359">
      <c r="A359" s="20"/>
      <c r="B359" s="20"/>
      <c r="C359" s="20"/>
      <c r="D359" s="20"/>
      <c r="E359" s="20"/>
      <c r="F359" s="20"/>
      <c r="G359" s="20"/>
      <c r="H359" s="20"/>
      <c r="I359" s="48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392"/>
      <c r="AF359" s="20"/>
      <c r="AG359" s="20"/>
      <c r="AH359" s="20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</row>
    <row r="360">
      <c r="A360" s="20"/>
      <c r="B360" s="20"/>
      <c r="C360" s="20"/>
      <c r="D360" s="20"/>
      <c r="E360" s="20"/>
      <c r="F360" s="20"/>
      <c r="G360" s="20"/>
      <c r="H360" s="20"/>
      <c r="I360" s="48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392"/>
      <c r="AF360" s="20"/>
      <c r="AG360" s="20"/>
      <c r="AH360" s="20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</row>
    <row r="361">
      <c r="A361" s="20"/>
      <c r="B361" s="20"/>
      <c r="C361" s="20"/>
      <c r="D361" s="20"/>
      <c r="E361" s="20"/>
      <c r="F361" s="20"/>
      <c r="G361" s="20"/>
      <c r="H361" s="20"/>
      <c r="I361" s="48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392"/>
      <c r="AF361" s="20"/>
      <c r="AG361" s="20"/>
      <c r="AH361" s="20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</row>
    <row r="362">
      <c r="A362" s="20"/>
      <c r="B362" s="20"/>
      <c r="C362" s="20"/>
      <c r="D362" s="20"/>
      <c r="E362" s="20"/>
      <c r="F362" s="20"/>
      <c r="G362" s="20"/>
      <c r="H362" s="20"/>
      <c r="I362" s="48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392"/>
      <c r="AF362" s="20"/>
      <c r="AG362" s="20"/>
      <c r="AH362" s="20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</row>
    <row r="363">
      <c r="A363" s="20"/>
      <c r="B363" s="20"/>
      <c r="C363" s="20"/>
      <c r="D363" s="20"/>
      <c r="E363" s="20"/>
      <c r="F363" s="20"/>
      <c r="G363" s="20"/>
      <c r="H363" s="20"/>
      <c r="I363" s="48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392"/>
      <c r="AF363" s="20"/>
      <c r="AG363" s="20"/>
      <c r="AH363" s="20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</row>
    <row r="364">
      <c r="A364" s="20"/>
      <c r="B364" s="20"/>
      <c r="C364" s="20"/>
      <c r="D364" s="20"/>
      <c r="E364" s="20"/>
      <c r="F364" s="20"/>
      <c r="G364" s="20"/>
      <c r="H364" s="20"/>
      <c r="I364" s="48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392"/>
      <c r="AF364" s="20"/>
      <c r="AG364" s="20"/>
      <c r="AH364" s="20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</row>
    <row r="365">
      <c r="A365" s="20"/>
      <c r="B365" s="20"/>
      <c r="C365" s="20"/>
      <c r="D365" s="20"/>
      <c r="E365" s="20"/>
      <c r="F365" s="20"/>
      <c r="G365" s="20"/>
      <c r="H365" s="20"/>
      <c r="I365" s="48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392"/>
      <c r="AF365" s="20"/>
      <c r="AG365" s="20"/>
      <c r="AH365" s="20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</row>
    <row r="366">
      <c r="A366" s="20"/>
      <c r="B366" s="20"/>
      <c r="C366" s="20"/>
      <c r="D366" s="20"/>
      <c r="E366" s="20"/>
      <c r="F366" s="20"/>
      <c r="G366" s="20"/>
      <c r="H366" s="20"/>
      <c r="I366" s="48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392"/>
      <c r="AF366" s="20"/>
      <c r="AG366" s="20"/>
      <c r="AH366" s="20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</row>
    <row r="367">
      <c r="A367" s="20"/>
      <c r="B367" s="20"/>
      <c r="C367" s="20"/>
      <c r="D367" s="20"/>
      <c r="E367" s="20"/>
      <c r="F367" s="20"/>
      <c r="G367" s="20"/>
      <c r="H367" s="20"/>
      <c r="I367" s="48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392"/>
      <c r="AF367" s="20"/>
      <c r="AG367" s="20"/>
      <c r="AH367" s="20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</row>
    <row r="368">
      <c r="A368" s="20"/>
      <c r="B368" s="20"/>
      <c r="C368" s="20"/>
      <c r="D368" s="20"/>
      <c r="E368" s="20"/>
      <c r="F368" s="20"/>
      <c r="G368" s="20"/>
      <c r="H368" s="20"/>
      <c r="I368" s="48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392"/>
      <c r="AF368" s="20"/>
      <c r="AG368" s="20"/>
      <c r="AH368" s="20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</row>
    <row r="369">
      <c r="A369" s="20"/>
      <c r="B369" s="20"/>
      <c r="C369" s="20"/>
      <c r="D369" s="20"/>
      <c r="E369" s="20"/>
      <c r="F369" s="20"/>
      <c r="G369" s="20"/>
      <c r="H369" s="20"/>
      <c r="I369" s="48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392"/>
      <c r="AF369" s="20"/>
      <c r="AG369" s="20"/>
      <c r="AH369" s="20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</row>
    <row r="370">
      <c r="A370" s="20"/>
      <c r="B370" s="20"/>
      <c r="C370" s="20"/>
      <c r="D370" s="20"/>
      <c r="E370" s="20"/>
      <c r="F370" s="20"/>
      <c r="G370" s="20"/>
      <c r="H370" s="20"/>
      <c r="I370" s="48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392"/>
      <c r="AF370" s="20"/>
      <c r="AG370" s="20"/>
      <c r="AH370" s="20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</row>
    <row r="371">
      <c r="A371" s="20"/>
      <c r="B371" s="20"/>
      <c r="C371" s="20"/>
      <c r="D371" s="20"/>
      <c r="E371" s="20"/>
      <c r="F371" s="20"/>
      <c r="G371" s="20"/>
      <c r="H371" s="20"/>
      <c r="I371" s="48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392"/>
      <c r="AF371" s="20"/>
      <c r="AG371" s="20"/>
      <c r="AH371" s="20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</row>
    <row r="372">
      <c r="A372" s="20"/>
      <c r="B372" s="20"/>
      <c r="C372" s="20"/>
      <c r="D372" s="20"/>
      <c r="E372" s="20"/>
      <c r="F372" s="20"/>
      <c r="G372" s="20"/>
      <c r="H372" s="20"/>
      <c r="I372" s="48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392"/>
      <c r="AF372" s="20"/>
      <c r="AG372" s="20"/>
      <c r="AH372" s="20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</row>
    <row r="373">
      <c r="A373" s="20"/>
      <c r="B373" s="20"/>
      <c r="C373" s="20"/>
      <c r="D373" s="20"/>
      <c r="E373" s="20"/>
      <c r="F373" s="20"/>
      <c r="G373" s="20"/>
      <c r="H373" s="20"/>
      <c r="I373" s="48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392"/>
      <c r="AF373" s="20"/>
      <c r="AG373" s="20"/>
      <c r="AH373" s="20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</row>
    <row r="374">
      <c r="A374" s="20"/>
      <c r="B374" s="20"/>
      <c r="C374" s="20"/>
      <c r="D374" s="20"/>
      <c r="E374" s="20"/>
      <c r="F374" s="20"/>
      <c r="G374" s="20"/>
      <c r="H374" s="20"/>
      <c r="I374" s="48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392"/>
      <c r="AF374" s="20"/>
      <c r="AG374" s="20"/>
      <c r="AH374" s="20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</row>
    <row r="375">
      <c r="A375" s="20"/>
      <c r="B375" s="20"/>
      <c r="C375" s="20"/>
      <c r="D375" s="20"/>
      <c r="E375" s="20"/>
      <c r="F375" s="20"/>
      <c r="G375" s="20"/>
      <c r="H375" s="20"/>
      <c r="I375" s="48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392"/>
      <c r="AF375" s="20"/>
      <c r="AG375" s="20"/>
      <c r="AH375" s="20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</row>
    <row r="376">
      <c r="A376" s="20"/>
      <c r="B376" s="20"/>
      <c r="C376" s="20"/>
      <c r="D376" s="20"/>
      <c r="E376" s="20"/>
      <c r="F376" s="20"/>
      <c r="G376" s="20"/>
      <c r="H376" s="20"/>
      <c r="I376" s="48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392"/>
      <c r="AF376" s="20"/>
      <c r="AG376" s="20"/>
      <c r="AH376" s="20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</row>
    <row r="377">
      <c r="A377" s="20"/>
      <c r="B377" s="20"/>
      <c r="C377" s="20"/>
      <c r="D377" s="20"/>
      <c r="E377" s="20"/>
      <c r="F377" s="20"/>
      <c r="G377" s="20"/>
      <c r="H377" s="20"/>
      <c r="I377" s="48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392"/>
      <c r="AF377" s="20"/>
      <c r="AG377" s="20"/>
      <c r="AH377" s="20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</row>
    <row r="378">
      <c r="A378" s="20"/>
      <c r="B378" s="20"/>
      <c r="C378" s="20"/>
      <c r="D378" s="20"/>
      <c r="E378" s="20"/>
      <c r="F378" s="20"/>
      <c r="G378" s="20"/>
      <c r="H378" s="20"/>
      <c r="I378" s="48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392"/>
      <c r="AF378" s="20"/>
      <c r="AG378" s="20"/>
      <c r="AH378" s="20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</row>
    <row r="379">
      <c r="A379" s="20"/>
      <c r="B379" s="20"/>
      <c r="C379" s="20"/>
      <c r="D379" s="20"/>
      <c r="E379" s="20"/>
      <c r="F379" s="20"/>
      <c r="G379" s="20"/>
      <c r="H379" s="20"/>
      <c r="I379" s="48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392"/>
      <c r="AF379" s="20"/>
      <c r="AG379" s="20"/>
      <c r="AH379" s="20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</row>
    <row r="380">
      <c r="A380" s="20"/>
      <c r="B380" s="20"/>
      <c r="C380" s="20"/>
      <c r="D380" s="20"/>
      <c r="E380" s="20"/>
      <c r="F380" s="20"/>
      <c r="G380" s="20"/>
      <c r="H380" s="20"/>
      <c r="I380" s="48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392"/>
      <c r="AF380" s="20"/>
      <c r="AG380" s="20"/>
      <c r="AH380" s="20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</row>
    <row r="381">
      <c r="A381" s="20"/>
      <c r="B381" s="20"/>
      <c r="C381" s="20"/>
      <c r="D381" s="20"/>
      <c r="E381" s="20"/>
      <c r="F381" s="20"/>
      <c r="G381" s="20"/>
      <c r="H381" s="20"/>
      <c r="I381" s="48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392"/>
      <c r="AF381" s="20"/>
      <c r="AG381" s="20"/>
      <c r="AH381" s="20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</row>
    <row r="382">
      <c r="A382" s="20"/>
      <c r="B382" s="20"/>
      <c r="C382" s="20"/>
      <c r="D382" s="20"/>
      <c r="E382" s="20"/>
      <c r="F382" s="20"/>
      <c r="G382" s="20"/>
      <c r="H382" s="20"/>
      <c r="I382" s="48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392"/>
      <c r="AF382" s="20"/>
      <c r="AG382" s="20"/>
      <c r="AH382" s="20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</row>
    <row r="383">
      <c r="A383" s="20"/>
      <c r="B383" s="20"/>
      <c r="C383" s="20"/>
      <c r="D383" s="20"/>
      <c r="E383" s="20"/>
      <c r="F383" s="20"/>
      <c r="G383" s="20"/>
      <c r="H383" s="20"/>
      <c r="I383" s="48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392"/>
      <c r="AF383" s="20"/>
      <c r="AG383" s="20"/>
      <c r="AH383" s="20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</row>
    <row r="384">
      <c r="A384" s="20"/>
      <c r="B384" s="20"/>
      <c r="C384" s="20"/>
      <c r="D384" s="20"/>
      <c r="E384" s="20"/>
      <c r="F384" s="20"/>
      <c r="G384" s="20"/>
      <c r="H384" s="20"/>
      <c r="I384" s="48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392"/>
      <c r="AF384" s="20"/>
      <c r="AG384" s="20"/>
      <c r="AH384" s="20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</row>
    <row r="385">
      <c r="A385" s="20"/>
      <c r="B385" s="20"/>
      <c r="C385" s="20"/>
      <c r="D385" s="20"/>
      <c r="E385" s="20"/>
      <c r="F385" s="20"/>
      <c r="G385" s="20"/>
      <c r="H385" s="20"/>
      <c r="I385" s="48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392"/>
      <c r="AF385" s="20"/>
      <c r="AG385" s="20"/>
      <c r="AH385" s="20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</row>
    <row r="386">
      <c r="A386" s="20"/>
      <c r="B386" s="20"/>
      <c r="C386" s="20"/>
      <c r="D386" s="20"/>
      <c r="E386" s="20"/>
      <c r="F386" s="20"/>
      <c r="G386" s="20"/>
      <c r="H386" s="20"/>
      <c r="I386" s="48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392"/>
      <c r="AF386" s="20"/>
      <c r="AG386" s="20"/>
      <c r="AH386" s="20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</row>
    <row r="387">
      <c r="A387" s="20"/>
      <c r="B387" s="20"/>
      <c r="C387" s="20"/>
      <c r="D387" s="20"/>
      <c r="E387" s="20"/>
      <c r="F387" s="20"/>
      <c r="G387" s="20"/>
      <c r="H387" s="20"/>
      <c r="I387" s="48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392"/>
      <c r="AF387" s="20"/>
      <c r="AG387" s="20"/>
      <c r="AH387" s="20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</row>
    <row r="388">
      <c r="A388" s="20"/>
      <c r="B388" s="20"/>
      <c r="C388" s="20"/>
      <c r="D388" s="20"/>
      <c r="E388" s="20"/>
      <c r="F388" s="20"/>
      <c r="G388" s="20"/>
      <c r="H388" s="20"/>
      <c r="I388" s="48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392"/>
      <c r="AF388" s="20"/>
      <c r="AG388" s="20"/>
      <c r="AH388" s="20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</row>
    <row r="389">
      <c r="A389" s="20"/>
      <c r="B389" s="20"/>
      <c r="C389" s="20"/>
      <c r="D389" s="20"/>
      <c r="E389" s="20"/>
      <c r="F389" s="20"/>
      <c r="G389" s="20"/>
      <c r="H389" s="20"/>
      <c r="I389" s="48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392"/>
      <c r="AF389" s="20"/>
      <c r="AG389" s="20"/>
      <c r="AH389" s="20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</row>
    <row r="390">
      <c r="A390" s="20"/>
      <c r="B390" s="20"/>
      <c r="C390" s="20"/>
      <c r="D390" s="20"/>
      <c r="E390" s="20"/>
      <c r="F390" s="20"/>
      <c r="G390" s="20"/>
      <c r="H390" s="20"/>
      <c r="I390" s="48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392"/>
      <c r="AF390" s="20"/>
      <c r="AG390" s="20"/>
      <c r="AH390" s="20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</row>
    <row r="391">
      <c r="A391" s="20"/>
      <c r="B391" s="20"/>
      <c r="C391" s="20"/>
      <c r="D391" s="20"/>
      <c r="E391" s="20"/>
      <c r="F391" s="20"/>
      <c r="G391" s="20"/>
      <c r="H391" s="20"/>
      <c r="I391" s="48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392"/>
      <c r="AF391" s="20"/>
      <c r="AG391" s="20"/>
      <c r="AH391" s="20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</row>
    <row r="392">
      <c r="A392" s="20"/>
      <c r="B392" s="20"/>
      <c r="C392" s="20"/>
      <c r="D392" s="20"/>
      <c r="E392" s="20"/>
      <c r="F392" s="20"/>
      <c r="G392" s="20"/>
      <c r="H392" s="20"/>
      <c r="I392" s="48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392"/>
      <c r="AF392" s="20"/>
      <c r="AG392" s="20"/>
      <c r="AH392" s="20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</row>
    <row r="393">
      <c r="A393" s="20"/>
      <c r="B393" s="20"/>
      <c r="C393" s="20"/>
      <c r="D393" s="20"/>
      <c r="E393" s="20"/>
      <c r="F393" s="20"/>
      <c r="G393" s="20"/>
      <c r="H393" s="20"/>
      <c r="I393" s="48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392"/>
      <c r="AF393" s="20"/>
      <c r="AG393" s="20"/>
      <c r="AH393" s="20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</row>
    <row r="394">
      <c r="A394" s="20"/>
      <c r="B394" s="20"/>
      <c r="C394" s="20"/>
      <c r="D394" s="20"/>
      <c r="E394" s="20"/>
      <c r="F394" s="20"/>
      <c r="G394" s="20"/>
      <c r="H394" s="20"/>
      <c r="I394" s="48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392"/>
      <c r="AF394" s="20"/>
      <c r="AG394" s="20"/>
      <c r="AH394" s="20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</row>
    <row r="395">
      <c r="A395" s="20"/>
      <c r="B395" s="20"/>
      <c r="C395" s="20"/>
      <c r="D395" s="20"/>
      <c r="E395" s="20"/>
      <c r="F395" s="20"/>
      <c r="G395" s="20"/>
      <c r="H395" s="20"/>
      <c r="I395" s="48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392"/>
      <c r="AF395" s="20"/>
      <c r="AG395" s="20"/>
      <c r="AH395" s="20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</row>
    <row r="396">
      <c r="A396" s="20"/>
      <c r="B396" s="20"/>
      <c r="C396" s="20"/>
      <c r="D396" s="20"/>
      <c r="E396" s="20"/>
      <c r="F396" s="20"/>
      <c r="G396" s="20"/>
      <c r="H396" s="20"/>
      <c r="I396" s="48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392"/>
      <c r="AF396" s="20"/>
      <c r="AG396" s="20"/>
      <c r="AH396" s="20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</row>
    <row r="397">
      <c r="A397" s="20"/>
      <c r="B397" s="20"/>
      <c r="C397" s="20"/>
      <c r="D397" s="20"/>
      <c r="E397" s="20"/>
      <c r="F397" s="20"/>
      <c r="G397" s="20"/>
      <c r="H397" s="20"/>
      <c r="I397" s="48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392"/>
      <c r="AF397" s="20"/>
      <c r="AG397" s="20"/>
      <c r="AH397" s="20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</row>
    <row r="398">
      <c r="A398" s="20"/>
      <c r="B398" s="20"/>
      <c r="C398" s="20"/>
      <c r="D398" s="20"/>
      <c r="E398" s="20"/>
      <c r="F398" s="20"/>
      <c r="G398" s="20"/>
      <c r="H398" s="20"/>
      <c r="I398" s="48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392"/>
      <c r="AF398" s="20"/>
      <c r="AG398" s="20"/>
      <c r="AH398" s="20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</row>
    <row r="399">
      <c r="A399" s="20"/>
      <c r="B399" s="20"/>
      <c r="C399" s="20"/>
      <c r="D399" s="20"/>
      <c r="E399" s="20"/>
      <c r="F399" s="20"/>
      <c r="G399" s="20"/>
      <c r="H399" s="20"/>
      <c r="I399" s="48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392"/>
      <c r="AF399" s="20"/>
      <c r="AG399" s="20"/>
      <c r="AH399" s="20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</row>
    <row r="400">
      <c r="A400" s="20"/>
      <c r="B400" s="20"/>
      <c r="C400" s="20"/>
      <c r="D400" s="20"/>
      <c r="E400" s="20"/>
      <c r="F400" s="20"/>
      <c r="G400" s="20"/>
      <c r="H400" s="20"/>
      <c r="I400" s="48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392"/>
      <c r="AF400" s="20"/>
      <c r="AG400" s="20"/>
      <c r="AH400" s="20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</row>
    <row r="401">
      <c r="A401" s="20"/>
      <c r="B401" s="20"/>
      <c r="C401" s="20"/>
      <c r="D401" s="20"/>
      <c r="E401" s="20"/>
      <c r="F401" s="20"/>
      <c r="G401" s="20"/>
      <c r="H401" s="20"/>
      <c r="I401" s="48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392"/>
      <c r="AF401" s="20"/>
      <c r="AG401" s="20"/>
      <c r="AH401" s="20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</row>
    <row r="402">
      <c r="A402" s="20"/>
      <c r="B402" s="20"/>
      <c r="C402" s="20"/>
      <c r="D402" s="20"/>
      <c r="E402" s="20"/>
      <c r="F402" s="20"/>
      <c r="G402" s="20"/>
      <c r="H402" s="20"/>
      <c r="I402" s="48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392"/>
      <c r="AF402" s="20"/>
      <c r="AG402" s="20"/>
      <c r="AH402" s="20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</row>
    <row r="403">
      <c r="A403" s="20"/>
      <c r="B403" s="20"/>
      <c r="C403" s="20"/>
      <c r="D403" s="20"/>
      <c r="E403" s="20"/>
      <c r="F403" s="20"/>
      <c r="G403" s="20"/>
      <c r="H403" s="20"/>
      <c r="I403" s="48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392"/>
      <c r="AF403" s="20"/>
      <c r="AG403" s="20"/>
      <c r="AH403" s="20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</row>
    <row r="404">
      <c r="A404" s="20"/>
      <c r="B404" s="20"/>
      <c r="C404" s="20"/>
      <c r="D404" s="20"/>
      <c r="E404" s="20"/>
      <c r="F404" s="20"/>
      <c r="G404" s="20"/>
      <c r="H404" s="20"/>
      <c r="I404" s="48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392"/>
      <c r="AF404" s="20"/>
      <c r="AG404" s="20"/>
      <c r="AH404" s="20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</row>
    <row r="405">
      <c r="A405" s="20"/>
      <c r="B405" s="20"/>
      <c r="C405" s="20"/>
      <c r="D405" s="20"/>
      <c r="E405" s="20"/>
      <c r="F405" s="20"/>
      <c r="G405" s="20"/>
      <c r="H405" s="20"/>
      <c r="I405" s="48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392"/>
      <c r="AF405" s="20"/>
      <c r="AG405" s="20"/>
      <c r="AH405" s="20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</row>
    <row r="406">
      <c r="A406" s="20"/>
      <c r="B406" s="20"/>
      <c r="C406" s="20"/>
      <c r="D406" s="20"/>
      <c r="E406" s="20"/>
      <c r="F406" s="20"/>
      <c r="G406" s="20"/>
      <c r="H406" s="20"/>
      <c r="I406" s="48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392"/>
      <c r="AF406" s="20"/>
      <c r="AG406" s="20"/>
      <c r="AH406" s="20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</row>
    <row r="407">
      <c r="A407" s="20"/>
      <c r="B407" s="20"/>
      <c r="C407" s="20"/>
      <c r="D407" s="20"/>
      <c r="E407" s="20"/>
      <c r="F407" s="20"/>
      <c r="G407" s="20"/>
      <c r="H407" s="20"/>
      <c r="I407" s="48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392"/>
      <c r="AF407" s="20"/>
      <c r="AG407" s="20"/>
      <c r="AH407" s="20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</row>
    <row r="408">
      <c r="A408" s="20"/>
      <c r="B408" s="20"/>
      <c r="C408" s="20"/>
      <c r="D408" s="20"/>
      <c r="E408" s="20"/>
      <c r="F408" s="20"/>
      <c r="G408" s="20"/>
      <c r="H408" s="20"/>
      <c r="I408" s="48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392"/>
      <c r="AF408" s="20"/>
      <c r="AG408" s="20"/>
      <c r="AH408" s="20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</row>
    <row r="409">
      <c r="A409" s="20"/>
      <c r="B409" s="20"/>
      <c r="C409" s="20"/>
      <c r="D409" s="20"/>
      <c r="E409" s="20"/>
      <c r="F409" s="20"/>
      <c r="G409" s="20"/>
      <c r="H409" s="20"/>
      <c r="I409" s="48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392"/>
      <c r="AF409" s="20"/>
      <c r="AG409" s="20"/>
      <c r="AH409" s="20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</row>
    <row r="410">
      <c r="A410" s="20"/>
      <c r="B410" s="20"/>
      <c r="C410" s="20"/>
      <c r="D410" s="20"/>
      <c r="E410" s="20"/>
      <c r="F410" s="20"/>
      <c r="G410" s="20"/>
      <c r="H410" s="20"/>
      <c r="I410" s="48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392"/>
      <c r="AF410" s="20"/>
      <c r="AG410" s="20"/>
      <c r="AH410" s="20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</row>
    <row r="411">
      <c r="A411" s="20"/>
      <c r="B411" s="20"/>
      <c r="C411" s="20"/>
      <c r="D411" s="20"/>
      <c r="E411" s="20"/>
      <c r="F411" s="20"/>
      <c r="G411" s="20"/>
      <c r="H411" s="20"/>
      <c r="I411" s="48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392"/>
      <c r="AF411" s="20"/>
      <c r="AG411" s="20"/>
      <c r="AH411" s="20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</row>
    <row r="412">
      <c r="A412" s="20"/>
      <c r="B412" s="20"/>
      <c r="C412" s="20"/>
      <c r="D412" s="20"/>
      <c r="E412" s="20"/>
      <c r="F412" s="20"/>
      <c r="G412" s="20"/>
      <c r="H412" s="20"/>
      <c r="I412" s="48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392"/>
      <c r="AF412" s="20"/>
      <c r="AG412" s="20"/>
      <c r="AH412" s="20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</row>
    <row r="413">
      <c r="A413" s="20"/>
      <c r="B413" s="20"/>
      <c r="C413" s="20"/>
      <c r="D413" s="20"/>
      <c r="E413" s="20"/>
      <c r="F413" s="20"/>
      <c r="G413" s="20"/>
      <c r="H413" s="20"/>
      <c r="I413" s="48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392"/>
      <c r="AF413" s="20"/>
      <c r="AG413" s="20"/>
      <c r="AH413" s="20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</row>
    <row r="414">
      <c r="A414" s="20"/>
      <c r="B414" s="20"/>
      <c r="C414" s="20"/>
      <c r="D414" s="20"/>
      <c r="E414" s="20"/>
      <c r="F414" s="20"/>
      <c r="G414" s="20"/>
      <c r="H414" s="20"/>
      <c r="I414" s="48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392"/>
      <c r="AF414" s="20"/>
      <c r="AG414" s="20"/>
      <c r="AH414" s="20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</row>
    <row r="415">
      <c r="A415" s="20"/>
      <c r="B415" s="20"/>
      <c r="C415" s="20"/>
      <c r="D415" s="20"/>
      <c r="E415" s="20"/>
      <c r="F415" s="20"/>
      <c r="G415" s="20"/>
      <c r="H415" s="20"/>
      <c r="I415" s="48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392"/>
      <c r="AF415" s="20"/>
      <c r="AG415" s="20"/>
      <c r="AH415" s="20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</row>
    <row r="416">
      <c r="A416" s="20"/>
      <c r="B416" s="20"/>
      <c r="C416" s="20"/>
      <c r="D416" s="20"/>
      <c r="E416" s="20"/>
      <c r="F416" s="20"/>
      <c r="G416" s="20"/>
      <c r="H416" s="20"/>
      <c r="I416" s="48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392"/>
      <c r="AF416" s="20"/>
      <c r="AG416" s="20"/>
      <c r="AH416" s="20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</row>
    <row r="417">
      <c r="A417" s="20"/>
      <c r="B417" s="20"/>
      <c r="C417" s="20"/>
      <c r="D417" s="20"/>
      <c r="E417" s="20"/>
      <c r="F417" s="20"/>
      <c r="G417" s="20"/>
      <c r="H417" s="20"/>
      <c r="I417" s="48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392"/>
      <c r="AF417" s="20"/>
      <c r="AG417" s="20"/>
      <c r="AH417" s="20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</row>
    <row r="418">
      <c r="A418" s="20"/>
      <c r="B418" s="20"/>
      <c r="C418" s="20"/>
      <c r="D418" s="20"/>
      <c r="E418" s="20"/>
      <c r="F418" s="20"/>
      <c r="G418" s="20"/>
      <c r="H418" s="20"/>
      <c r="I418" s="48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392"/>
      <c r="AF418" s="20"/>
      <c r="AG418" s="20"/>
      <c r="AH418" s="20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</row>
    <row r="419">
      <c r="A419" s="20"/>
      <c r="B419" s="20"/>
      <c r="C419" s="20"/>
      <c r="D419" s="20"/>
      <c r="E419" s="20"/>
      <c r="F419" s="20"/>
      <c r="G419" s="20"/>
      <c r="H419" s="20"/>
      <c r="I419" s="48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392"/>
      <c r="AF419" s="20"/>
      <c r="AG419" s="20"/>
      <c r="AH419" s="20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</row>
    <row r="420">
      <c r="A420" s="20"/>
      <c r="B420" s="20"/>
      <c r="C420" s="20"/>
      <c r="D420" s="20"/>
      <c r="E420" s="20"/>
      <c r="F420" s="20"/>
      <c r="G420" s="20"/>
      <c r="H420" s="20"/>
      <c r="I420" s="48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392"/>
      <c r="AF420" s="20"/>
      <c r="AG420" s="20"/>
      <c r="AH420" s="20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</row>
    <row r="421">
      <c r="A421" s="20"/>
      <c r="B421" s="20"/>
      <c r="C421" s="20"/>
      <c r="D421" s="20"/>
      <c r="E421" s="20"/>
      <c r="F421" s="20"/>
      <c r="G421" s="20"/>
      <c r="H421" s="20"/>
      <c r="I421" s="48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392"/>
      <c r="AF421" s="20"/>
      <c r="AG421" s="20"/>
      <c r="AH421" s="20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</row>
    <row r="422">
      <c r="A422" s="20"/>
      <c r="B422" s="20"/>
      <c r="C422" s="20"/>
      <c r="D422" s="20"/>
      <c r="E422" s="20"/>
      <c r="F422" s="20"/>
      <c r="G422" s="20"/>
      <c r="H422" s="20"/>
      <c r="I422" s="48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392"/>
      <c r="AF422" s="20"/>
      <c r="AG422" s="20"/>
      <c r="AH422" s="20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</row>
    <row r="423">
      <c r="A423" s="20"/>
      <c r="B423" s="20"/>
      <c r="C423" s="20"/>
      <c r="D423" s="20"/>
      <c r="E423" s="20"/>
      <c r="F423" s="20"/>
      <c r="G423" s="20"/>
      <c r="H423" s="20"/>
      <c r="I423" s="48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392"/>
      <c r="AF423" s="20"/>
      <c r="AG423" s="20"/>
      <c r="AH423" s="20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</row>
    <row r="424">
      <c r="A424" s="20"/>
      <c r="B424" s="20"/>
      <c r="C424" s="20"/>
      <c r="D424" s="20"/>
      <c r="E424" s="20"/>
      <c r="F424" s="20"/>
      <c r="G424" s="20"/>
      <c r="H424" s="20"/>
      <c r="I424" s="48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392"/>
      <c r="AF424" s="20"/>
      <c r="AG424" s="20"/>
      <c r="AH424" s="20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</row>
    <row r="425">
      <c r="A425" s="20"/>
      <c r="B425" s="20"/>
      <c r="C425" s="20"/>
      <c r="D425" s="20"/>
      <c r="E425" s="20"/>
      <c r="F425" s="20"/>
      <c r="G425" s="20"/>
      <c r="H425" s="20"/>
      <c r="I425" s="48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392"/>
      <c r="AF425" s="20"/>
      <c r="AG425" s="20"/>
      <c r="AH425" s="20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</row>
    <row r="426">
      <c r="A426" s="20"/>
      <c r="B426" s="20"/>
      <c r="C426" s="20"/>
      <c r="D426" s="20"/>
      <c r="E426" s="20"/>
      <c r="F426" s="20"/>
      <c r="G426" s="20"/>
      <c r="H426" s="20"/>
      <c r="I426" s="48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392"/>
      <c r="AF426" s="20"/>
      <c r="AG426" s="20"/>
      <c r="AH426" s="20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</row>
    <row r="427">
      <c r="A427" s="20"/>
      <c r="B427" s="20"/>
      <c r="C427" s="20"/>
      <c r="D427" s="20"/>
      <c r="E427" s="20"/>
      <c r="F427" s="20"/>
      <c r="G427" s="20"/>
      <c r="H427" s="20"/>
      <c r="I427" s="48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392"/>
      <c r="AF427" s="20"/>
      <c r="AG427" s="20"/>
      <c r="AH427" s="20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</row>
    <row r="428">
      <c r="A428" s="20"/>
      <c r="B428" s="20"/>
      <c r="C428" s="20"/>
      <c r="D428" s="20"/>
      <c r="E428" s="20"/>
      <c r="F428" s="20"/>
      <c r="G428" s="20"/>
      <c r="H428" s="20"/>
      <c r="I428" s="48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392"/>
      <c r="AF428" s="20"/>
      <c r="AG428" s="20"/>
      <c r="AH428" s="20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</row>
    <row r="429">
      <c r="A429" s="20"/>
      <c r="B429" s="20"/>
      <c r="C429" s="20"/>
      <c r="D429" s="20"/>
      <c r="E429" s="20"/>
      <c r="F429" s="20"/>
      <c r="G429" s="20"/>
      <c r="H429" s="20"/>
      <c r="I429" s="48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392"/>
      <c r="AF429" s="20"/>
      <c r="AG429" s="20"/>
      <c r="AH429" s="20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</row>
    <row r="430">
      <c r="A430" s="20"/>
      <c r="B430" s="20"/>
      <c r="C430" s="20"/>
      <c r="D430" s="20"/>
      <c r="E430" s="20"/>
      <c r="F430" s="20"/>
      <c r="G430" s="20"/>
      <c r="H430" s="20"/>
      <c r="I430" s="48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392"/>
      <c r="AF430" s="20"/>
      <c r="AG430" s="20"/>
      <c r="AH430" s="20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</row>
    <row r="431">
      <c r="A431" s="20"/>
      <c r="B431" s="20"/>
      <c r="C431" s="20"/>
      <c r="D431" s="20"/>
      <c r="E431" s="20"/>
      <c r="F431" s="20"/>
      <c r="G431" s="20"/>
      <c r="H431" s="20"/>
      <c r="I431" s="48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392"/>
      <c r="AF431" s="20"/>
      <c r="AG431" s="20"/>
      <c r="AH431" s="20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</row>
    <row r="432">
      <c r="A432" s="20"/>
      <c r="B432" s="20"/>
      <c r="C432" s="20"/>
      <c r="D432" s="20"/>
      <c r="E432" s="20"/>
      <c r="F432" s="20"/>
      <c r="G432" s="20"/>
      <c r="H432" s="20"/>
      <c r="I432" s="48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392"/>
      <c r="AF432" s="20"/>
      <c r="AG432" s="20"/>
      <c r="AH432" s="20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</row>
    <row r="433">
      <c r="A433" s="20"/>
      <c r="B433" s="20"/>
      <c r="C433" s="20"/>
      <c r="D433" s="20"/>
      <c r="E433" s="20"/>
      <c r="F433" s="20"/>
      <c r="G433" s="20"/>
      <c r="H433" s="20"/>
      <c r="I433" s="48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392"/>
      <c r="AF433" s="20"/>
      <c r="AG433" s="20"/>
      <c r="AH433" s="20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</row>
    <row r="434">
      <c r="A434" s="20"/>
      <c r="B434" s="20"/>
      <c r="C434" s="20"/>
      <c r="D434" s="20"/>
      <c r="E434" s="20"/>
      <c r="F434" s="20"/>
      <c r="G434" s="20"/>
      <c r="H434" s="20"/>
      <c r="I434" s="48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392"/>
      <c r="AF434" s="20"/>
      <c r="AG434" s="20"/>
      <c r="AH434" s="20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</row>
    <row r="435">
      <c r="A435" s="20"/>
      <c r="B435" s="20"/>
      <c r="C435" s="20"/>
      <c r="D435" s="20"/>
      <c r="E435" s="20"/>
      <c r="F435" s="20"/>
      <c r="G435" s="20"/>
      <c r="H435" s="20"/>
      <c r="I435" s="48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392"/>
      <c r="AF435" s="20"/>
      <c r="AG435" s="20"/>
      <c r="AH435" s="20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</row>
    <row r="436">
      <c r="A436" s="20"/>
      <c r="B436" s="20"/>
      <c r="C436" s="20"/>
      <c r="D436" s="20"/>
      <c r="E436" s="20"/>
      <c r="F436" s="20"/>
      <c r="G436" s="20"/>
      <c r="H436" s="20"/>
      <c r="I436" s="48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392"/>
      <c r="AF436" s="20"/>
      <c r="AG436" s="20"/>
      <c r="AH436" s="20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</row>
    <row r="437">
      <c r="A437" s="20"/>
      <c r="B437" s="20"/>
      <c r="C437" s="20"/>
      <c r="D437" s="20"/>
      <c r="E437" s="20"/>
      <c r="F437" s="20"/>
      <c r="G437" s="20"/>
      <c r="H437" s="20"/>
      <c r="I437" s="48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392"/>
      <c r="AF437" s="20"/>
      <c r="AG437" s="20"/>
      <c r="AH437" s="20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</row>
    <row r="438">
      <c r="A438" s="20"/>
      <c r="B438" s="20"/>
      <c r="C438" s="20"/>
      <c r="D438" s="20"/>
      <c r="E438" s="20"/>
      <c r="F438" s="20"/>
      <c r="G438" s="20"/>
      <c r="H438" s="20"/>
      <c r="I438" s="48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392"/>
      <c r="AF438" s="20"/>
      <c r="AG438" s="20"/>
      <c r="AH438" s="20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</row>
    <row r="439">
      <c r="A439" s="20"/>
      <c r="B439" s="20"/>
      <c r="C439" s="20"/>
      <c r="D439" s="20"/>
      <c r="E439" s="20"/>
      <c r="F439" s="20"/>
      <c r="G439" s="20"/>
      <c r="H439" s="20"/>
      <c r="I439" s="48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392"/>
      <c r="AF439" s="20"/>
      <c r="AG439" s="20"/>
      <c r="AH439" s="20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</row>
    <row r="440">
      <c r="A440" s="20"/>
      <c r="B440" s="20"/>
      <c r="C440" s="20"/>
      <c r="D440" s="20"/>
      <c r="E440" s="20"/>
      <c r="F440" s="20"/>
      <c r="G440" s="20"/>
      <c r="H440" s="20"/>
      <c r="I440" s="48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392"/>
      <c r="AF440" s="20"/>
      <c r="AG440" s="20"/>
      <c r="AH440" s="20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</row>
    <row r="441">
      <c r="A441" s="20"/>
      <c r="B441" s="20"/>
      <c r="C441" s="20"/>
      <c r="D441" s="20"/>
      <c r="E441" s="20"/>
      <c r="F441" s="20"/>
      <c r="G441" s="20"/>
      <c r="H441" s="20"/>
      <c r="I441" s="48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392"/>
      <c r="AF441" s="20"/>
      <c r="AG441" s="20"/>
      <c r="AH441" s="20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</row>
    <row r="442">
      <c r="A442" s="20"/>
      <c r="B442" s="20"/>
      <c r="C442" s="20"/>
      <c r="D442" s="20"/>
      <c r="E442" s="20"/>
      <c r="F442" s="20"/>
      <c r="G442" s="20"/>
      <c r="H442" s="20"/>
      <c r="I442" s="48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392"/>
      <c r="AF442" s="20"/>
      <c r="AG442" s="20"/>
      <c r="AH442" s="20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</row>
    <row r="443">
      <c r="A443" s="20"/>
      <c r="B443" s="20"/>
      <c r="C443" s="20"/>
      <c r="D443" s="20"/>
      <c r="E443" s="20"/>
      <c r="F443" s="20"/>
      <c r="G443" s="20"/>
      <c r="H443" s="20"/>
      <c r="I443" s="48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392"/>
      <c r="AF443" s="20"/>
      <c r="AG443" s="20"/>
      <c r="AH443" s="20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</row>
    <row r="444">
      <c r="A444" s="20"/>
      <c r="B444" s="20"/>
      <c r="C444" s="20"/>
      <c r="D444" s="20"/>
      <c r="E444" s="20"/>
      <c r="F444" s="20"/>
      <c r="G444" s="20"/>
      <c r="H444" s="20"/>
      <c r="I444" s="48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392"/>
      <c r="AF444" s="20"/>
      <c r="AG444" s="20"/>
      <c r="AH444" s="20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</row>
    <row r="445">
      <c r="A445" s="20"/>
      <c r="B445" s="20"/>
      <c r="C445" s="20"/>
      <c r="D445" s="20"/>
      <c r="E445" s="20"/>
      <c r="F445" s="20"/>
      <c r="G445" s="20"/>
      <c r="H445" s="20"/>
      <c r="I445" s="48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392"/>
      <c r="AF445" s="20"/>
      <c r="AG445" s="20"/>
      <c r="AH445" s="20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</row>
    <row r="446">
      <c r="A446" s="20"/>
      <c r="B446" s="20"/>
      <c r="C446" s="20"/>
      <c r="D446" s="20"/>
      <c r="E446" s="20"/>
      <c r="F446" s="20"/>
      <c r="G446" s="20"/>
      <c r="H446" s="20"/>
      <c r="I446" s="48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392"/>
      <c r="AF446" s="20"/>
      <c r="AG446" s="20"/>
      <c r="AH446" s="20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</row>
    <row r="447">
      <c r="A447" s="20"/>
      <c r="B447" s="20"/>
      <c r="C447" s="20"/>
      <c r="D447" s="20"/>
      <c r="E447" s="20"/>
      <c r="F447" s="20"/>
      <c r="G447" s="20"/>
      <c r="H447" s="20"/>
      <c r="I447" s="48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392"/>
      <c r="AF447" s="20"/>
      <c r="AG447" s="20"/>
      <c r="AH447" s="20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</row>
    <row r="448">
      <c r="A448" s="20"/>
      <c r="B448" s="20"/>
      <c r="C448" s="20"/>
      <c r="D448" s="20"/>
      <c r="E448" s="20"/>
      <c r="F448" s="20"/>
      <c r="G448" s="20"/>
      <c r="H448" s="20"/>
      <c r="I448" s="48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392"/>
      <c r="AF448" s="20"/>
      <c r="AG448" s="20"/>
      <c r="AH448" s="20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</row>
    <row r="449">
      <c r="A449" s="20"/>
      <c r="B449" s="20"/>
      <c r="C449" s="20"/>
      <c r="D449" s="20"/>
      <c r="E449" s="20"/>
      <c r="F449" s="20"/>
      <c r="G449" s="20"/>
      <c r="H449" s="20"/>
      <c r="I449" s="48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392"/>
      <c r="AF449" s="20"/>
      <c r="AG449" s="20"/>
      <c r="AH449" s="20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</row>
    <row r="450">
      <c r="A450" s="20"/>
      <c r="B450" s="20"/>
      <c r="C450" s="20"/>
      <c r="D450" s="20"/>
      <c r="E450" s="20"/>
      <c r="F450" s="20"/>
      <c r="G450" s="20"/>
      <c r="H450" s="20"/>
      <c r="I450" s="48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392"/>
      <c r="AF450" s="20"/>
      <c r="AG450" s="20"/>
      <c r="AH450" s="20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</row>
    <row r="451">
      <c r="A451" s="20"/>
      <c r="B451" s="20"/>
      <c r="C451" s="20"/>
      <c r="D451" s="20"/>
      <c r="E451" s="20"/>
      <c r="F451" s="20"/>
      <c r="G451" s="20"/>
      <c r="H451" s="20"/>
      <c r="I451" s="48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392"/>
      <c r="AF451" s="20"/>
      <c r="AG451" s="20"/>
      <c r="AH451" s="20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</row>
    <row r="452">
      <c r="A452" s="20"/>
      <c r="B452" s="20"/>
      <c r="C452" s="20"/>
      <c r="D452" s="20"/>
      <c r="E452" s="20"/>
      <c r="F452" s="20"/>
      <c r="G452" s="20"/>
      <c r="H452" s="20"/>
      <c r="I452" s="48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392"/>
      <c r="AF452" s="20"/>
      <c r="AG452" s="20"/>
      <c r="AH452" s="20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</row>
    <row r="453">
      <c r="A453" s="20"/>
      <c r="B453" s="20"/>
      <c r="C453" s="20"/>
      <c r="D453" s="20"/>
      <c r="E453" s="20"/>
      <c r="F453" s="20"/>
      <c r="G453" s="20"/>
      <c r="H453" s="20"/>
      <c r="I453" s="48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392"/>
      <c r="AF453" s="20"/>
      <c r="AG453" s="20"/>
      <c r="AH453" s="20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</row>
    <row r="454">
      <c r="A454" s="20"/>
      <c r="B454" s="20"/>
      <c r="C454" s="20"/>
      <c r="D454" s="20"/>
      <c r="E454" s="20"/>
      <c r="F454" s="20"/>
      <c r="G454" s="20"/>
      <c r="H454" s="20"/>
      <c r="I454" s="48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392"/>
      <c r="AF454" s="20"/>
      <c r="AG454" s="20"/>
      <c r="AH454" s="20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</row>
    <row r="455">
      <c r="A455" s="20"/>
      <c r="B455" s="20"/>
      <c r="C455" s="20"/>
      <c r="D455" s="20"/>
      <c r="E455" s="20"/>
      <c r="F455" s="20"/>
      <c r="G455" s="20"/>
      <c r="H455" s="20"/>
      <c r="I455" s="48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392"/>
      <c r="AF455" s="20"/>
      <c r="AG455" s="20"/>
      <c r="AH455" s="20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</row>
    <row r="456">
      <c r="A456" s="20"/>
      <c r="B456" s="20"/>
      <c r="C456" s="20"/>
      <c r="D456" s="20"/>
      <c r="E456" s="20"/>
      <c r="F456" s="20"/>
      <c r="G456" s="20"/>
      <c r="H456" s="20"/>
      <c r="I456" s="48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392"/>
      <c r="AF456" s="20"/>
      <c r="AG456" s="20"/>
      <c r="AH456" s="20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</row>
    <row r="457">
      <c r="A457" s="20"/>
      <c r="B457" s="20"/>
      <c r="C457" s="20"/>
      <c r="D457" s="20"/>
      <c r="E457" s="20"/>
      <c r="F457" s="20"/>
      <c r="G457" s="20"/>
      <c r="H457" s="20"/>
      <c r="I457" s="48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392"/>
      <c r="AF457" s="20"/>
      <c r="AG457" s="20"/>
      <c r="AH457" s="20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</row>
    <row r="458">
      <c r="A458" s="20"/>
      <c r="B458" s="20"/>
      <c r="C458" s="20"/>
      <c r="D458" s="20"/>
      <c r="E458" s="20"/>
      <c r="F458" s="20"/>
      <c r="G458" s="20"/>
      <c r="H458" s="20"/>
      <c r="I458" s="48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392"/>
      <c r="AF458" s="20"/>
      <c r="AG458" s="20"/>
      <c r="AH458" s="20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</row>
    <row r="459">
      <c r="A459" s="20"/>
      <c r="B459" s="20"/>
      <c r="C459" s="20"/>
      <c r="D459" s="20"/>
      <c r="E459" s="20"/>
      <c r="F459" s="20"/>
      <c r="G459" s="20"/>
      <c r="H459" s="20"/>
      <c r="I459" s="48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392"/>
      <c r="AF459" s="20"/>
      <c r="AG459" s="20"/>
      <c r="AH459" s="20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</row>
    <row r="460">
      <c r="A460" s="20"/>
      <c r="B460" s="20"/>
      <c r="C460" s="20"/>
      <c r="D460" s="20"/>
      <c r="E460" s="20"/>
      <c r="F460" s="20"/>
      <c r="G460" s="20"/>
      <c r="H460" s="20"/>
      <c r="I460" s="48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392"/>
      <c r="AF460" s="20"/>
      <c r="AG460" s="20"/>
      <c r="AH460" s="20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</row>
    <row r="461">
      <c r="A461" s="20"/>
      <c r="B461" s="20"/>
      <c r="C461" s="20"/>
      <c r="D461" s="20"/>
      <c r="E461" s="20"/>
      <c r="F461" s="20"/>
      <c r="G461" s="20"/>
      <c r="H461" s="20"/>
      <c r="I461" s="48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392"/>
      <c r="AF461" s="20"/>
      <c r="AG461" s="20"/>
      <c r="AH461" s="20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</row>
    <row r="462">
      <c r="A462" s="20"/>
      <c r="B462" s="20"/>
      <c r="C462" s="20"/>
      <c r="D462" s="20"/>
      <c r="E462" s="20"/>
      <c r="F462" s="20"/>
      <c r="G462" s="20"/>
      <c r="H462" s="20"/>
      <c r="I462" s="48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392"/>
      <c r="AF462" s="20"/>
      <c r="AG462" s="20"/>
      <c r="AH462" s="20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</row>
    <row r="463">
      <c r="A463" s="20"/>
      <c r="B463" s="20"/>
      <c r="C463" s="20"/>
      <c r="D463" s="20"/>
      <c r="E463" s="20"/>
      <c r="F463" s="20"/>
      <c r="G463" s="20"/>
      <c r="H463" s="20"/>
      <c r="I463" s="48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392"/>
      <c r="AF463" s="20"/>
      <c r="AG463" s="20"/>
      <c r="AH463" s="20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</row>
    <row r="464">
      <c r="A464" s="20"/>
      <c r="B464" s="20"/>
      <c r="C464" s="20"/>
      <c r="D464" s="20"/>
      <c r="E464" s="20"/>
      <c r="F464" s="20"/>
      <c r="G464" s="20"/>
      <c r="H464" s="20"/>
      <c r="I464" s="48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392"/>
      <c r="AF464" s="20"/>
      <c r="AG464" s="20"/>
      <c r="AH464" s="20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</row>
    <row r="465">
      <c r="A465" s="20"/>
      <c r="B465" s="20"/>
      <c r="C465" s="20"/>
      <c r="D465" s="20"/>
      <c r="E465" s="20"/>
      <c r="F465" s="20"/>
      <c r="G465" s="20"/>
      <c r="H465" s="20"/>
      <c r="I465" s="48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392"/>
      <c r="AF465" s="20"/>
      <c r="AG465" s="20"/>
      <c r="AH465" s="20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</row>
    <row r="466">
      <c r="A466" s="20"/>
      <c r="B466" s="20"/>
      <c r="C466" s="20"/>
      <c r="D466" s="20"/>
      <c r="E466" s="20"/>
      <c r="F466" s="20"/>
      <c r="G466" s="20"/>
      <c r="H466" s="20"/>
      <c r="I466" s="48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392"/>
      <c r="AF466" s="20"/>
      <c r="AG466" s="20"/>
      <c r="AH466" s="20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</row>
    <row r="467">
      <c r="A467" s="20"/>
      <c r="B467" s="20"/>
      <c r="C467" s="20"/>
      <c r="D467" s="20"/>
      <c r="E467" s="20"/>
      <c r="F467" s="20"/>
      <c r="G467" s="20"/>
      <c r="H467" s="20"/>
      <c r="I467" s="48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392"/>
      <c r="AF467" s="20"/>
      <c r="AG467" s="20"/>
      <c r="AH467" s="20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</row>
    <row r="468">
      <c r="A468" s="20"/>
      <c r="B468" s="20"/>
      <c r="C468" s="20"/>
      <c r="D468" s="20"/>
      <c r="E468" s="20"/>
      <c r="F468" s="20"/>
      <c r="G468" s="20"/>
      <c r="H468" s="20"/>
      <c r="I468" s="48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392"/>
      <c r="AF468" s="20"/>
      <c r="AG468" s="20"/>
      <c r="AH468" s="20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</row>
    <row r="469">
      <c r="A469" s="20"/>
      <c r="B469" s="20"/>
      <c r="C469" s="20"/>
      <c r="D469" s="20"/>
      <c r="E469" s="20"/>
      <c r="F469" s="20"/>
      <c r="G469" s="20"/>
      <c r="H469" s="20"/>
      <c r="I469" s="48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392"/>
      <c r="AF469" s="20"/>
      <c r="AG469" s="20"/>
      <c r="AH469" s="20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</row>
    <row r="470">
      <c r="A470" s="20"/>
      <c r="B470" s="20"/>
      <c r="C470" s="20"/>
      <c r="D470" s="20"/>
      <c r="E470" s="20"/>
      <c r="F470" s="20"/>
      <c r="G470" s="20"/>
      <c r="H470" s="20"/>
      <c r="I470" s="48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392"/>
      <c r="AF470" s="20"/>
      <c r="AG470" s="20"/>
      <c r="AH470" s="20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</row>
    <row r="471">
      <c r="A471" s="20"/>
      <c r="B471" s="20"/>
      <c r="C471" s="20"/>
      <c r="D471" s="20"/>
      <c r="E471" s="20"/>
      <c r="F471" s="20"/>
      <c r="G471" s="20"/>
      <c r="H471" s="20"/>
      <c r="I471" s="48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392"/>
      <c r="AF471" s="20"/>
      <c r="AG471" s="20"/>
      <c r="AH471" s="20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</row>
    <row r="472">
      <c r="A472" s="20"/>
      <c r="B472" s="20"/>
      <c r="C472" s="20"/>
      <c r="D472" s="20"/>
      <c r="E472" s="20"/>
      <c r="F472" s="20"/>
      <c r="G472" s="20"/>
      <c r="H472" s="20"/>
      <c r="I472" s="48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392"/>
      <c r="AF472" s="20"/>
      <c r="AG472" s="20"/>
      <c r="AH472" s="20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</row>
    <row r="473">
      <c r="A473" s="20"/>
      <c r="B473" s="20"/>
      <c r="C473" s="20"/>
      <c r="D473" s="20"/>
      <c r="E473" s="20"/>
      <c r="F473" s="20"/>
      <c r="G473" s="20"/>
      <c r="H473" s="20"/>
      <c r="I473" s="48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392"/>
      <c r="AF473" s="20"/>
      <c r="AG473" s="20"/>
      <c r="AH473" s="20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</row>
    <row r="474">
      <c r="A474" s="20"/>
      <c r="B474" s="20"/>
      <c r="C474" s="20"/>
      <c r="D474" s="20"/>
      <c r="E474" s="20"/>
      <c r="F474" s="20"/>
      <c r="G474" s="20"/>
      <c r="H474" s="20"/>
      <c r="I474" s="48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392"/>
      <c r="AF474" s="20"/>
      <c r="AG474" s="20"/>
      <c r="AH474" s="20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</row>
    <row r="475">
      <c r="A475" s="20"/>
      <c r="B475" s="20"/>
      <c r="C475" s="20"/>
      <c r="D475" s="20"/>
      <c r="E475" s="20"/>
      <c r="F475" s="20"/>
      <c r="G475" s="20"/>
      <c r="H475" s="20"/>
      <c r="I475" s="48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392"/>
      <c r="AF475" s="20"/>
      <c r="AG475" s="20"/>
      <c r="AH475" s="20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</row>
    <row r="476">
      <c r="A476" s="20"/>
      <c r="B476" s="20"/>
      <c r="C476" s="20"/>
      <c r="D476" s="20"/>
      <c r="E476" s="20"/>
      <c r="F476" s="20"/>
      <c r="G476" s="20"/>
      <c r="H476" s="20"/>
      <c r="I476" s="48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392"/>
      <c r="AF476" s="20"/>
      <c r="AG476" s="20"/>
      <c r="AH476" s="20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</row>
    <row r="477">
      <c r="A477" s="20"/>
      <c r="B477" s="20"/>
      <c r="C477" s="20"/>
      <c r="D477" s="20"/>
      <c r="E477" s="20"/>
      <c r="F477" s="20"/>
      <c r="G477" s="20"/>
      <c r="H477" s="20"/>
      <c r="I477" s="48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392"/>
      <c r="AF477" s="20"/>
      <c r="AG477" s="20"/>
      <c r="AH477" s="20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</row>
    <row r="478">
      <c r="A478" s="20"/>
      <c r="B478" s="20"/>
      <c r="C478" s="20"/>
      <c r="D478" s="20"/>
      <c r="E478" s="20"/>
      <c r="F478" s="20"/>
      <c r="G478" s="20"/>
      <c r="H478" s="20"/>
      <c r="I478" s="48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392"/>
      <c r="AF478" s="20"/>
      <c r="AG478" s="20"/>
      <c r="AH478" s="20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</row>
    <row r="479">
      <c r="A479" s="20"/>
      <c r="B479" s="20"/>
      <c r="C479" s="20"/>
      <c r="D479" s="20"/>
      <c r="E479" s="20"/>
      <c r="F479" s="20"/>
      <c r="G479" s="20"/>
      <c r="H479" s="20"/>
      <c r="I479" s="48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392"/>
      <c r="AF479" s="20"/>
      <c r="AG479" s="20"/>
      <c r="AH479" s="20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</row>
    <row r="480">
      <c r="A480" s="20"/>
      <c r="B480" s="20"/>
      <c r="C480" s="20"/>
      <c r="D480" s="20"/>
      <c r="E480" s="20"/>
      <c r="F480" s="20"/>
      <c r="G480" s="20"/>
      <c r="H480" s="20"/>
      <c r="I480" s="48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392"/>
      <c r="AF480" s="20"/>
      <c r="AG480" s="20"/>
      <c r="AH480" s="20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</row>
    <row r="481">
      <c r="A481" s="20"/>
      <c r="B481" s="20"/>
      <c r="C481" s="20"/>
      <c r="D481" s="20"/>
      <c r="E481" s="20"/>
      <c r="F481" s="20"/>
      <c r="G481" s="20"/>
      <c r="H481" s="20"/>
      <c r="I481" s="48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392"/>
      <c r="AF481" s="20"/>
      <c r="AG481" s="20"/>
      <c r="AH481" s="20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</row>
    <row r="482">
      <c r="A482" s="20"/>
      <c r="B482" s="20"/>
      <c r="C482" s="20"/>
      <c r="D482" s="20"/>
      <c r="E482" s="20"/>
      <c r="F482" s="20"/>
      <c r="G482" s="20"/>
      <c r="H482" s="20"/>
      <c r="I482" s="48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392"/>
      <c r="AF482" s="20"/>
      <c r="AG482" s="20"/>
      <c r="AH482" s="20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</row>
    <row r="483">
      <c r="A483" s="20"/>
      <c r="B483" s="20"/>
      <c r="C483" s="20"/>
      <c r="D483" s="20"/>
      <c r="E483" s="20"/>
      <c r="F483" s="20"/>
      <c r="G483" s="20"/>
      <c r="H483" s="20"/>
      <c r="I483" s="48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392"/>
      <c r="AF483" s="20"/>
      <c r="AG483" s="20"/>
      <c r="AH483" s="20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</row>
    <row r="484">
      <c r="A484" s="20"/>
      <c r="B484" s="20"/>
      <c r="C484" s="20"/>
      <c r="D484" s="20"/>
      <c r="E484" s="20"/>
      <c r="F484" s="20"/>
      <c r="G484" s="20"/>
      <c r="H484" s="20"/>
      <c r="I484" s="48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392"/>
      <c r="AF484" s="20"/>
      <c r="AG484" s="20"/>
      <c r="AH484" s="20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</row>
    <row r="485">
      <c r="A485" s="20"/>
      <c r="B485" s="20"/>
      <c r="C485" s="20"/>
      <c r="D485" s="20"/>
      <c r="E485" s="20"/>
      <c r="F485" s="20"/>
      <c r="G485" s="20"/>
      <c r="H485" s="20"/>
      <c r="I485" s="48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392"/>
      <c r="AF485" s="20"/>
      <c r="AG485" s="20"/>
      <c r="AH485" s="20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</row>
    <row r="486">
      <c r="A486" s="20"/>
      <c r="B486" s="20"/>
      <c r="C486" s="20"/>
      <c r="D486" s="20"/>
      <c r="E486" s="20"/>
      <c r="F486" s="20"/>
      <c r="G486" s="20"/>
      <c r="H486" s="20"/>
      <c r="I486" s="48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392"/>
      <c r="AF486" s="20"/>
      <c r="AG486" s="20"/>
      <c r="AH486" s="20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</row>
    <row r="487">
      <c r="A487" s="20"/>
      <c r="B487" s="20"/>
      <c r="C487" s="20"/>
      <c r="D487" s="20"/>
      <c r="E487" s="20"/>
      <c r="F487" s="20"/>
      <c r="G487" s="20"/>
      <c r="H487" s="20"/>
      <c r="I487" s="48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392"/>
      <c r="AF487" s="20"/>
      <c r="AG487" s="20"/>
      <c r="AH487" s="20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</row>
    <row r="488">
      <c r="A488" s="20"/>
      <c r="B488" s="20"/>
      <c r="C488" s="20"/>
      <c r="D488" s="20"/>
      <c r="E488" s="20"/>
      <c r="F488" s="20"/>
      <c r="G488" s="20"/>
      <c r="H488" s="20"/>
      <c r="I488" s="48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392"/>
      <c r="AF488" s="20"/>
      <c r="AG488" s="20"/>
      <c r="AH488" s="20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</row>
    <row r="489">
      <c r="A489" s="20"/>
      <c r="B489" s="20"/>
      <c r="C489" s="20"/>
      <c r="D489" s="20"/>
      <c r="E489" s="20"/>
      <c r="F489" s="20"/>
      <c r="G489" s="20"/>
      <c r="H489" s="20"/>
      <c r="I489" s="48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392"/>
      <c r="AF489" s="20"/>
      <c r="AG489" s="20"/>
      <c r="AH489" s="20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</row>
    <row r="490">
      <c r="A490" s="20"/>
      <c r="B490" s="20"/>
      <c r="C490" s="20"/>
      <c r="D490" s="20"/>
      <c r="E490" s="20"/>
      <c r="F490" s="20"/>
      <c r="G490" s="20"/>
      <c r="H490" s="20"/>
      <c r="I490" s="48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392"/>
      <c r="AF490" s="20"/>
      <c r="AG490" s="20"/>
      <c r="AH490" s="20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</row>
    <row r="491">
      <c r="A491" s="20"/>
      <c r="B491" s="20"/>
      <c r="C491" s="20"/>
      <c r="D491" s="20"/>
      <c r="E491" s="20"/>
      <c r="F491" s="20"/>
      <c r="G491" s="20"/>
      <c r="H491" s="20"/>
      <c r="I491" s="48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392"/>
      <c r="AF491" s="20"/>
      <c r="AG491" s="20"/>
      <c r="AH491" s="20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</row>
    <row r="492">
      <c r="A492" s="20"/>
      <c r="B492" s="20"/>
      <c r="C492" s="20"/>
      <c r="D492" s="20"/>
      <c r="E492" s="20"/>
      <c r="F492" s="20"/>
      <c r="G492" s="20"/>
      <c r="H492" s="20"/>
      <c r="I492" s="48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392"/>
      <c r="AF492" s="20"/>
      <c r="AG492" s="20"/>
      <c r="AH492" s="20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</row>
    <row r="493">
      <c r="A493" s="20"/>
      <c r="B493" s="20"/>
      <c r="C493" s="20"/>
      <c r="D493" s="20"/>
      <c r="E493" s="20"/>
      <c r="F493" s="20"/>
      <c r="G493" s="20"/>
      <c r="H493" s="20"/>
      <c r="I493" s="48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392"/>
      <c r="AF493" s="20"/>
      <c r="AG493" s="20"/>
      <c r="AH493" s="20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</row>
    <row r="494">
      <c r="A494" s="20"/>
      <c r="B494" s="20"/>
      <c r="C494" s="20"/>
      <c r="D494" s="20"/>
      <c r="E494" s="20"/>
      <c r="F494" s="20"/>
      <c r="G494" s="20"/>
      <c r="H494" s="20"/>
      <c r="I494" s="48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392"/>
      <c r="AF494" s="20"/>
      <c r="AG494" s="20"/>
      <c r="AH494" s="20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</row>
    <row r="495">
      <c r="A495" s="20"/>
      <c r="B495" s="20"/>
      <c r="C495" s="20"/>
      <c r="D495" s="20"/>
      <c r="E495" s="20"/>
      <c r="F495" s="20"/>
      <c r="G495" s="20"/>
      <c r="H495" s="20"/>
      <c r="I495" s="48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392"/>
      <c r="AF495" s="20"/>
      <c r="AG495" s="20"/>
      <c r="AH495" s="20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</row>
    <row r="496">
      <c r="A496" s="20"/>
      <c r="B496" s="20"/>
      <c r="C496" s="20"/>
      <c r="D496" s="20"/>
      <c r="E496" s="20"/>
      <c r="F496" s="20"/>
      <c r="G496" s="20"/>
      <c r="H496" s="20"/>
      <c r="I496" s="48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392"/>
      <c r="AF496" s="20"/>
      <c r="AG496" s="20"/>
      <c r="AH496" s="20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</row>
    <row r="497">
      <c r="A497" s="20"/>
      <c r="B497" s="20"/>
      <c r="C497" s="20"/>
      <c r="D497" s="20"/>
      <c r="E497" s="20"/>
      <c r="F497" s="20"/>
      <c r="G497" s="20"/>
      <c r="H497" s="20"/>
      <c r="I497" s="48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392"/>
      <c r="AF497" s="20"/>
      <c r="AG497" s="20"/>
      <c r="AH497" s="20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</row>
    <row r="498">
      <c r="A498" s="20"/>
      <c r="B498" s="20"/>
      <c r="C498" s="20"/>
      <c r="D498" s="20"/>
      <c r="E498" s="20"/>
      <c r="F498" s="20"/>
      <c r="G498" s="20"/>
      <c r="H498" s="20"/>
      <c r="I498" s="48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392"/>
      <c r="AF498" s="20"/>
      <c r="AG498" s="20"/>
      <c r="AH498" s="20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</row>
    <row r="499">
      <c r="A499" s="20"/>
      <c r="B499" s="20"/>
      <c r="C499" s="20"/>
      <c r="D499" s="20"/>
      <c r="E499" s="20"/>
      <c r="F499" s="20"/>
      <c r="G499" s="20"/>
      <c r="H499" s="20"/>
      <c r="I499" s="48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392"/>
      <c r="AF499" s="20"/>
      <c r="AG499" s="20"/>
      <c r="AH499" s="20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</row>
    <row r="500">
      <c r="A500" s="20"/>
      <c r="B500" s="20"/>
      <c r="C500" s="20"/>
      <c r="D500" s="20"/>
      <c r="E500" s="20"/>
      <c r="F500" s="20"/>
      <c r="G500" s="20"/>
      <c r="H500" s="20"/>
      <c r="I500" s="48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392"/>
      <c r="AF500" s="20"/>
      <c r="AG500" s="20"/>
      <c r="AH500" s="20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</row>
    <row r="501">
      <c r="A501" s="20"/>
      <c r="B501" s="20"/>
      <c r="C501" s="20"/>
      <c r="D501" s="20"/>
      <c r="E501" s="20"/>
      <c r="F501" s="20"/>
      <c r="G501" s="20"/>
      <c r="H501" s="20"/>
      <c r="I501" s="48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392"/>
      <c r="AF501" s="20"/>
      <c r="AG501" s="20"/>
      <c r="AH501" s="20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</row>
    <row r="502">
      <c r="A502" s="20"/>
      <c r="B502" s="20"/>
      <c r="C502" s="20"/>
      <c r="D502" s="20"/>
      <c r="E502" s="20"/>
      <c r="F502" s="20"/>
      <c r="G502" s="20"/>
      <c r="H502" s="20"/>
      <c r="I502" s="48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392"/>
      <c r="AF502" s="20"/>
      <c r="AG502" s="20"/>
      <c r="AH502" s="20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</row>
    <row r="503">
      <c r="A503" s="20"/>
      <c r="B503" s="20"/>
      <c r="C503" s="20"/>
      <c r="D503" s="20"/>
      <c r="E503" s="20"/>
      <c r="F503" s="20"/>
      <c r="G503" s="20"/>
      <c r="H503" s="20"/>
      <c r="I503" s="48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392"/>
      <c r="AF503" s="20"/>
      <c r="AG503" s="20"/>
      <c r="AH503" s="20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</row>
    <row r="504">
      <c r="A504" s="20"/>
      <c r="B504" s="20"/>
      <c r="C504" s="20"/>
      <c r="D504" s="20"/>
      <c r="E504" s="20"/>
      <c r="F504" s="20"/>
      <c r="G504" s="20"/>
      <c r="H504" s="20"/>
      <c r="I504" s="48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392"/>
      <c r="AF504" s="20"/>
      <c r="AG504" s="20"/>
      <c r="AH504" s="20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</row>
    <row r="505">
      <c r="A505" s="20"/>
      <c r="B505" s="20"/>
      <c r="C505" s="20"/>
      <c r="D505" s="20"/>
      <c r="E505" s="20"/>
      <c r="F505" s="20"/>
      <c r="G505" s="20"/>
      <c r="H505" s="20"/>
      <c r="I505" s="48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392"/>
      <c r="AF505" s="20"/>
      <c r="AG505" s="20"/>
      <c r="AH505" s="20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</row>
    <row r="506">
      <c r="A506" s="20"/>
      <c r="B506" s="20"/>
      <c r="C506" s="20"/>
      <c r="D506" s="20"/>
      <c r="E506" s="20"/>
      <c r="F506" s="20"/>
      <c r="G506" s="20"/>
      <c r="H506" s="20"/>
      <c r="I506" s="48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392"/>
      <c r="AF506" s="20"/>
      <c r="AG506" s="20"/>
      <c r="AH506" s="20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</row>
    <row r="507">
      <c r="A507" s="20"/>
      <c r="B507" s="20"/>
      <c r="C507" s="20"/>
      <c r="D507" s="20"/>
      <c r="E507" s="20"/>
      <c r="F507" s="20"/>
      <c r="G507" s="20"/>
      <c r="H507" s="20"/>
      <c r="I507" s="48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392"/>
      <c r="AF507" s="20"/>
      <c r="AG507" s="20"/>
      <c r="AH507" s="20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</row>
    <row r="508">
      <c r="A508" s="20"/>
      <c r="B508" s="20"/>
      <c r="C508" s="20"/>
      <c r="D508" s="20"/>
      <c r="E508" s="20"/>
      <c r="F508" s="20"/>
      <c r="G508" s="20"/>
      <c r="H508" s="20"/>
      <c r="I508" s="48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392"/>
      <c r="AF508" s="20"/>
      <c r="AG508" s="20"/>
      <c r="AH508" s="20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</row>
    <row r="509">
      <c r="A509" s="20"/>
      <c r="B509" s="20"/>
      <c r="C509" s="20"/>
      <c r="D509" s="20"/>
      <c r="E509" s="20"/>
      <c r="F509" s="20"/>
      <c r="G509" s="20"/>
      <c r="H509" s="20"/>
      <c r="I509" s="48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392"/>
      <c r="AF509" s="20"/>
      <c r="AG509" s="20"/>
      <c r="AH509" s="20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</row>
    <row r="510">
      <c r="A510" s="20"/>
      <c r="B510" s="20"/>
      <c r="C510" s="20"/>
      <c r="D510" s="20"/>
      <c r="E510" s="20"/>
      <c r="F510" s="20"/>
      <c r="G510" s="20"/>
      <c r="H510" s="20"/>
      <c r="I510" s="48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392"/>
      <c r="AF510" s="20"/>
      <c r="AG510" s="20"/>
      <c r="AH510" s="20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</row>
    <row r="511">
      <c r="A511" s="20"/>
      <c r="B511" s="20"/>
      <c r="C511" s="20"/>
      <c r="D511" s="20"/>
      <c r="E511" s="20"/>
      <c r="F511" s="20"/>
      <c r="G511" s="20"/>
      <c r="H511" s="20"/>
      <c r="I511" s="48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392"/>
      <c r="AF511" s="20"/>
      <c r="AG511" s="20"/>
      <c r="AH511" s="20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</row>
    <row r="512">
      <c r="A512" s="20"/>
      <c r="B512" s="20"/>
      <c r="C512" s="20"/>
      <c r="D512" s="20"/>
      <c r="E512" s="20"/>
      <c r="F512" s="20"/>
      <c r="G512" s="20"/>
      <c r="H512" s="20"/>
      <c r="I512" s="48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392"/>
      <c r="AF512" s="20"/>
      <c r="AG512" s="20"/>
      <c r="AH512" s="20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</row>
    <row r="513">
      <c r="A513" s="20"/>
      <c r="B513" s="20"/>
      <c r="C513" s="20"/>
      <c r="D513" s="20"/>
      <c r="E513" s="20"/>
      <c r="F513" s="20"/>
      <c r="G513" s="20"/>
      <c r="H513" s="20"/>
      <c r="I513" s="48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392"/>
      <c r="AF513" s="20"/>
      <c r="AG513" s="20"/>
      <c r="AH513" s="20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</row>
    <row r="514">
      <c r="A514" s="20"/>
      <c r="B514" s="20"/>
      <c r="C514" s="20"/>
      <c r="D514" s="20"/>
      <c r="E514" s="20"/>
      <c r="F514" s="20"/>
      <c r="G514" s="20"/>
      <c r="H514" s="20"/>
      <c r="I514" s="48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392"/>
      <c r="AF514" s="20"/>
      <c r="AG514" s="20"/>
      <c r="AH514" s="20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</row>
    <row r="515">
      <c r="A515" s="20"/>
      <c r="B515" s="20"/>
      <c r="C515" s="20"/>
      <c r="D515" s="20"/>
      <c r="E515" s="20"/>
      <c r="F515" s="20"/>
      <c r="G515" s="20"/>
      <c r="H515" s="20"/>
      <c r="I515" s="48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392"/>
      <c r="AF515" s="20"/>
      <c r="AG515" s="20"/>
      <c r="AH515" s="20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</row>
    <row r="516">
      <c r="A516" s="20"/>
      <c r="B516" s="20"/>
      <c r="C516" s="20"/>
      <c r="D516" s="20"/>
      <c r="E516" s="20"/>
      <c r="F516" s="20"/>
      <c r="G516" s="20"/>
      <c r="H516" s="20"/>
      <c r="I516" s="48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392"/>
      <c r="AF516" s="20"/>
      <c r="AG516" s="20"/>
      <c r="AH516" s="20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</row>
    <row r="517">
      <c r="A517" s="20"/>
      <c r="B517" s="20"/>
      <c r="C517" s="20"/>
      <c r="D517" s="20"/>
      <c r="E517" s="20"/>
      <c r="F517" s="20"/>
      <c r="G517" s="20"/>
      <c r="H517" s="20"/>
      <c r="I517" s="48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392"/>
      <c r="AF517" s="20"/>
      <c r="AG517" s="20"/>
      <c r="AH517" s="20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</row>
    <row r="518">
      <c r="A518" s="20"/>
      <c r="B518" s="20"/>
      <c r="C518" s="20"/>
      <c r="D518" s="20"/>
      <c r="E518" s="20"/>
      <c r="F518" s="20"/>
      <c r="G518" s="20"/>
      <c r="H518" s="20"/>
      <c r="I518" s="48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392"/>
      <c r="AF518" s="20"/>
      <c r="AG518" s="20"/>
      <c r="AH518" s="20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</row>
    <row r="519">
      <c r="A519" s="20"/>
      <c r="B519" s="20"/>
      <c r="C519" s="20"/>
      <c r="D519" s="20"/>
      <c r="E519" s="20"/>
      <c r="F519" s="20"/>
      <c r="G519" s="20"/>
      <c r="H519" s="20"/>
      <c r="I519" s="48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392"/>
      <c r="AF519" s="20"/>
      <c r="AG519" s="20"/>
      <c r="AH519" s="20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</row>
    <row r="520">
      <c r="A520" s="20"/>
      <c r="B520" s="20"/>
      <c r="C520" s="20"/>
      <c r="D520" s="20"/>
      <c r="E520" s="20"/>
      <c r="F520" s="20"/>
      <c r="G520" s="20"/>
      <c r="H520" s="20"/>
      <c r="I520" s="48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392"/>
      <c r="AF520" s="20"/>
      <c r="AG520" s="20"/>
      <c r="AH520" s="20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</row>
    <row r="521">
      <c r="A521" s="20"/>
      <c r="B521" s="20"/>
      <c r="C521" s="20"/>
      <c r="D521" s="20"/>
      <c r="E521" s="20"/>
      <c r="F521" s="20"/>
      <c r="G521" s="20"/>
      <c r="H521" s="20"/>
      <c r="I521" s="48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392"/>
      <c r="AF521" s="20"/>
      <c r="AG521" s="20"/>
      <c r="AH521" s="20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</row>
    <row r="522">
      <c r="A522" s="20"/>
      <c r="B522" s="20"/>
      <c r="C522" s="20"/>
      <c r="D522" s="20"/>
      <c r="E522" s="20"/>
      <c r="F522" s="20"/>
      <c r="G522" s="20"/>
      <c r="H522" s="20"/>
      <c r="I522" s="48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392"/>
      <c r="AF522" s="20"/>
      <c r="AG522" s="20"/>
      <c r="AH522" s="20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</row>
    <row r="523">
      <c r="A523" s="20"/>
      <c r="B523" s="20"/>
      <c r="C523" s="20"/>
      <c r="D523" s="20"/>
      <c r="E523" s="20"/>
      <c r="F523" s="20"/>
      <c r="G523" s="20"/>
      <c r="H523" s="20"/>
      <c r="I523" s="48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392"/>
      <c r="AF523" s="20"/>
      <c r="AG523" s="20"/>
      <c r="AH523" s="20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</row>
    <row r="524">
      <c r="A524" s="20"/>
      <c r="B524" s="20"/>
      <c r="C524" s="20"/>
      <c r="D524" s="20"/>
      <c r="E524" s="20"/>
      <c r="F524" s="20"/>
      <c r="G524" s="20"/>
      <c r="H524" s="20"/>
      <c r="I524" s="48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392"/>
      <c r="AF524" s="20"/>
      <c r="AG524" s="20"/>
      <c r="AH524" s="20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</row>
    <row r="525">
      <c r="A525" s="20"/>
      <c r="B525" s="20"/>
      <c r="C525" s="20"/>
      <c r="D525" s="20"/>
      <c r="E525" s="20"/>
      <c r="F525" s="20"/>
      <c r="G525" s="20"/>
      <c r="H525" s="20"/>
      <c r="I525" s="48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392"/>
      <c r="AF525" s="20"/>
      <c r="AG525" s="20"/>
      <c r="AH525" s="20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</row>
    <row r="526">
      <c r="A526" s="20"/>
      <c r="B526" s="20"/>
      <c r="C526" s="20"/>
      <c r="D526" s="20"/>
      <c r="E526" s="20"/>
      <c r="F526" s="20"/>
      <c r="G526" s="20"/>
      <c r="H526" s="20"/>
      <c r="I526" s="48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392"/>
      <c r="AF526" s="20"/>
      <c r="AG526" s="20"/>
      <c r="AH526" s="20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</row>
    <row r="527">
      <c r="A527" s="20"/>
      <c r="B527" s="20"/>
      <c r="C527" s="20"/>
      <c r="D527" s="20"/>
      <c r="E527" s="20"/>
      <c r="F527" s="20"/>
      <c r="G527" s="20"/>
      <c r="H527" s="20"/>
      <c r="I527" s="48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392"/>
      <c r="AF527" s="20"/>
      <c r="AG527" s="20"/>
      <c r="AH527" s="20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</row>
    <row r="528">
      <c r="A528" s="20"/>
      <c r="B528" s="20"/>
      <c r="C528" s="20"/>
      <c r="D528" s="20"/>
      <c r="E528" s="20"/>
      <c r="F528" s="20"/>
      <c r="G528" s="20"/>
      <c r="H528" s="20"/>
      <c r="I528" s="48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392"/>
      <c r="AF528" s="20"/>
      <c r="AG528" s="20"/>
      <c r="AH528" s="20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</row>
    <row r="529">
      <c r="A529" s="20"/>
      <c r="B529" s="20"/>
      <c r="C529" s="20"/>
      <c r="D529" s="20"/>
      <c r="E529" s="20"/>
      <c r="F529" s="20"/>
      <c r="G529" s="20"/>
      <c r="H529" s="20"/>
      <c r="I529" s="48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392"/>
      <c r="AF529" s="20"/>
      <c r="AG529" s="20"/>
      <c r="AH529" s="20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</row>
    <row r="530">
      <c r="A530" s="20"/>
      <c r="B530" s="20"/>
      <c r="C530" s="20"/>
      <c r="D530" s="20"/>
      <c r="E530" s="20"/>
      <c r="F530" s="20"/>
      <c r="G530" s="20"/>
      <c r="H530" s="20"/>
      <c r="I530" s="48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392"/>
      <c r="AF530" s="20"/>
      <c r="AG530" s="20"/>
      <c r="AH530" s="20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</row>
    <row r="531">
      <c r="A531" s="20"/>
      <c r="B531" s="20"/>
      <c r="C531" s="20"/>
      <c r="D531" s="20"/>
      <c r="E531" s="20"/>
      <c r="F531" s="20"/>
      <c r="G531" s="20"/>
      <c r="H531" s="20"/>
      <c r="I531" s="48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392"/>
      <c r="AF531" s="20"/>
      <c r="AG531" s="20"/>
      <c r="AH531" s="20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</row>
    <row r="532">
      <c r="A532" s="20"/>
      <c r="B532" s="20"/>
      <c r="C532" s="20"/>
      <c r="D532" s="20"/>
      <c r="E532" s="20"/>
      <c r="F532" s="20"/>
      <c r="G532" s="20"/>
      <c r="H532" s="20"/>
      <c r="I532" s="48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392"/>
      <c r="AF532" s="20"/>
      <c r="AG532" s="20"/>
      <c r="AH532" s="20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</row>
    <row r="533">
      <c r="A533" s="20"/>
      <c r="B533" s="20"/>
      <c r="C533" s="20"/>
      <c r="D533" s="20"/>
      <c r="E533" s="20"/>
      <c r="F533" s="20"/>
      <c r="G533" s="20"/>
      <c r="H533" s="20"/>
      <c r="I533" s="48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392"/>
      <c r="AF533" s="20"/>
      <c r="AG533" s="20"/>
      <c r="AH533" s="20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</row>
    <row r="534">
      <c r="A534" s="20"/>
      <c r="B534" s="20"/>
      <c r="C534" s="20"/>
      <c r="D534" s="20"/>
      <c r="E534" s="20"/>
      <c r="F534" s="20"/>
      <c r="G534" s="20"/>
      <c r="H534" s="20"/>
      <c r="I534" s="48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392"/>
      <c r="AF534" s="20"/>
      <c r="AG534" s="20"/>
      <c r="AH534" s="20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</row>
    <row r="535">
      <c r="A535" s="20"/>
      <c r="B535" s="20"/>
      <c r="C535" s="20"/>
      <c r="D535" s="20"/>
      <c r="E535" s="20"/>
      <c r="F535" s="20"/>
      <c r="G535" s="20"/>
      <c r="H535" s="20"/>
      <c r="I535" s="48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392"/>
      <c r="AF535" s="20"/>
      <c r="AG535" s="20"/>
      <c r="AH535" s="20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</row>
    <row r="536">
      <c r="A536" s="20"/>
      <c r="B536" s="20"/>
      <c r="C536" s="20"/>
      <c r="D536" s="20"/>
      <c r="E536" s="20"/>
      <c r="F536" s="20"/>
      <c r="G536" s="20"/>
      <c r="H536" s="20"/>
      <c r="I536" s="48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392"/>
      <c r="AF536" s="20"/>
      <c r="AG536" s="20"/>
      <c r="AH536" s="20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</row>
    <row r="537">
      <c r="A537" s="20"/>
      <c r="B537" s="20"/>
      <c r="C537" s="20"/>
      <c r="D537" s="20"/>
      <c r="E537" s="20"/>
      <c r="F537" s="20"/>
      <c r="G537" s="20"/>
      <c r="H537" s="20"/>
      <c r="I537" s="48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392"/>
      <c r="AF537" s="20"/>
      <c r="AG537" s="20"/>
      <c r="AH537" s="20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</row>
    <row r="538">
      <c r="A538" s="20"/>
      <c r="B538" s="20"/>
      <c r="C538" s="20"/>
      <c r="D538" s="20"/>
      <c r="E538" s="20"/>
      <c r="F538" s="20"/>
      <c r="G538" s="20"/>
      <c r="H538" s="20"/>
      <c r="I538" s="48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392"/>
      <c r="AF538" s="20"/>
      <c r="AG538" s="20"/>
      <c r="AH538" s="20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</row>
    <row r="539">
      <c r="A539" s="20"/>
      <c r="B539" s="20"/>
      <c r="C539" s="20"/>
      <c r="D539" s="20"/>
      <c r="E539" s="20"/>
      <c r="F539" s="20"/>
      <c r="G539" s="20"/>
      <c r="H539" s="20"/>
      <c r="I539" s="48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392"/>
      <c r="AF539" s="20"/>
      <c r="AG539" s="20"/>
      <c r="AH539" s="20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</row>
    <row r="540">
      <c r="A540" s="20"/>
      <c r="B540" s="20"/>
      <c r="C540" s="20"/>
      <c r="D540" s="20"/>
      <c r="E540" s="20"/>
      <c r="F540" s="20"/>
      <c r="G540" s="20"/>
      <c r="H540" s="20"/>
      <c r="I540" s="48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392"/>
      <c r="AF540" s="20"/>
      <c r="AG540" s="20"/>
      <c r="AH540" s="20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</row>
    <row r="541">
      <c r="A541" s="20"/>
      <c r="B541" s="20"/>
      <c r="C541" s="20"/>
      <c r="D541" s="20"/>
      <c r="E541" s="20"/>
      <c r="F541" s="20"/>
      <c r="G541" s="20"/>
      <c r="H541" s="20"/>
      <c r="I541" s="48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392"/>
      <c r="AF541" s="20"/>
      <c r="AG541" s="20"/>
      <c r="AH541" s="20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</row>
    <row r="542">
      <c r="A542" s="20"/>
      <c r="B542" s="20"/>
      <c r="C542" s="20"/>
      <c r="D542" s="20"/>
      <c r="E542" s="20"/>
      <c r="F542" s="20"/>
      <c r="G542" s="20"/>
      <c r="H542" s="20"/>
      <c r="I542" s="48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392"/>
      <c r="AF542" s="20"/>
      <c r="AG542" s="20"/>
      <c r="AH542" s="20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</row>
    <row r="543">
      <c r="A543" s="20"/>
      <c r="B543" s="20"/>
      <c r="C543" s="20"/>
      <c r="D543" s="20"/>
      <c r="E543" s="20"/>
      <c r="F543" s="20"/>
      <c r="G543" s="20"/>
      <c r="H543" s="20"/>
      <c r="I543" s="48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392"/>
      <c r="AF543" s="20"/>
      <c r="AG543" s="20"/>
      <c r="AH543" s="20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</row>
    <row r="544">
      <c r="A544" s="20"/>
      <c r="B544" s="20"/>
      <c r="C544" s="20"/>
      <c r="D544" s="20"/>
      <c r="E544" s="20"/>
      <c r="F544" s="20"/>
      <c r="G544" s="20"/>
      <c r="H544" s="20"/>
      <c r="I544" s="48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392"/>
      <c r="AF544" s="20"/>
      <c r="AG544" s="20"/>
      <c r="AH544" s="20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</row>
    <row r="545">
      <c r="A545" s="20"/>
      <c r="B545" s="20"/>
      <c r="C545" s="20"/>
      <c r="D545" s="20"/>
      <c r="E545" s="20"/>
      <c r="F545" s="20"/>
      <c r="G545" s="20"/>
      <c r="H545" s="20"/>
      <c r="I545" s="48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392"/>
      <c r="AF545" s="20"/>
      <c r="AG545" s="20"/>
      <c r="AH545" s="20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</row>
    <row r="546">
      <c r="A546" s="20"/>
      <c r="B546" s="20"/>
      <c r="C546" s="20"/>
      <c r="D546" s="20"/>
      <c r="E546" s="20"/>
      <c r="F546" s="20"/>
      <c r="G546" s="20"/>
      <c r="H546" s="20"/>
      <c r="I546" s="48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392"/>
      <c r="AF546" s="20"/>
      <c r="AG546" s="20"/>
      <c r="AH546" s="20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</row>
    <row r="547">
      <c r="A547" s="20"/>
      <c r="B547" s="20"/>
      <c r="C547" s="20"/>
      <c r="D547" s="20"/>
      <c r="E547" s="20"/>
      <c r="F547" s="20"/>
      <c r="G547" s="20"/>
      <c r="H547" s="20"/>
      <c r="I547" s="48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392"/>
      <c r="AF547" s="20"/>
      <c r="AG547" s="20"/>
      <c r="AH547" s="20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</row>
    <row r="548">
      <c r="A548" s="20"/>
      <c r="B548" s="20"/>
      <c r="C548" s="20"/>
      <c r="D548" s="20"/>
      <c r="E548" s="20"/>
      <c r="F548" s="20"/>
      <c r="G548" s="20"/>
      <c r="H548" s="20"/>
      <c r="I548" s="48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392"/>
      <c r="AF548" s="20"/>
      <c r="AG548" s="20"/>
      <c r="AH548" s="20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</row>
    <row r="549">
      <c r="A549" s="20"/>
      <c r="B549" s="20"/>
      <c r="C549" s="20"/>
      <c r="D549" s="20"/>
      <c r="E549" s="20"/>
      <c r="F549" s="20"/>
      <c r="G549" s="20"/>
      <c r="H549" s="20"/>
      <c r="I549" s="48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392"/>
      <c r="AF549" s="20"/>
      <c r="AG549" s="20"/>
      <c r="AH549" s="20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</row>
    <row r="550">
      <c r="A550" s="20"/>
      <c r="B550" s="20"/>
      <c r="C550" s="20"/>
      <c r="D550" s="20"/>
      <c r="E550" s="20"/>
      <c r="F550" s="20"/>
      <c r="G550" s="20"/>
      <c r="H550" s="20"/>
      <c r="I550" s="48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392"/>
      <c r="AF550" s="20"/>
      <c r="AG550" s="20"/>
      <c r="AH550" s="20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</row>
    <row r="551">
      <c r="A551" s="20"/>
      <c r="B551" s="20"/>
      <c r="C551" s="20"/>
      <c r="D551" s="20"/>
      <c r="E551" s="20"/>
      <c r="F551" s="20"/>
      <c r="G551" s="20"/>
      <c r="H551" s="20"/>
      <c r="I551" s="48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392"/>
      <c r="AF551" s="20"/>
      <c r="AG551" s="20"/>
      <c r="AH551" s="20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</row>
    <row r="552">
      <c r="A552" s="20"/>
      <c r="B552" s="20"/>
      <c r="C552" s="20"/>
      <c r="D552" s="20"/>
      <c r="E552" s="20"/>
      <c r="F552" s="20"/>
      <c r="G552" s="20"/>
      <c r="H552" s="20"/>
      <c r="I552" s="48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392"/>
      <c r="AF552" s="20"/>
      <c r="AG552" s="20"/>
      <c r="AH552" s="20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</row>
    <row r="553">
      <c r="A553" s="20"/>
      <c r="B553" s="20"/>
      <c r="C553" s="20"/>
      <c r="D553" s="20"/>
      <c r="E553" s="20"/>
      <c r="F553" s="20"/>
      <c r="G553" s="20"/>
      <c r="H553" s="20"/>
      <c r="I553" s="48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392"/>
      <c r="AF553" s="20"/>
      <c r="AG553" s="20"/>
      <c r="AH553" s="20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</row>
    <row r="554">
      <c r="A554" s="20"/>
      <c r="B554" s="20"/>
      <c r="C554" s="20"/>
      <c r="D554" s="20"/>
      <c r="E554" s="20"/>
      <c r="F554" s="20"/>
      <c r="G554" s="20"/>
      <c r="H554" s="20"/>
      <c r="I554" s="48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392"/>
      <c r="AF554" s="20"/>
      <c r="AG554" s="20"/>
      <c r="AH554" s="20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</row>
    <row r="555">
      <c r="A555" s="20"/>
      <c r="B555" s="20"/>
      <c r="C555" s="20"/>
      <c r="D555" s="20"/>
      <c r="E555" s="20"/>
      <c r="F555" s="20"/>
      <c r="G555" s="20"/>
      <c r="H555" s="20"/>
      <c r="I555" s="48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392"/>
      <c r="AF555" s="20"/>
      <c r="AG555" s="20"/>
      <c r="AH555" s="20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</row>
    <row r="556">
      <c r="A556" s="20"/>
      <c r="B556" s="20"/>
      <c r="C556" s="20"/>
      <c r="D556" s="20"/>
      <c r="E556" s="20"/>
      <c r="F556" s="20"/>
      <c r="G556" s="20"/>
      <c r="H556" s="20"/>
      <c r="I556" s="48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392"/>
      <c r="AF556" s="20"/>
      <c r="AG556" s="20"/>
      <c r="AH556" s="20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</row>
    <row r="557">
      <c r="A557" s="20"/>
      <c r="B557" s="20"/>
      <c r="C557" s="20"/>
      <c r="D557" s="20"/>
      <c r="E557" s="20"/>
      <c r="F557" s="20"/>
      <c r="G557" s="20"/>
      <c r="H557" s="20"/>
      <c r="I557" s="48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392"/>
      <c r="AF557" s="20"/>
      <c r="AG557" s="20"/>
      <c r="AH557" s="20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</row>
    <row r="558">
      <c r="A558" s="20"/>
      <c r="B558" s="20"/>
      <c r="C558" s="20"/>
      <c r="D558" s="20"/>
      <c r="E558" s="20"/>
      <c r="F558" s="20"/>
      <c r="G558" s="20"/>
      <c r="H558" s="20"/>
      <c r="I558" s="48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392"/>
      <c r="AF558" s="20"/>
      <c r="AG558" s="20"/>
      <c r="AH558" s="20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</row>
    <row r="559">
      <c r="A559" s="20"/>
      <c r="B559" s="20"/>
      <c r="C559" s="20"/>
      <c r="D559" s="20"/>
      <c r="E559" s="20"/>
      <c r="F559" s="20"/>
      <c r="G559" s="20"/>
      <c r="H559" s="20"/>
      <c r="I559" s="48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392"/>
      <c r="AF559" s="20"/>
      <c r="AG559" s="20"/>
      <c r="AH559" s="20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</row>
    <row r="560">
      <c r="A560" s="20"/>
      <c r="B560" s="20"/>
      <c r="C560" s="20"/>
      <c r="D560" s="20"/>
      <c r="E560" s="20"/>
      <c r="F560" s="20"/>
      <c r="G560" s="20"/>
      <c r="H560" s="20"/>
      <c r="I560" s="48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392"/>
      <c r="AF560" s="20"/>
      <c r="AG560" s="20"/>
      <c r="AH560" s="20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</row>
    <row r="561">
      <c r="A561" s="20"/>
      <c r="B561" s="20"/>
      <c r="C561" s="20"/>
      <c r="D561" s="20"/>
      <c r="E561" s="20"/>
      <c r="F561" s="20"/>
      <c r="G561" s="20"/>
      <c r="H561" s="20"/>
      <c r="I561" s="48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392"/>
      <c r="AF561" s="20"/>
      <c r="AG561" s="20"/>
      <c r="AH561" s="20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</row>
    <row r="562">
      <c r="A562" s="20"/>
      <c r="B562" s="20"/>
      <c r="C562" s="20"/>
      <c r="D562" s="20"/>
      <c r="E562" s="20"/>
      <c r="F562" s="20"/>
      <c r="G562" s="20"/>
      <c r="H562" s="20"/>
      <c r="I562" s="48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392"/>
      <c r="AF562" s="20"/>
      <c r="AG562" s="20"/>
      <c r="AH562" s="20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</row>
    <row r="563">
      <c r="A563" s="20"/>
      <c r="B563" s="20"/>
      <c r="C563" s="20"/>
      <c r="D563" s="20"/>
      <c r="E563" s="20"/>
      <c r="F563" s="20"/>
      <c r="G563" s="20"/>
      <c r="H563" s="20"/>
      <c r="I563" s="48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392"/>
      <c r="AF563" s="20"/>
      <c r="AG563" s="20"/>
      <c r="AH563" s="20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</row>
    <row r="564">
      <c r="A564" s="20"/>
      <c r="B564" s="20"/>
      <c r="C564" s="20"/>
      <c r="D564" s="20"/>
      <c r="E564" s="20"/>
      <c r="F564" s="20"/>
      <c r="G564" s="20"/>
      <c r="H564" s="20"/>
      <c r="I564" s="48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392"/>
      <c r="AF564" s="20"/>
      <c r="AG564" s="20"/>
      <c r="AH564" s="20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</row>
    <row r="565">
      <c r="A565" s="20"/>
      <c r="B565" s="20"/>
      <c r="C565" s="20"/>
      <c r="D565" s="20"/>
      <c r="E565" s="20"/>
      <c r="F565" s="20"/>
      <c r="G565" s="20"/>
      <c r="H565" s="20"/>
      <c r="I565" s="48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392"/>
      <c r="AF565" s="20"/>
      <c r="AG565" s="20"/>
      <c r="AH565" s="20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</row>
    <row r="566">
      <c r="A566" s="20"/>
      <c r="B566" s="20"/>
      <c r="C566" s="20"/>
      <c r="D566" s="20"/>
      <c r="E566" s="20"/>
      <c r="F566" s="20"/>
      <c r="G566" s="20"/>
      <c r="H566" s="20"/>
      <c r="I566" s="48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392"/>
      <c r="AF566" s="20"/>
      <c r="AG566" s="20"/>
      <c r="AH566" s="20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</row>
    <row r="567">
      <c r="A567" s="20"/>
      <c r="B567" s="20"/>
      <c r="C567" s="20"/>
      <c r="D567" s="20"/>
      <c r="E567" s="20"/>
      <c r="F567" s="20"/>
      <c r="G567" s="20"/>
      <c r="H567" s="20"/>
      <c r="I567" s="48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392"/>
      <c r="AF567" s="20"/>
      <c r="AG567" s="20"/>
      <c r="AH567" s="20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</row>
    <row r="568">
      <c r="A568" s="20"/>
      <c r="B568" s="20"/>
      <c r="C568" s="20"/>
      <c r="D568" s="20"/>
      <c r="E568" s="20"/>
      <c r="F568" s="20"/>
      <c r="G568" s="20"/>
      <c r="H568" s="20"/>
      <c r="I568" s="48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392"/>
      <c r="AF568" s="20"/>
      <c r="AG568" s="20"/>
      <c r="AH568" s="20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</row>
    <row r="569">
      <c r="A569" s="20"/>
      <c r="B569" s="20"/>
      <c r="C569" s="20"/>
      <c r="D569" s="20"/>
      <c r="E569" s="20"/>
      <c r="F569" s="20"/>
      <c r="G569" s="20"/>
      <c r="H569" s="20"/>
      <c r="I569" s="48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392"/>
      <c r="AF569" s="20"/>
      <c r="AG569" s="20"/>
      <c r="AH569" s="20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</row>
    <row r="570">
      <c r="A570" s="20"/>
      <c r="B570" s="20"/>
      <c r="C570" s="20"/>
      <c r="D570" s="20"/>
      <c r="E570" s="20"/>
      <c r="F570" s="20"/>
      <c r="G570" s="20"/>
      <c r="H570" s="20"/>
      <c r="I570" s="48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392"/>
      <c r="AF570" s="20"/>
      <c r="AG570" s="20"/>
      <c r="AH570" s="20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</row>
    <row r="571">
      <c r="A571" s="20"/>
      <c r="B571" s="20"/>
      <c r="C571" s="20"/>
      <c r="D571" s="20"/>
      <c r="E571" s="20"/>
      <c r="F571" s="20"/>
      <c r="G571" s="20"/>
      <c r="H571" s="20"/>
      <c r="I571" s="48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392"/>
      <c r="AF571" s="20"/>
      <c r="AG571" s="20"/>
      <c r="AH571" s="20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</row>
    <row r="572">
      <c r="A572" s="20"/>
      <c r="B572" s="20"/>
      <c r="C572" s="20"/>
      <c r="D572" s="20"/>
      <c r="E572" s="20"/>
      <c r="F572" s="20"/>
      <c r="G572" s="20"/>
      <c r="H572" s="20"/>
      <c r="I572" s="48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392"/>
      <c r="AF572" s="20"/>
      <c r="AG572" s="20"/>
      <c r="AH572" s="20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</row>
    <row r="573">
      <c r="A573" s="20"/>
      <c r="B573" s="20"/>
      <c r="C573" s="20"/>
      <c r="D573" s="20"/>
      <c r="E573" s="20"/>
      <c r="F573" s="20"/>
      <c r="G573" s="20"/>
      <c r="H573" s="20"/>
      <c r="I573" s="48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392"/>
      <c r="AF573" s="20"/>
      <c r="AG573" s="20"/>
      <c r="AH573" s="20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</row>
    <row r="574">
      <c r="A574" s="20"/>
      <c r="B574" s="20"/>
      <c r="C574" s="20"/>
      <c r="D574" s="20"/>
      <c r="E574" s="20"/>
      <c r="F574" s="20"/>
      <c r="G574" s="20"/>
      <c r="H574" s="20"/>
      <c r="I574" s="48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392"/>
      <c r="AF574" s="20"/>
      <c r="AG574" s="20"/>
      <c r="AH574" s="20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</row>
    <row r="575">
      <c r="A575" s="20"/>
      <c r="B575" s="20"/>
      <c r="C575" s="20"/>
      <c r="D575" s="20"/>
      <c r="E575" s="20"/>
      <c r="F575" s="20"/>
      <c r="G575" s="20"/>
      <c r="H575" s="20"/>
      <c r="I575" s="48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392"/>
      <c r="AF575" s="20"/>
      <c r="AG575" s="20"/>
      <c r="AH575" s="20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</row>
    <row r="576">
      <c r="A576" s="20"/>
      <c r="B576" s="20"/>
      <c r="C576" s="20"/>
      <c r="D576" s="20"/>
      <c r="E576" s="20"/>
      <c r="F576" s="20"/>
      <c r="G576" s="20"/>
      <c r="H576" s="20"/>
      <c r="I576" s="48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392"/>
      <c r="AF576" s="20"/>
      <c r="AG576" s="20"/>
      <c r="AH576" s="20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</row>
    <row r="577">
      <c r="A577" s="20"/>
      <c r="B577" s="20"/>
      <c r="C577" s="20"/>
      <c r="D577" s="20"/>
      <c r="E577" s="20"/>
      <c r="F577" s="20"/>
      <c r="G577" s="20"/>
      <c r="H577" s="20"/>
      <c r="I577" s="48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392"/>
      <c r="AF577" s="20"/>
      <c r="AG577" s="20"/>
      <c r="AH577" s="20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</row>
    <row r="578">
      <c r="A578" s="20"/>
      <c r="B578" s="20"/>
      <c r="C578" s="20"/>
      <c r="D578" s="20"/>
      <c r="E578" s="20"/>
      <c r="F578" s="20"/>
      <c r="G578" s="20"/>
      <c r="H578" s="20"/>
      <c r="I578" s="48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392"/>
      <c r="AF578" s="20"/>
      <c r="AG578" s="20"/>
      <c r="AH578" s="20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</row>
    <row r="579">
      <c r="A579" s="20"/>
      <c r="B579" s="20"/>
      <c r="C579" s="20"/>
      <c r="D579" s="20"/>
      <c r="E579" s="20"/>
      <c r="F579" s="20"/>
      <c r="G579" s="20"/>
      <c r="H579" s="20"/>
      <c r="I579" s="48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392"/>
      <c r="AF579" s="20"/>
      <c r="AG579" s="20"/>
      <c r="AH579" s="20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</row>
    <row r="580">
      <c r="A580" s="20"/>
      <c r="B580" s="20"/>
      <c r="C580" s="20"/>
      <c r="D580" s="20"/>
      <c r="E580" s="20"/>
      <c r="F580" s="20"/>
      <c r="G580" s="20"/>
      <c r="H580" s="20"/>
      <c r="I580" s="48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392"/>
      <c r="AF580" s="20"/>
      <c r="AG580" s="20"/>
      <c r="AH580" s="20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</row>
    <row r="581">
      <c r="A581" s="20"/>
      <c r="B581" s="20"/>
      <c r="C581" s="20"/>
      <c r="D581" s="20"/>
      <c r="E581" s="20"/>
      <c r="F581" s="20"/>
      <c r="G581" s="20"/>
      <c r="H581" s="20"/>
      <c r="I581" s="48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392"/>
      <c r="AF581" s="20"/>
      <c r="AG581" s="20"/>
      <c r="AH581" s="20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</row>
    <row r="582">
      <c r="A582" s="20"/>
      <c r="B582" s="20"/>
      <c r="C582" s="20"/>
      <c r="D582" s="20"/>
      <c r="E582" s="20"/>
      <c r="F582" s="20"/>
      <c r="G582" s="20"/>
      <c r="H582" s="20"/>
      <c r="I582" s="48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392"/>
      <c r="AF582" s="20"/>
      <c r="AG582" s="20"/>
      <c r="AH582" s="20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</row>
    <row r="583">
      <c r="A583" s="20"/>
      <c r="B583" s="20"/>
      <c r="C583" s="20"/>
      <c r="D583" s="20"/>
      <c r="E583" s="20"/>
      <c r="F583" s="20"/>
      <c r="G583" s="20"/>
      <c r="H583" s="20"/>
      <c r="I583" s="48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392"/>
      <c r="AF583" s="20"/>
      <c r="AG583" s="20"/>
      <c r="AH583" s="20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</row>
    <row r="584">
      <c r="A584" s="20"/>
      <c r="B584" s="20"/>
      <c r="C584" s="20"/>
      <c r="D584" s="20"/>
      <c r="E584" s="20"/>
      <c r="F584" s="20"/>
      <c r="G584" s="20"/>
      <c r="H584" s="20"/>
      <c r="I584" s="48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392"/>
      <c r="AF584" s="20"/>
      <c r="AG584" s="20"/>
      <c r="AH584" s="20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</row>
    <row r="585">
      <c r="A585" s="20"/>
      <c r="B585" s="20"/>
      <c r="C585" s="20"/>
      <c r="D585" s="20"/>
      <c r="E585" s="20"/>
      <c r="F585" s="20"/>
      <c r="G585" s="20"/>
      <c r="H585" s="20"/>
      <c r="I585" s="48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392"/>
      <c r="AF585" s="20"/>
      <c r="AG585" s="20"/>
      <c r="AH585" s="20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</row>
    <row r="586">
      <c r="A586" s="20"/>
      <c r="B586" s="20"/>
      <c r="C586" s="20"/>
      <c r="D586" s="20"/>
      <c r="E586" s="20"/>
      <c r="F586" s="20"/>
      <c r="G586" s="20"/>
      <c r="H586" s="20"/>
      <c r="I586" s="48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392"/>
      <c r="AF586" s="20"/>
      <c r="AG586" s="20"/>
      <c r="AH586" s="20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</row>
    <row r="587">
      <c r="A587" s="20"/>
      <c r="B587" s="20"/>
      <c r="C587" s="20"/>
      <c r="D587" s="20"/>
      <c r="E587" s="20"/>
      <c r="F587" s="20"/>
      <c r="G587" s="20"/>
      <c r="H587" s="20"/>
      <c r="I587" s="48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392"/>
      <c r="AF587" s="20"/>
      <c r="AG587" s="20"/>
      <c r="AH587" s="20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</row>
    <row r="588">
      <c r="A588" s="20"/>
      <c r="B588" s="20"/>
      <c r="C588" s="20"/>
      <c r="D588" s="20"/>
      <c r="E588" s="20"/>
      <c r="F588" s="20"/>
      <c r="G588" s="20"/>
      <c r="H588" s="20"/>
      <c r="I588" s="48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392"/>
      <c r="AF588" s="20"/>
      <c r="AG588" s="20"/>
      <c r="AH588" s="20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</row>
    <row r="589">
      <c r="A589" s="20"/>
      <c r="B589" s="20"/>
      <c r="C589" s="20"/>
      <c r="D589" s="20"/>
      <c r="E589" s="20"/>
      <c r="F589" s="20"/>
      <c r="G589" s="20"/>
      <c r="H589" s="20"/>
      <c r="I589" s="48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392"/>
      <c r="AF589" s="20"/>
      <c r="AG589" s="20"/>
      <c r="AH589" s="20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</row>
    <row r="590">
      <c r="A590" s="20"/>
      <c r="B590" s="20"/>
      <c r="C590" s="20"/>
      <c r="D590" s="20"/>
      <c r="E590" s="20"/>
      <c r="F590" s="20"/>
      <c r="G590" s="20"/>
      <c r="H590" s="20"/>
      <c r="I590" s="48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392"/>
      <c r="AF590" s="20"/>
      <c r="AG590" s="20"/>
      <c r="AH590" s="20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</row>
    <row r="591">
      <c r="A591" s="20"/>
      <c r="B591" s="20"/>
      <c r="C591" s="20"/>
      <c r="D591" s="20"/>
      <c r="E591" s="20"/>
      <c r="F591" s="20"/>
      <c r="G591" s="20"/>
      <c r="H591" s="20"/>
      <c r="I591" s="48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392"/>
      <c r="AF591" s="20"/>
      <c r="AG591" s="20"/>
      <c r="AH591" s="20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</row>
    <row r="592">
      <c r="A592" s="20"/>
      <c r="B592" s="20"/>
      <c r="C592" s="20"/>
      <c r="D592" s="20"/>
      <c r="E592" s="20"/>
      <c r="F592" s="20"/>
      <c r="G592" s="20"/>
      <c r="H592" s="20"/>
      <c r="I592" s="48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392"/>
      <c r="AF592" s="20"/>
      <c r="AG592" s="20"/>
      <c r="AH592" s="20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</row>
    <row r="593">
      <c r="A593" s="20"/>
      <c r="B593" s="20"/>
      <c r="C593" s="20"/>
      <c r="D593" s="20"/>
      <c r="E593" s="20"/>
      <c r="F593" s="20"/>
      <c r="G593" s="20"/>
      <c r="H593" s="20"/>
      <c r="I593" s="48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392"/>
      <c r="AF593" s="20"/>
      <c r="AG593" s="20"/>
      <c r="AH593" s="20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</row>
    <row r="594">
      <c r="A594" s="20"/>
      <c r="B594" s="20"/>
      <c r="C594" s="20"/>
      <c r="D594" s="20"/>
      <c r="E594" s="20"/>
      <c r="F594" s="20"/>
      <c r="G594" s="20"/>
      <c r="H594" s="20"/>
      <c r="I594" s="48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392"/>
      <c r="AF594" s="20"/>
      <c r="AG594" s="20"/>
      <c r="AH594" s="20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</row>
    <row r="595">
      <c r="A595" s="20"/>
      <c r="B595" s="20"/>
      <c r="C595" s="20"/>
      <c r="D595" s="20"/>
      <c r="E595" s="20"/>
      <c r="F595" s="20"/>
      <c r="G595" s="20"/>
      <c r="H595" s="20"/>
      <c r="I595" s="48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392"/>
      <c r="AF595" s="20"/>
      <c r="AG595" s="20"/>
      <c r="AH595" s="20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</row>
    <row r="596">
      <c r="A596" s="20"/>
      <c r="B596" s="20"/>
      <c r="C596" s="20"/>
      <c r="D596" s="20"/>
      <c r="E596" s="20"/>
      <c r="F596" s="20"/>
      <c r="G596" s="20"/>
      <c r="H596" s="20"/>
      <c r="I596" s="48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392"/>
      <c r="AF596" s="20"/>
      <c r="AG596" s="20"/>
      <c r="AH596" s="20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</row>
    <row r="597">
      <c r="A597" s="20"/>
      <c r="B597" s="20"/>
      <c r="C597" s="20"/>
      <c r="D597" s="20"/>
      <c r="E597" s="20"/>
      <c r="F597" s="20"/>
      <c r="G597" s="20"/>
      <c r="H597" s="20"/>
      <c r="I597" s="48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392"/>
      <c r="AF597" s="20"/>
      <c r="AG597" s="20"/>
      <c r="AH597" s="20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</row>
    <row r="598">
      <c r="A598" s="20"/>
      <c r="B598" s="20"/>
      <c r="C598" s="20"/>
      <c r="D598" s="20"/>
      <c r="E598" s="20"/>
      <c r="F598" s="20"/>
      <c r="G598" s="20"/>
      <c r="H598" s="20"/>
      <c r="I598" s="48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392"/>
      <c r="AF598" s="20"/>
      <c r="AG598" s="20"/>
      <c r="AH598" s="20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</row>
    <row r="599">
      <c r="A599" s="20"/>
      <c r="B599" s="20"/>
      <c r="C599" s="20"/>
      <c r="D599" s="20"/>
      <c r="E599" s="20"/>
      <c r="F599" s="20"/>
      <c r="G599" s="20"/>
      <c r="H599" s="20"/>
      <c r="I599" s="48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392"/>
      <c r="AF599" s="20"/>
      <c r="AG599" s="20"/>
      <c r="AH599" s="20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</row>
    <row r="600">
      <c r="A600" s="20"/>
      <c r="B600" s="20"/>
      <c r="C600" s="20"/>
      <c r="D600" s="20"/>
      <c r="E600" s="20"/>
      <c r="F600" s="20"/>
      <c r="G600" s="20"/>
      <c r="H600" s="20"/>
      <c r="I600" s="48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392"/>
      <c r="AF600" s="20"/>
      <c r="AG600" s="20"/>
      <c r="AH600" s="20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</row>
    <row r="601">
      <c r="A601" s="20"/>
      <c r="B601" s="20"/>
      <c r="C601" s="20"/>
      <c r="D601" s="20"/>
      <c r="E601" s="20"/>
      <c r="F601" s="20"/>
      <c r="G601" s="20"/>
      <c r="H601" s="20"/>
      <c r="I601" s="48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392"/>
      <c r="AF601" s="20"/>
      <c r="AG601" s="20"/>
      <c r="AH601" s="20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</row>
    <row r="602">
      <c r="A602" s="20"/>
      <c r="B602" s="20"/>
      <c r="C602" s="20"/>
      <c r="D602" s="20"/>
      <c r="E602" s="20"/>
      <c r="F602" s="20"/>
      <c r="G602" s="20"/>
      <c r="H602" s="20"/>
      <c r="I602" s="48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392"/>
      <c r="AF602" s="20"/>
      <c r="AG602" s="20"/>
      <c r="AH602" s="20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</row>
    <row r="603">
      <c r="A603" s="20"/>
      <c r="B603" s="20"/>
      <c r="C603" s="20"/>
      <c r="D603" s="20"/>
      <c r="E603" s="20"/>
      <c r="F603" s="20"/>
      <c r="G603" s="20"/>
      <c r="H603" s="20"/>
      <c r="I603" s="48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392"/>
      <c r="AF603" s="20"/>
      <c r="AG603" s="20"/>
      <c r="AH603" s="20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</row>
    <row r="604">
      <c r="A604" s="20"/>
      <c r="B604" s="20"/>
      <c r="C604" s="20"/>
      <c r="D604" s="20"/>
      <c r="E604" s="20"/>
      <c r="F604" s="20"/>
      <c r="G604" s="20"/>
      <c r="H604" s="20"/>
      <c r="I604" s="48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392"/>
      <c r="AF604" s="20"/>
      <c r="AG604" s="20"/>
      <c r="AH604" s="20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</row>
    <row r="605">
      <c r="A605" s="20"/>
      <c r="B605" s="20"/>
      <c r="C605" s="20"/>
      <c r="D605" s="20"/>
      <c r="E605" s="20"/>
      <c r="F605" s="20"/>
      <c r="G605" s="20"/>
      <c r="H605" s="20"/>
      <c r="I605" s="48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392"/>
      <c r="AF605" s="20"/>
      <c r="AG605" s="20"/>
      <c r="AH605" s="20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</row>
    <row r="606">
      <c r="A606" s="20"/>
      <c r="B606" s="20"/>
      <c r="C606" s="20"/>
      <c r="D606" s="20"/>
      <c r="E606" s="20"/>
      <c r="F606" s="20"/>
      <c r="G606" s="20"/>
      <c r="H606" s="20"/>
      <c r="I606" s="48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392"/>
      <c r="AF606" s="20"/>
      <c r="AG606" s="20"/>
      <c r="AH606" s="20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</row>
    <row r="607">
      <c r="A607" s="20"/>
      <c r="B607" s="20"/>
      <c r="C607" s="20"/>
      <c r="D607" s="20"/>
      <c r="E607" s="20"/>
      <c r="F607" s="20"/>
      <c r="G607" s="20"/>
      <c r="H607" s="20"/>
      <c r="I607" s="48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392"/>
      <c r="AF607" s="20"/>
      <c r="AG607" s="20"/>
      <c r="AH607" s="20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</row>
    <row r="608">
      <c r="A608" s="20"/>
      <c r="B608" s="20"/>
      <c r="C608" s="20"/>
      <c r="D608" s="20"/>
      <c r="E608" s="20"/>
      <c r="F608" s="20"/>
      <c r="G608" s="20"/>
      <c r="H608" s="20"/>
      <c r="I608" s="48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392"/>
      <c r="AF608" s="20"/>
      <c r="AG608" s="20"/>
      <c r="AH608" s="20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</row>
    <row r="609">
      <c r="A609" s="20"/>
      <c r="B609" s="20"/>
      <c r="C609" s="20"/>
      <c r="D609" s="20"/>
      <c r="E609" s="20"/>
      <c r="F609" s="20"/>
      <c r="G609" s="20"/>
      <c r="H609" s="20"/>
      <c r="I609" s="48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392"/>
      <c r="AF609" s="20"/>
      <c r="AG609" s="20"/>
      <c r="AH609" s="20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</row>
    <row r="610">
      <c r="A610" s="20"/>
      <c r="B610" s="20"/>
      <c r="C610" s="20"/>
      <c r="D610" s="20"/>
      <c r="E610" s="20"/>
      <c r="F610" s="20"/>
      <c r="G610" s="20"/>
      <c r="H610" s="20"/>
      <c r="I610" s="48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392"/>
      <c r="AF610" s="20"/>
      <c r="AG610" s="20"/>
      <c r="AH610" s="20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</row>
    <row r="611">
      <c r="A611" s="20"/>
      <c r="B611" s="20"/>
      <c r="C611" s="20"/>
      <c r="D611" s="20"/>
      <c r="E611" s="20"/>
      <c r="F611" s="20"/>
      <c r="G611" s="20"/>
      <c r="H611" s="20"/>
      <c r="I611" s="48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392"/>
      <c r="AF611" s="20"/>
      <c r="AG611" s="20"/>
      <c r="AH611" s="20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</row>
    <row r="612">
      <c r="A612" s="20"/>
      <c r="B612" s="20"/>
      <c r="C612" s="20"/>
      <c r="D612" s="20"/>
      <c r="E612" s="20"/>
      <c r="F612" s="20"/>
      <c r="G612" s="20"/>
      <c r="H612" s="20"/>
      <c r="I612" s="48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392"/>
      <c r="AF612" s="20"/>
      <c r="AG612" s="20"/>
      <c r="AH612" s="20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</row>
    <row r="613">
      <c r="A613" s="20"/>
      <c r="B613" s="20"/>
      <c r="C613" s="20"/>
      <c r="D613" s="20"/>
      <c r="E613" s="20"/>
      <c r="F613" s="20"/>
      <c r="G613" s="20"/>
      <c r="H613" s="20"/>
      <c r="I613" s="48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392"/>
      <c r="AF613" s="20"/>
      <c r="AG613" s="20"/>
      <c r="AH613" s="20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</row>
    <row r="614">
      <c r="A614" s="20"/>
      <c r="B614" s="20"/>
      <c r="C614" s="20"/>
      <c r="D614" s="20"/>
      <c r="E614" s="20"/>
      <c r="F614" s="20"/>
      <c r="G614" s="20"/>
      <c r="H614" s="20"/>
      <c r="I614" s="48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392"/>
      <c r="AF614" s="20"/>
      <c r="AG614" s="20"/>
      <c r="AH614" s="20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</row>
    <row r="615">
      <c r="A615" s="20"/>
      <c r="B615" s="20"/>
      <c r="C615" s="20"/>
      <c r="D615" s="20"/>
      <c r="E615" s="20"/>
      <c r="F615" s="20"/>
      <c r="G615" s="20"/>
      <c r="H615" s="20"/>
      <c r="I615" s="48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392"/>
      <c r="AF615" s="20"/>
      <c r="AG615" s="20"/>
      <c r="AH615" s="20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</row>
    <row r="616">
      <c r="A616" s="20"/>
      <c r="B616" s="20"/>
      <c r="C616" s="20"/>
      <c r="D616" s="20"/>
      <c r="E616" s="20"/>
      <c r="F616" s="20"/>
      <c r="G616" s="20"/>
      <c r="H616" s="20"/>
      <c r="I616" s="48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392"/>
      <c r="AF616" s="20"/>
      <c r="AG616" s="20"/>
      <c r="AH616" s="20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</row>
    <row r="617">
      <c r="A617" s="20"/>
      <c r="B617" s="20"/>
      <c r="C617" s="20"/>
      <c r="D617" s="20"/>
      <c r="E617" s="20"/>
      <c r="F617" s="20"/>
      <c r="G617" s="20"/>
      <c r="H617" s="20"/>
      <c r="I617" s="48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392"/>
      <c r="AF617" s="20"/>
      <c r="AG617" s="20"/>
      <c r="AH617" s="20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</row>
    <row r="618">
      <c r="A618" s="20"/>
      <c r="B618" s="20"/>
      <c r="C618" s="20"/>
      <c r="D618" s="20"/>
      <c r="E618" s="20"/>
      <c r="F618" s="20"/>
      <c r="G618" s="20"/>
      <c r="H618" s="20"/>
      <c r="I618" s="48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392"/>
      <c r="AF618" s="20"/>
      <c r="AG618" s="20"/>
      <c r="AH618" s="20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</row>
    <row r="619">
      <c r="A619" s="20"/>
      <c r="B619" s="20"/>
      <c r="C619" s="20"/>
      <c r="D619" s="20"/>
      <c r="E619" s="20"/>
      <c r="F619" s="20"/>
      <c r="G619" s="20"/>
      <c r="H619" s="20"/>
      <c r="I619" s="48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392"/>
      <c r="AF619" s="20"/>
      <c r="AG619" s="20"/>
      <c r="AH619" s="20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</row>
    <row r="620">
      <c r="A620" s="20"/>
      <c r="B620" s="20"/>
      <c r="C620" s="20"/>
      <c r="D620" s="20"/>
      <c r="E620" s="20"/>
      <c r="F620" s="20"/>
      <c r="G620" s="20"/>
      <c r="H620" s="20"/>
      <c r="I620" s="48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392"/>
      <c r="AF620" s="20"/>
      <c r="AG620" s="20"/>
      <c r="AH620" s="20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</row>
    <row r="621">
      <c r="A621" s="20"/>
      <c r="B621" s="20"/>
      <c r="C621" s="20"/>
      <c r="D621" s="20"/>
      <c r="E621" s="20"/>
      <c r="F621" s="20"/>
      <c r="G621" s="20"/>
      <c r="H621" s="20"/>
      <c r="I621" s="48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392"/>
      <c r="AF621" s="20"/>
      <c r="AG621" s="20"/>
      <c r="AH621" s="20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</row>
    <row r="622">
      <c r="A622" s="20"/>
      <c r="B622" s="20"/>
      <c r="C622" s="20"/>
      <c r="D622" s="20"/>
      <c r="E622" s="20"/>
      <c r="F622" s="20"/>
      <c r="G622" s="20"/>
      <c r="H622" s="20"/>
      <c r="I622" s="48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392"/>
      <c r="AF622" s="20"/>
      <c r="AG622" s="20"/>
      <c r="AH622" s="20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</row>
    <row r="623">
      <c r="A623" s="20"/>
      <c r="B623" s="20"/>
      <c r="C623" s="20"/>
      <c r="D623" s="20"/>
      <c r="E623" s="20"/>
      <c r="F623" s="20"/>
      <c r="G623" s="20"/>
      <c r="H623" s="20"/>
      <c r="I623" s="48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392"/>
      <c r="AF623" s="20"/>
      <c r="AG623" s="20"/>
      <c r="AH623" s="20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</row>
    <row r="624">
      <c r="A624" s="20"/>
      <c r="B624" s="20"/>
      <c r="C624" s="20"/>
      <c r="D624" s="20"/>
      <c r="E624" s="20"/>
      <c r="F624" s="20"/>
      <c r="G624" s="20"/>
      <c r="H624" s="20"/>
      <c r="I624" s="48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392"/>
      <c r="AF624" s="20"/>
      <c r="AG624" s="20"/>
      <c r="AH624" s="20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</row>
    <row r="625">
      <c r="A625" s="20"/>
      <c r="B625" s="20"/>
      <c r="C625" s="20"/>
      <c r="D625" s="20"/>
      <c r="E625" s="20"/>
      <c r="F625" s="20"/>
      <c r="G625" s="20"/>
      <c r="H625" s="20"/>
      <c r="I625" s="48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392"/>
      <c r="AF625" s="20"/>
      <c r="AG625" s="20"/>
      <c r="AH625" s="20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</row>
    <row r="626">
      <c r="A626" s="20"/>
      <c r="B626" s="20"/>
      <c r="C626" s="20"/>
      <c r="D626" s="20"/>
      <c r="E626" s="20"/>
      <c r="F626" s="20"/>
      <c r="G626" s="20"/>
      <c r="H626" s="20"/>
      <c r="I626" s="48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392"/>
      <c r="AF626" s="20"/>
      <c r="AG626" s="20"/>
      <c r="AH626" s="20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</row>
    <row r="627">
      <c r="A627" s="20"/>
      <c r="B627" s="20"/>
      <c r="C627" s="20"/>
      <c r="D627" s="20"/>
      <c r="E627" s="20"/>
      <c r="F627" s="20"/>
      <c r="G627" s="20"/>
      <c r="H627" s="20"/>
      <c r="I627" s="48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392"/>
      <c r="AF627" s="20"/>
      <c r="AG627" s="20"/>
      <c r="AH627" s="20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</row>
    <row r="628">
      <c r="A628" s="20"/>
      <c r="B628" s="20"/>
      <c r="C628" s="20"/>
      <c r="D628" s="20"/>
      <c r="E628" s="20"/>
      <c r="F628" s="20"/>
      <c r="G628" s="20"/>
      <c r="H628" s="20"/>
      <c r="I628" s="48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392"/>
      <c r="AF628" s="20"/>
      <c r="AG628" s="20"/>
      <c r="AH628" s="20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</row>
    <row r="629">
      <c r="A629" s="20"/>
      <c r="B629" s="20"/>
      <c r="C629" s="20"/>
      <c r="D629" s="20"/>
      <c r="E629" s="20"/>
      <c r="F629" s="20"/>
      <c r="G629" s="20"/>
      <c r="H629" s="20"/>
      <c r="I629" s="48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392"/>
      <c r="AF629" s="20"/>
      <c r="AG629" s="20"/>
      <c r="AH629" s="20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</row>
    <row r="630">
      <c r="A630" s="20"/>
      <c r="B630" s="20"/>
      <c r="C630" s="20"/>
      <c r="D630" s="20"/>
      <c r="E630" s="20"/>
      <c r="F630" s="20"/>
      <c r="G630" s="20"/>
      <c r="H630" s="20"/>
      <c r="I630" s="48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392"/>
      <c r="AF630" s="20"/>
      <c r="AG630" s="20"/>
      <c r="AH630" s="20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</row>
    <row r="631">
      <c r="A631" s="20"/>
      <c r="B631" s="20"/>
      <c r="C631" s="20"/>
      <c r="D631" s="20"/>
      <c r="E631" s="20"/>
      <c r="F631" s="20"/>
      <c r="G631" s="20"/>
      <c r="H631" s="20"/>
      <c r="I631" s="48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392"/>
      <c r="AF631" s="20"/>
      <c r="AG631" s="20"/>
      <c r="AH631" s="20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</row>
    <row r="632">
      <c r="A632" s="20"/>
      <c r="B632" s="20"/>
      <c r="C632" s="20"/>
      <c r="D632" s="20"/>
      <c r="E632" s="20"/>
      <c r="F632" s="20"/>
      <c r="G632" s="20"/>
      <c r="H632" s="20"/>
      <c r="I632" s="48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392"/>
      <c r="AF632" s="20"/>
      <c r="AG632" s="20"/>
      <c r="AH632" s="20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</row>
    <row r="633">
      <c r="A633" s="20"/>
      <c r="B633" s="20"/>
      <c r="C633" s="20"/>
      <c r="D633" s="20"/>
      <c r="E633" s="20"/>
      <c r="F633" s="20"/>
      <c r="G633" s="20"/>
      <c r="H633" s="20"/>
      <c r="I633" s="48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392"/>
      <c r="AF633" s="20"/>
      <c r="AG633" s="20"/>
      <c r="AH633" s="20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</row>
    <row r="634">
      <c r="A634" s="20"/>
      <c r="B634" s="20"/>
      <c r="C634" s="20"/>
      <c r="D634" s="20"/>
      <c r="E634" s="20"/>
      <c r="F634" s="20"/>
      <c r="G634" s="20"/>
      <c r="H634" s="20"/>
      <c r="I634" s="48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392"/>
      <c r="AF634" s="20"/>
      <c r="AG634" s="20"/>
      <c r="AH634" s="20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</row>
    <row r="635">
      <c r="A635" s="20"/>
      <c r="B635" s="20"/>
      <c r="C635" s="20"/>
      <c r="D635" s="20"/>
      <c r="E635" s="20"/>
      <c r="F635" s="20"/>
      <c r="G635" s="20"/>
      <c r="H635" s="20"/>
      <c r="I635" s="48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392"/>
      <c r="AF635" s="20"/>
      <c r="AG635" s="20"/>
      <c r="AH635" s="20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</row>
    <row r="636">
      <c r="A636" s="20"/>
      <c r="B636" s="20"/>
      <c r="C636" s="20"/>
      <c r="D636" s="20"/>
      <c r="E636" s="20"/>
      <c r="F636" s="20"/>
      <c r="G636" s="20"/>
      <c r="H636" s="20"/>
      <c r="I636" s="48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392"/>
      <c r="AF636" s="20"/>
      <c r="AG636" s="20"/>
      <c r="AH636" s="20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</row>
    <row r="637">
      <c r="A637" s="20"/>
      <c r="B637" s="20"/>
      <c r="C637" s="20"/>
      <c r="D637" s="20"/>
      <c r="E637" s="20"/>
      <c r="F637" s="20"/>
      <c r="G637" s="20"/>
      <c r="H637" s="20"/>
      <c r="I637" s="48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392"/>
      <c r="AF637" s="20"/>
      <c r="AG637" s="20"/>
      <c r="AH637" s="20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</row>
    <row r="638">
      <c r="A638" s="20"/>
      <c r="B638" s="20"/>
      <c r="C638" s="20"/>
      <c r="D638" s="20"/>
      <c r="E638" s="20"/>
      <c r="F638" s="20"/>
      <c r="G638" s="20"/>
      <c r="H638" s="20"/>
      <c r="I638" s="48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392"/>
      <c r="AF638" s="20"/>
      <c r="AG638" s="20"/>
      <c r="AH638" s="20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</row>
    <row r="639">
      <c r="A639" s="20"/>
      <c r="B639" s="20"/>
      <c r="C639" s="20"/>
      <c r="D639" s="20"/>
      <c r="E639" s="20"/>
      <c r="F639" s="20"/>
      <c r="G639" s="20"/>
      <c r="H639" s="20"/>
      <c r="I639" s="48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392"/>
      <c r="AF639" s="20"/>
      <c r="AG639" s="20"/>
      <c r="AH639" s="20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</row>
    <row r="640">
      <c r="A640" s="20"/>
      <c r="B640" s="20"/>
      <c r="C640" s="20"/>
      <c r="D640" s="20"/>
      <c r="E640" s="20"/>
      <c r="F640" s="20"/>
      <c r="G640" s="20"/>
      <c r="H640" s="20"/>
      <c r="I640" s="48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392"/>
      <c r="AF640" s="20"/>
      <c r="AG640" s="20"/>
      <c r="AH640" s="20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</row>
    <row r="641">
      <c r="A641" s="20"/>
      <c r="B641" s="20"/>
      <c r="C641" s="20"/>
      <c r="D641" s="20"/>
      <c r="E641" s="20"/>
      <c r="F641" s="20"/>
      <c r="G641" s="20"/>
      <c r="H641" s="20"/>
      <c r="I641" s="48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392"/>
      <c r="AF641" s="20"/>
      <c r="AG641" s="20"/>
      <c r="AH641" s="20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</row>
    <row r="642">
      <c r="A642" s="20"/>
      <c r="B642" s="20"/>
      <c r="C642" s="20"/>
      <c r="D642" s="20"/>
      <c r="E642" s="20"/>
      <c r="F642" s="20"/>
      <c r="G642" s="20"/>
      <c r="H642" s="20"/>
      <c r="I642" s="48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392"/>
      <c r="AF642" s="20"/>
      <c r="AG642" s="20"/>
      <c r="AH642" s="20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</row>
    <row r="643">
      <c r="A643" s="20"/>
      <c r="B643" s="20"/>
      <c r="C643" s="20"/>
      <c r="D643" s="20"/>
      <c r="E643" s="20"/>
      <c r="F643" s="20"/>
      <c r="G643" s="20"/>
      <c r="H643" s="20"/>
      <c r="I643" s="48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392"/>
      <c r="AF643" s="20"/>
      <c r="AG643" s="20"/>
      <c r="AH643" s="20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</row>
    <row r="644">
      <c r="A644" s="20"/>
      <c r="B644" s="20"/>
      <c r="C644" s="20"/>
      <c r="D644" s="20"/>
      <c r="E644" s="20"/>
      <c r="F644" s="20"/>
      <c r="G644" s="20"/>
      <c r="H644" s="20"/>
      <c r="I644" s="48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392"/>
      <c r="AF644" s="20"/>
      <c r="AG644" s="20"/>
      <c r="AH644" s="20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</row>
    <row r="645">
      <c r="A645" s="20"/>
      <c r="B645" s="20"/>
      <c r="C645" s="20"/>
      <c r="D645" s="20"/>
      <c r="E645" s="20"/>
      <c r="F645" s="20"/>
      <c r="G645" s="20"/>
      <c r="H645" s="20"/>
      <c r="I645" s="48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392"/>
      <c r="AF645" s="20"/>
      <c r="AG645" s="20"/>
      <c r="AH645" s="20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</row>
    <row r="646">
      <c r="A646" s="20"/>
      <c r="B646" s="20"/>
      <c r="C646" s="20"/>
      <c r="D646" s="20"/>
      <c r="E646" s="20"/>
      <c r="F646" s="20"/>
      <c r="G646" s="20"/>
      <c r="H646" s="20"/>
      <c r="I646" s="48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392"/>
      <c r="AF646" s="20"/>
      <c r="AG646" s="20"/>
      <c r="AH646" s="20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</row>
    <row r="647">
      <c r="A647" s="20"/>
      <c r="B647" s="20"/>
      <c r="C647" s="20"/>
      <c r="D647" s="20"/>
      <c r="E647" s="20"/>
      <c r="F647" s="20"/>
      <c r="G647" s="20"/>
      <c r="H647" s="20"/>
      <c r="I647" s="48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392"/>
      <c r="AF647" s="20"/>
      <c r="AG647" s="20"/>
      <c r="AH647" s="20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</row>
    <row r="648">
      <c r="A648" s="20"/>
      <c r="B648" s="20"/>
      <c r="C648" s="20"/>
      <c r="D648" s="20"/>
      <c r="E648" s="20"/>
      <c r="F648" s="20"/>
      <c r="G648" s="20"/>
      <c r="H648" s="20"/>
      <c r="I648" s="48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392"/>
      <c r="AF648" s="20"/>
      <c r="AG648" s="20"/>
      <c r="AH648" s="20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</row>
    <row r="649">
      <c r="A649" s="20"/>
      <c r="B649" s="20"/>
      <c r="C649" s="20"/>
      <c r="D649" s="20"/>
      <c r="E649" s="20"/>
      <c r="F649" s="20"/>
      <c r="G649" s="20"/>
      <c r="H649" s="20"/>
      <c r="I649" s="48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392"/>
      <c r="AF649" s="20"/>
      <c r="AG649" s="20"/>
      <c r="AH649" s="20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</row>
    <row r="650">
      <c r="A650" s="20"/>
      <c r="B650" s="20"/>
      <c r="C650" s="20"/>
      <c r="D650" s="20"/>
      <c r="E650" s="20"/>
      <c r="F650" s="20"/>
      <c r="G650" s="20"/>
      <c r="H650" s="20"/>
      <c r="I650" s="48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392"/>
      <c r="AF650" s="20"/>
      <c r="AG650" s="20"/>
      <c r="AH650" s="20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</row>
    <row r="651">
      <c r="A651" s="20"/>
      <c r="B651" s="20"/>
      <c r="C651" s="20"/>
      <c r="D651" s="20"/>
      <c r="E651" s="20"/>
      <c r="F651" s="20"/>
      <c r="G651" s="20"/>
      <c r="H651" s="20"/>
      <c r="I651" s="48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392"/>
      <c r="AF651" s="20"/>
      <c r="AG651" s="20"/>
      <c r="AH651" s="20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</row>
    <row r="652">
      <c r="A652" s="20"/>
      <c r="B652" s="20"/>
      <c r="C652" s="20"/>
      <c r="D652" s="20"/>
      <c r="E652" s="20"/>
      <c r="F652" s="20"/>
      <c r="G652" s="20"/>
      <c r="H652" s="20"/>
      <c r="I652" s="48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392"/>
      <c r="AF652" s="20"/>
      <c r="AG652" s="20"/>
      <c r="AH652" s="20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</row>
    <row r="653">
      <c r="A653" s="20"/>
      <c r="B653" s="20"/>
      <c r="C653" s="20"/>
      <c r="D653" s="20"/>
      <c r="E653" s="20"/>
      <c r="F653" s="20"/>
      <c r="G653" s="20"/>
      <c r="H653" s="20"/>
      <c r="I653" s="48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392"/>
      <c r="AF653" s="20"/>
      <c r="AG653" s="20"/>
      <c r="AH653" s="20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</row>
    <row r="654">
      <c r="A654" s="20"/>
      <c r="B654" s="20"/>
      <c r="C654" s="20"/>
      <c r="D654" s="20"/>
      <c r="E654" s="20"/>
      <c r="F654" s="20"/>
      <c r="G654" s="20"/>
      <c r="H654" s="20"/>
      <c r="I654" s="48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392"/>
      <c r="AF654" s="20"/>
      <c r="AG654" s="20"/>
      <c r="AH654" s="20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</row>
    <row r="655">
      <c r="A655" s="20"/>
      <c r="B655" s="20"/>
      <c r="C655" s="20"/>
      <c r="D655" s="20"/>
      <c r="E655" s="20"/>
      <c r="F655" s="20"/>
      <c r="G655" s="20"/>
      <c r="H655" s="20"/>
      <c r="I655" s="48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392"/>
      <c r="AF655" s="20"/>
      <c r="AG655" s="20"/>
      <c r="AH655" s="20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</row>
    <row r="656">
      <c r="A656" s="20"/>
      <c r="B656" s="20"/>
      <c r="C656" s="20"/>
      <c r="D656" s="20"/>
      <c r="E656" s="20"/>
      <c r="F656" s="20"/>
      <c r="G656" s="20"/>
      <c r="H656" s="20"/>
      <c r="I656" s="48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392"/>
      <c r="AF656" s="20"/>
      <c r="AG656" s="20"/>
      <c r="AH656" s="20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</row>
    <row r="657">
      <c r="A657" s="20"/>
      <c r="B657" s="20"/>
      <c r="C657" s="20"/>
      <c r="D657" s="20"/>
      <c r="E657" s="20"/>
      <c r="F657" s="20"/>
      <c r="G657" s="20"/>
      <c r="H657" s="20"/>
      <c r="I657" s="48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392"/>
      <c r="AF657" s="20"/>
      <c r="AG657" s="20"/>
      <c r="AH657" s="20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</row>
    <row r="658">
      <c r="A658" s="20"/>
      <c r="B658" s="20"/>
      <c r="C658" s="20"/>
      <c r="D658" s="20"/>
      <c r="E658" s="20"/>
      <c r="F658" s="20"/>
      <c r="G658" s="20"/>
      <c r="H658" s="20"/>
      <c r="I658" s="48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392"/>
      <c r="AF658" s="20"/>
      <c r="AG658" s="20"/>
      <c r="AH658" s="20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</row>
    <row r="659">
      <c r="A659" s="20"/>
      <c r="B659" s="20"/>
      <c r="C659" s="20"/>
      <c r="D659" s="20"/>
      <c r="E659" s="20"/>
      <c r="F659" s="20"/>
      <c r="G659" s="20"/>
      <c r="H659" s="20"/>
      <c r="I659" s="48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392"/>
      <c r="AF659" s="20"/>
      <c r="AG659" s="20"/>
      <c r="AH659" s="20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</row>
    <row r="660">
      <c r="A660" s="20"/>
      <c r="B660" s="20"/>
      <c r="C660" s="20"/>
      <c r="D660" s="20"/>
      <c r="E660" s="20"/>
      <c r="F660" s="20"/>
      <c r="G660" s="20"/>
      <c r="H660" s="20"/>
      <c r="I660" s="48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392"/>
      <c r="AF660" s="20"/>
      <c r="AG660" s="20"/>
      <c r="AH660" s="20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</row>
    <row r="661">
      <c r="A661" s="20"/>
      <c r="B661" s="20"/>
      <c r="C661" s="20"/>
      <c r="D661" s="20"/>
      <c r="E661" s="20"/>
      <c r="F661" s="20"/>
      <c r="G661" s="20"/>
      <c r="H661" s="20"/>
      <c r="I661" s="48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392"/>
      <c r="AF661" s="20"/>
      <c r="AG661" s="20"/>
      <c r="AH661" s="20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</row>
    <row r="662">
      <c r="A662" s="20"/>
      <c r="B662" s="20"/>
      <c r="C662" s="20"/>
      <c r="D662" s="20"/>
      <c r="E662" s="20"/>
      <c r="F662" s="20"/>
      <c r="G662" s="20"/>
      <c r="H662" s="20"/>
      <c r="I662" s="48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392"/>
      <c r="AF662" s="20"/>
      <c r="AG662" s="20"/>
      <c r="AH662" s="20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</row>
    <row r="663">
      <c r="A663" s="20"/>
      <c r="B663" s="20"/>
      <c r="C663" s="20"/>
      <c r="D663" s="20"/>
      <c r="E663" s="20"/>
      <c r="F663" s="20"/>
      <c r="G663" s="20"/>
      <c r="H663" s="20"/>
      <c r="I663" s="48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392"/>
      <c r="AF663" s="20"/>
      <c r="AG663" s="20"/>
      <c r="AH663" s="20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</row>
    <row r="664">
      <c r="A664" s="20"/>
      <c r="B664" s="20"/>
      <c r="C664" s="20"/>
      <c r="D664" s="20"/>
      <c r="E664" s="20"/>
      <c r="F664" s="20"/>
      <c r="G664" s="20"/>
      <c r="H664" s="20"/>
      <c r="I664" s="48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392"/>
      <c r="AF664" s="20"/>
      <c r="AG664" s="20"/>
      <c r="AH664" s="20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</row>
    <row r="665">
      <c r="A665" s="20"/>
      <c r="B665" s="20"/>
      <c r="C665" s="20"/>
      <c r="D665" s="20"/>
      <c r="E665" s="20"/>
      <c r="F665" s="20"/>
      <c r="G665" s="20"/>
      <c r="H665" s="20"/>
      <c r="I665" s="48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392"/>
      <c r="AF665" s="20"/>
      <c r="AG665" s="20"/>
      <c r="AH665" s="20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</row>
    <row r="666">
      <c r="A666" s="20"/>
      <c r="B666" s="20"/>
      <c r="C666" s="20"/>
      <c r="D666" s="20"/>
      <c r="E666" s="20"/>
      <c r="F666" s="20"/>
      <c r="G666" s="20"/>
      <c r="H666" s="20"/>
      <c r="I666" s="48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392"/>
      <c r="AF666" s="20"/>
      <c r="AG666" s="20"/>
      <c r="AH666" s="20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</row>
    <row r="667">
      <c r="A667" s="20"/>
      <c r="B667" s="20"/>
      <c r="C667" s="20"/>
      <c r="D667" s="20"/>
      <c r="E667" s="20"/>
      <c r="F667" s="20"/>
      <c r="G667" s="20"/>
      <c r="H667" s="20"/>
      <c r="I667" s="48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392"/>
      <c r="AF667" s="20"/>
      <c r="AG667" s="20"/>
      <c r="AH667" s="20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</row>
    <row r="668">
      <c r="A668" s="20"/>
      <c r="B668" s="20"/>
      <c r="C668" s="20"/>
      <c r="D668" s="20"/>
      <c r="E668" s="20"/>
      <c r="F668" s="20"/>
      <c r="G668" s="20"/>
      <c r="H668" s="20"/>
      <c r="I668" s="48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392"/>
      <c r="AF668" s="20"/>
      <c r="AG668" s="20"/>
      <c r="AH668" s="20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</row>
    <row r="669">
      <c r="A669" s="20"/>
      <c r="B669" s="20"/>
      <c r="C669" s="20"/>
      <c r="D669" s="20"/>
      <c r="E669" s="20"/>
      <c r="F669" s="20"/>
      <c r="G669" s="20"/>
      <c r="H669" s="20"/>
      <c r="I669" s="48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392"/>
      <c r="AF669" s="20"/>
      <c r="AG669" s="20"/>
      <c r="AH669" s="20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</row>
    <row r="670">
      <c r="A670" s="20"/>
      <c r="B670" s="20"/>
      <c r="C670" s="20"/>
      <c r="D670" s="20"/>
      <c r="E670" s="20"/>
      <c r="F670" s="20"/>
      <c r="G670" s="20"/>
      <c r="H670" s="20"/>
      <c r="I670" s="48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392"/>
      <c r="AF670" s="20"/>
      <c r="AG670" s="20"/>
      <c r="AH670" s="20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</row>
    <row r="671">
      <c r="A671" s="20"/>
      <c r="B671" s="20"/>
      <c r="C671" s="20"/>
      <c r="D671" s="20"/>
      <c r="E671" s="20"/>
      <c r="F671" s="20"/>
      <c r="G671" s="20"/>
      <c r="H671" s="20"/>
      <c r="I671" s="48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392"/>
      <c r="AF671" s="20"/>
      <c r="AG671" s="20"/>
      <c r="AH671" s="20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</row>
    <row r="672">
      <c r="A672" s="20"/>
      <c r="B672" s="20"/>
      <c r="C672" s="20"/>
      <c r="D672" s="20"/>
      <c r="E672" s="20"/>
      <c r="F672" s="20"/>
      <c r="G672" s="20"/>
      <c r="H672" s="20"/>
      <c r="I672" s="48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392"/>
      <c r="AF672" s="20"/>
      <c r="AG672" s="20"/>
      <c r="AH672" s="20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</row>
    <row r="673">
      <c r="A673" s="20"/>
      <c r="B673" s="20"/>
      <c r="C673" s="20"/>
      <c r="D673" s="20"/>
      <c r="E673" s="20"/>
      <c r="F673" s="20"/>
      <c r="G673" s="20"/>
      <c r="H673" s="20"/>
      <c r="I673" s="48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392"/>
      <c r="AF673" s="20"/>
      <c r="AG673" s="20"/>
      <c r="AH673" s="20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</row>
    <row r="674">
      <c r="A674" s="20"/>
      <c r="B674" s="20"/>
      <c r="C674" s="20"/>
      <c r="D674" s="20"/>
      <c r="E674" s="20"/>
      <c r="F674" s="20"/>
      <c r="G674" s="20"/>
      <c r="H674" s="20"/>
      <c r="I674" s="48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392"/>
      <c r="AF674" s="20"/>
      <c r="AG674" s="20"/>
      <c r="AH674" s="20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</row>
    <row r="675">
      <c r="A675" s="20"/>
      <c r="B675" s="20"/>
      <c r="C675" s="20"/>
      <c r="D675" s="20"/>
      <c r="E675" s="20"/>
      <c r="F675" s="20"/>
      <c r="G675" s="20"/>
      <c r="H675" s="20"/>
      <c r="I675" s="48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392"/>
      <c r="AF675" s="20"/>
      <c r="AG675" s="20"/>
      <c r="AH675" s="20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</row>
    <row r="676">
      <c r="A676" s="20"/>
      <c r="B676" s="20"/>
      <c r="C676" s="20"/>
      <c r="D676" s="20"/>
      <c r="E676" s="20"/>
      <c r="F676" s="20"/>
      <c r="G676" s="20"/>
      <c r="H676" s="20"/>
      <c r="I676" s="48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392"/>
      <c r="AF676" s="20"/>
      <c r="AG676" s="20"/>
      <c r="AH676" s="20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</row>
    <row r="677">
      <c r="A677" s="20"/>
      <c r="B677" s="20"/>
      <c r="C677" s="20"/>
      <c r="D677" s="20"/>
      <c r="E677" s="20"/>
      <c r="F677" s="20"/>
      <c r="G677" s="20"/>
      <c r="H677" s="20"/>
      <c r="I677" s="48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392"/>
      <c r="AF677" s="20"/>
      <c r="AG677" s="20"/>
      <c r="AH677" s="20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</row>
    <row r="678">
      <c r="A678" s="20"/>
      <c r="B678" s="20"/>
      <c r="C678" s="20"/>
      <c r="D678" s="20"/>
      <c r="E678" s="20"/>
      <c r="F678" s="20"/>
      <c r="G678" s="20"/>
      <c r="H678" s="20"/>
      <c r="I678" s="48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392"/>
      <c r="AF678" s="20"/>
      <c r="AG678" s="20"/>
      <c r="AH678" s="20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</row>
    <row r="679">
      <c r="A679" s="20"/>
      <c r="B679" s="20"/>
      <c r="C679" s="20"/>
      <c r="D679" s="20"/>
      <c r="E679" s="20"/>
      <c r="F679" s="20"/>
      <c r="G679" s="20"/>
      <c r="H679" s="20"/>
      <c r="I679" s="48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392"/>
      <c r="AF679" s="20"/>
      <c r="AG679" s="20"/>
      <c r="AH679" s="20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</row>
    <row r="680">
      <c r="A680" s="20"/>
      <c r="B680" s="20"/>
      <c r="C680" s="20"/>
      <c r="D680" s="20"/>
      <c r="E680" s="20"/>
      <c r="F680" s="20"/>
      <c r="G680" s="20"/>
      <c r="H680" s="20"/>
      <c r="I680" s="48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392"/>
      <c r="AF680" s="20"/>
      <c r="AG680" s="20"/>
      <c r="AH680" s="20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</row>
    <row r="681">
      <c r="A681" s="20"/>
      <c r="B681" s="20"/>
      <c r="C681" s="20"/>
      <c r="D681" s="20"/>
      <c r="E681" s="20"/>
      <c r="F681" s="20"/>
      <c r="G681" s="20"/>
      <c r="H681" s="20"/>
      <c r="I681" s="48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392"/>
      <c r="AF681" s="20"/>
      <c r="AG681" s="20"/>
      <c r="AH681" s="20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</row>
    <row r="682">
      <c r="A682" s="20"/>
      <c r="B682" s="20"/>
      <c r="C682" s="20"/>
      <c r="D682" s="20"/>
      <c r="E682" s="20"/>
      <c r="F682" s="20"/>
      <c r="G682" s="20"/>
      <c r="H682" s="20"/>
      <c r="I682" s="48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392"/>
      <c r="AF682" s="20"/>
      <c r="AG682" s="20"/>
      <c r="AH682" s="20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</row>
    <row r="683">
      <c r="A683" s="20"/>
      <c r="B683" s="20"/>
      <c r="C683" s="20"/>
      <c r="D683" s="20"/>
      <c r="E683" s="20"/>
      <c r="F683" s="20"/>
      <c r="G683" s="20"/>
      <c r="H683" s="20"/>
      <c r="I683" s="48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392"/>
      <c r="AF683" s="20"/>
      <c r="AG683" s="20"/>
      <c r="AH683" s="20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</row>
    <row r="684">
      <c r="A684" s="20"/>
      <c r="B684" s="20"/>
      <c r="C684" s="20"/>
      <c r="D684" s="20"/>
      <c r="E684" s="20"/>
      <c r="F684" s="20"/>
      <c r="G684" s="20"/>
      <c r="H684" s="20"/>
      <c r="I684" s="48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392"/>
      <c r="AF684" s="20"/>
      <c r="AG684" s="20"/>
      <c r="AH684" s="20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</row>
    <row r="685">
      <c r="A685" s="20"/>
      <c r="B685" s="20"/>
      <c r="C685" s="20"/>
      <c r="D685" s="20"/>
      <c r="E685" s="20"/>
      <c r="F685" s="20"/>
      <c r="G685" s="20"/>
      <c r="H685" s="20"/>
      <c r="I685" s="48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392"/>
      <c r="AF685" s="20"/>
      <c r="AG685" s="20"/>
      <c r="AH685" s="20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</row>
    <row r="686">
      <c r="A686" s="20"/>
      <c r="B686" s="20"/>
      <c r="C686" s="20"/>
      <c r="D686" s="20"/>
      <c r="E686" s="20"/>
      <c r="F686" s="20"/>
      <c r="G686" s="20"/>
      <c r="H686" s="20"/>
      <c r="I686" s="48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392"/>
      <c r="AF686" s="20"/>
      <c r="AG686" s="20"/>
      <c r="AH686" s="20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</row>
    <row r="687">
      <c r="A687" s="20"/>
      <c r="B687" s="20"/>
      <c r="C687" s="20"/>
      <c r="D687" s="20"/>
      <c r="E687" s="20"/>
      <c r="F687" s="20"/>
      <c r="G687" s="20"/>
      <c r="H687" s="20"/>
      <c r="I687" s="48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392"/>
      <c r="AF687" s="20"/>
      <c r="AG687" s="20"/>
      <c r="AH687" s="20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</row>
    <row r="688">
      <c r="A688" s="20"/>
      <c r="B688" s="20"/>
      <c r="C688" s="20"/>
      <c r="D688" s="20"/>
      <c r="E688" s="20"/>
      <c r="F688" s="20"/>
      <c r="G688" s="20"/>
      <c r="H688" s="20"/>
      <c r="I688" s="48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392"/>
      <c r="AF688" s="20"/>
      <c r="AG688" s="20"/>
      <c r="AH688" s="20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</row>
    <row r="689">
      <c r="A689" s="20"/>
      <c r="B689" s="20"/>
      <c r="C689" s="20"/>
      <c r="D689" s="20"/>
      <c r="E689" s="20"/>
      <c r="F689" s="20"/>
      <c r="G689" s="20"/>
      <c r="H689" s="20"/>
      <c r="I689" s="48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392"/>
      <c r="AF689" s="20"/>
      <c r="AG689" s="20"/>
      <c r="AH689" s="20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</row>
    <row r="690">
      <c r="A690" s="20"/>
      <c r="B690" s="20"/>
      <c r="C690" s="20"/>
      <c r="D690" s="20"/>
      <c r="E690" s="20"/>
      <c r="F690" s="20"/>
      <c r="G690" s="20"/>
      <c r="H690" s="20"/>
      <c r="I690" s="48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392"/>
      <c r="AF690" s="20"/>
      <c r="AG690" s="20"/>
      <c r="AH690" s="20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</row>
    <row r="691">
      <c r="A691" s="20"/>
      <c r="B691" s="20"/>
      <c r="C691" s="20"/>
      <c r="D691" s="20"/>
      <c r="E691" s="20"/>
      <c r="F691" s="20"/>
      <c r="G691" s="20"/>
      <c r="H691" s="20"/>
      <c r="I691" s="48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392"/>
      <c r="AF691" s="20"/>
      <c r="AG691" s="20"/>
      <c r="AH691" s="20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</row>
    <row r="692">
      <c r="A692" s="20"/>
      <c r="B692" s="20"/>
      <c r="C692" s="20"/>
      <c r="D692" s="20"/>
      <c r="E692" s="20"/>
      <c r="F692" s="20"/>
      <c r="G692" s="20"/>
      <c r="H692" s="20"/>
      <c r="I692" s="48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392"/>
      <c r="AF692" s="20"/>
      <c r="AG692" s="20"/>
      <c r="AH692" s="20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</row>
    <row r="693">
      <c r="A693" s="20"/>
      <c r="B693" s="20"/>
      <c r="C693" s="20"/>
      <c r="D693" s="20"/>
      <c r="E693" s="20"/>
      <c r="F693" s="20"/>
      <c r="G693" s="20"/>
      <c r="H693" s="20"/>
      <c r="I693" s="48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392"/>
      <c r="AF693" s="20"/>
      <c r="AG693" s="20"/>
      <c r="AH693" s="20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</row>
    <row r="694">
      <c r="A694" s="20"/>
      <c r="B694" s="20"/>
      <c r="C694" s="20"/>
      <c r="D694" s="20"/>
      <c r="E694" s="20"/>
      <c r="F694" s="20"/>
      <c r="G694" s="20"/>
      <c r="H694" s="20"/>
      <c r="I694" s="48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392"/>
      <c r="AF694" s="20"/>
      <c r="AG694" s="20"/>
      <c r="AH694" s="20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</row>
    <row r="695">
      <c r="A695" s="20"/>
      <c r="B695" s="20"/>
      <c r="C695" s="20"/>
      <c r="D695" s="20"/>
      <c r="E695" s="20"/>
      <c r="F695" s="20"/>
      <c r="G695" s="20"/>
      <c r="H695" s="20"/>
      <c r="I695" s="48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392"/>
      <c r="AF695" s="20"/>
      <c r="AG695" s="20"/>
      <c r="AH695" s="20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</row>
    <row r="696">
      <c r="A696" s="20"/>
      <c r="B696" s="20"/>
      <c r="C696" s="20"/>
      <c r="D696" s="20"/>
      <c r="E696" s="20"/>
      <c r="F696" s="20"/>
      <c r="G696" s="20"/>
      <c r="H696" s="20"/>
      <c r="I696" s="48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392"/>
      <c r="AF696" s="20"/>
      <c r="AG696" s="20"/>
      <c r="AH696" s="20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</row>
    <row r="697">
      <c r="A697" s="20"/>
      <c r="B697" s="20"/>
      <c r="C697" s="20"/>
      <c r="D697" s="20"/>
      <c r="E697" s="20"/>
      <c r="F697" s="20"/>
      <c r="G697" s="20"/>
      <c r="H697" s="20"/>
      <c r="I697" s="48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392"/>
      <c r="AF697" s="20"/>
      <c r="AG697" s="20"/>
      <c r="AH697" s="20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</row>
    <row r="698">
      <c r="A698" s="20"/>
      <c r="B698" s="20"/>
      <c r="C698" s="20"/>
      <c r="D698" s="20"/>
      <c r="E698" s="20"/>
      <c r="F698" s="20"/>
      <c r="G698" s="20"/>
      <c r="H698" s="20"/>
      <c r="I698" s="48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392"/>
      <c r="AF698" s="20"/>
      <c r="AG698" s="20"/>
      <c r="AH698" s="20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</row>
    <row r="699">
      <c r="A699" s="20"/>
      <c r="B699" s="20"/>
      <c r="C699" s="20"/>
      <c r="D699" s="20"/>
      <c r="E699" s="20"/>
      <c r="F699" s="20"/>
      <c r="G699" s="20"/>
      <c r="H699" s="20"/>
      <c r="I699" s="48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392"/>
      <c r="AF699" s="20"/>
      <c r="AG699" s="20"/>
      <c r="AH699" s="20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</row>
    <row r="700">
      <c r="A700" s="20"/>
      <c r="B700" s="20"/>
      <c r="C700" s="20"/>
      <c r="D700" s="20"/>
      <c r="E700" s="20"/>
      <c r="F700" s="20"/>
      <c r="G700" s="20"/>
      <c r="H700" s="20"/>
      <c r="I700" s="48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392"/>
      <c r="AF700" s="20"/>
      <c r="AG700" s="20"/>
      <c r="AH700" s="20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</row>
    <row r="701">
      <c r="A701" s="20"/>
      <c r="B701" s="20"/>
      <c r="C701" s="20"/>
      <c r="D701" s="20"/>
      <c r="E701" s="20"/>
      <c r="F701" s="20"/>
      <c r="G701" s="20"/>
      <c r="H701" s="20"/>
      <c r="I701" s="48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392"/>
      <c r="AF701" s="20"/>
      <c r="AG701" s="20"/>
      <c r="AH701" s="20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</row>
    <row r="702">
      <c r="A702" s="20"/>
      <c r="B702" s="20"/>
      <c r="C702" s="20"/>
      <c r="D702" s="20"/>
      <c r="E702" s="20"/>
      <c r="F702" s="20"/>
      <c r="G702" s="20"/>
      <c r="H702" s="20"/>
      <c r="I702" s="48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392"/>
      <c r="AF702" s="20"/>
      <c r="AG702" s="20"/>
      <c r="AH702" s="20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</row>
    <row r="703">
      <c r="A703" s="20"/>
      <c r="B703" s="20"/>
      <c r="C703" s="20"/>
      <c r="D703" s="20"/>
      <c r="E703" s="20"/>
      <c r="F703" s="20"/>
      <c r="G703" s="20"/>
      <c r="H703" s="20"/>
      <c r="I703" s="48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392"/>
      <c r="AF703" s="20"/>
      <c r="AG703" s="20"/>
      <c r="AH703" s="20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</row>
    <row r="704">
      <c r="A704" s="20"/>
      <c r="B704" s="20"/>
      <c r="C704" s="20"/>
      <c r="D704" s="20"/>
      <c r="E704" s="20"/>
      <c r="F704" s="20"/>
      <c r="G704" s="20"/>
      <c r="H704" s="20"/>
      <c r="I704" s="48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392"/>
      <c r="AF704" s="20"/>
      <c r="AG704" s="20"/>
      <c r="AH704" s="20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</row>
    <row r="705">
      <c r="A705" s="20"/>
      <c r="B705" s="20"/>
      <c r="C705" s="20"/>
      <c r="D705" s="20"/>
      <c r="E705" s="20"/>
      <c r="F705" s="20"/>
      <c r="G705" s="20"/>
      <c r="H705" s="20"/>
      <c r="I705" s="48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392"/>
      <c r="AF705" s="20"/>
      <c r="AG705" s="20"/>
      <c r="AH705" s="20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</row>
    <row r="706">
      <c r="A706" s="20"/>
      <c r="B706" s="20"/>
      <c r="C706" s="20"/>
      <c r="D706" s="20"/>
      <c r="E706" s="20"/>
      <c r="F706" s="20"/>
      <c r="G706" s="20"/>
      <c r="H706" s="20"/>
      <c r="I706" s="48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392"/>
      <c r="AF706" s="20"/>
      <c r="AG706" s="20"/>
      <c r="AH706" s="20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</row>
    <row r="707">
      <c r="A707" s="20"/>
      <c r="B707" s="20"/>
      <c r="C707" s="20"/>
      <c r="D707" s="20"/>
      <c r="E707" s="20"/>
      <c r="F707" s="20"/>
      <c r="G707" s="20"/>
      <c r="H707" s="20"/>
      <c r="I707" s="48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392"/>
      <c r="AF707" s="20"/>
      <c r="AG707" s="20"/>
      <c r="AH707" s="20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</row>
    <row r="708">
      <c r="A708" s="20"/>
      <c r="B708" s="20"/>
      <c r="C708" s="20"/>
      <c r="D708" s="20"/>
      <c r="E708" s="20"/>
      <c r="F708" s="20"/>
      <c r="G708" s="20"/>
      <c r="H708" s="20"/>
      <c r="I708" s="48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392"/>
      <c r="AF708" s="20"/>
      <c r="AG708" s="20"/>
      <c r="AH708" s="20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</row>
    <row r="709">
      <c r="A709" s="20"/>
      <c r="B709" s="20"/>
      <c r="C709" s="20"/>
      <c r="D709" s="20"/>
      <c r="E709" s="20"/>
      <c r="F709" s="20"/>
      <c r="G709" s="20"/>
      <c r="H709" s="20"/>
      <c r="I709" s="48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392"/>
      <c r="AF709" s="20"/>
      <c r="AG709" s="20"/>
      <c r="AH709" s="20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</row>
    <row r="710">
      <c r="A710" s="20"/>
      <c r="B710" s="20"/>
      <c r="C710" s="20"/>
      <c r="D710" s="20"/>
      <c r="E710" s="20"/>
      <c r="F710" s="20"/>
      <c r="G710" s="20"/>
      <c r="H710" s="20"/>
      <c r="I710" s="48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392"/>
      <c r="AF710" s="20"/>
      <c r="AG710" s="20"/>
      <c r="AH710" s="20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</row>
    <row r="711">
      <c r="A711" s="20"/>
      <c r="B711" s="20"/>
      <c r="C711" s="20"/>
      <c r="D711" s="20"/>
      <c r="E711" s="20"/>
      <c r="F711" s="20"/>
      <c r="G711" s="20"/>
      <c r="H711" s="20"/>
      <c r="I711" s="48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392"/>
      <c r="AF711" s="20"/>
      <c r="AG711" s="20"/>
      <c r="AH711" s="20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</row>
    <row r="712">
      <c r="A712" s="20"/>
      <c r="B712" s="20"/>
      <c r="C712" s="20"/>
      <c r="D712" s="20"/>
      <c r="E712" s="20"/>
      <c r="F712" s="20"/>
      <c r="G712" s="20"/>
      <c r="H712" s="20"/>
      <c r="I712" s="48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392"/>
      <c r="AF712" s="20"/>
      <c r="AG712" s="20"/>
      <c r="AH712" s="20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</row>
    <row r="713">
      <c r="A713" s="20"/>
      <c r="B713" s="20"/>
      <c r="C713" s="20"/>
      <c r="D713" s="20"/>
      <c r="E713" s="20"/>
      <c r="F713" s="20"/>
      <c r="G713" s="20"/>
      <c r="H713" s="20"/>
      <c r="I713" s="48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392"/>
      <c r="AF713" s="20"/>
      <c r="AG713" s="20"/>
      <c r="AH713" s="20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</row>
    <row r="714">
      <c r="A714" s="20"/>
      <c r="B714" s="20"/>
      <c r="C714" s="20"/>
      <c r="D714" s="20"/>
      <c r="E714" s="20"/>
      <c r="F714" s="20"/>
      <c r="G714" s="20"/>
      <c r="H714" s="20"/>
      <c r="I714" s="48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392"/>
      <c r="AF714" s="20"/>
      <c r="AG714" s="20"/>
      <c r="AH714" s="20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</row>
    <row r="715">
      <c r="A715" s="20"/>
      <c r="B715" s="20"/>
      <c r="C715" s="20"/>
      <c r="D715" s="20"/>
      <c r="E715" s="20"/>
      <c r="F715" s="20"/>
      <c r="G715" s="20"/>
      <c r="H715" s="20"/>
      <c r="I715" s="48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392"/>
      <c r="AF715" s="20"/>
      <c r="AG715" s="20"/>
      <c r="AH715" s="20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</row>
    <row r="716">
      <c r="A716" s="20"/>
      <c r="B716" s="20"/>
      <c r="C716" s="20"/>
      <c r="D716" s="20"/>
      <c r="E716" s="20"/>
      <c r="F716" s="20"/>
      <c r="G716" s="20"/>
      <c r="H716" s="20"/>
      <c r="I716" s="48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392"/>
      <c r="AF716" s="20"/>
      <c r="AG716" s="20"/>
      <c r="AH716" s="20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</row>
    <row r="717">
      <c r="A717" s="20"/>
      <c r="B717" s="20"/>
      <c r="C717" s="20"/>
      <c r="D717" s="20"/>
      <c r="E717" s="20"/>
      <c r="F717" s="20"/>
      <c r="G717" s="20"/>
      <c r="H717" s="20"/>
      <c r="I717" s="48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392"/>
      <c r="AF717" s="20"/>
      <c r="AG717" s="20"/>
      <c r="AH717" s="20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</row>
    <row r="718">
      <c r="A718" s="20"/>
      <c r="B718" s="20"/>
      <c r="C718" s="20"/>
      <c r="D718" s="20"/>
      <c r="E718" s="20"/>
      <c r="F718" s="20"/>
      <c r="G718" s="20"/>
      <c r="H718" s="20"/>
      <c r="I718" s="48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392"/>
      <c r="AF718" s="20"/>
      <c r="AG718" s="20"/>
      <c r="AH718" s="20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</row>
    <row r="719">
      <c r="A719" s="20"/>
      <c r="B719" s="20"/>
      <c r="C719" s="20"/>
      <c r="D719" s="20"/>
      <c r="E719" s="20"/>
      <c r="F719" s="20"/>
      <c r="G719" s="20"/>
      <c r="H719" s="20"/>
      <c r="I719" s="48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392"/>
      <c r="AF719" s="20"/>
      <c r="AG719" s="20"/>
      <c r="AH719" s="20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</row>
    <row r="720">
      <c r="A720" s="20"/>
      <c r="B720" s="20"/>
      <c r="C720" s="20"/>
      <c r="D720" s="20"/>
      <c r="E720" s="20"/>
      <c r="F720" s="20"/>
      <c r="G720" s="20"/>
      <c r="H720" s="20"/>
      <c r="I720" s="48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392"/>
      <c r="AF720" s="20"/>
      <c r="AG720" s="20"/>
      <c r="AH720" s="20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</row>
    <row r="721">
      <c r="A721" s="20"/>
      <c r="B721" s="20"/>
      <c r="C721" s="20"/>
      <c r="D721" s="20"/>
      <c r="E721" s="20"/>
      <c r="F721" s="20"/>
      <c r="G721" s="20"/>
      <c r="H721" s="20"/>
      <c r="I721" s="48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392"/>
      <c r="AF721" s="20"/>
      <c r="AG721" s="20"/>
      <c r="AH721" s="20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</row>
    <row r="722">
      <c r="A722" s="20"/>
      <c r="B722" s="20"/>
      <c r="C722" s="20"/>
      <c r="D722" s="20"/>
      <c r="E722" s="20"/>
      <c r="F722" s="20"/>
      <c r="G722" s="20"/>
      <c r="H722" s="20"/>
      <c r="I722" s="48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392"/>
      <c r="AF722" s="20"/>
      <c r="AG722" s="20"/>
      <c r="AH722" s="20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</row>
    <row r="723">
      <c r="A723" s="20"/>
      <c r="B723" s="20"/>
      <c r="C723" s="20"/>
      <c r="D723" s="20"/>
      <c r="E723" s="20"/>
      <c r="F723" s="20"/>
      <c r="G723" s="20"/>
      <c r="H723" s="20"/>
      <c r="I723" s="48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392"/>
      <c r="AF723" s="20"/>
      <c r="AG723" s="20"/>
      <c r="AH723" s="20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</row>
    <row r="724">
      <c r="A724" s="20"/>
      <c r="B724" s="20"/>
      <c r="C724" s="20"/>
      <c r="D724" s="20"/>
      <c r="E724" s="20"/>
      <c r="F724" s="20"/>
      <c r="G724" s="20"/>
      <c r="H724" s="20"/>
      <c r="I724" s="48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392"/>
      <c r="AF724" s="20"/>
      <c r="AG724" s="20"/>
      <c r="AH724" s="20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</row>
    <row r="725">
      <c r="A725" s="20"/>
      <c r="B725" s="20"/>
      <c r="C725" s="20"/>
      <c r="D725" s="20"/>
      <c r="E725" s="20"/>
      <c r="F725" s="20"/>
      <c r="G725" s="20"/>
      <c r="H725" s="20"/>
      <c r="I725" s="48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392"/>
      <c r="AF725" s="20"/>
      <c r="AG725" s="20"/>
      <c r="AH725" s="20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</row>
    <row r="726">
      <c r="A726" s="20"/>
      <c r="B726" s="20"/>
      <c r="C726" s="20"/>
      <c r="D726" s="20"/>
      <c r="E726" s="20"/>
      <c r="F726" s="20"/>
      <c r="G726" s="20"/>
      <c r="H726" s="20"/>
      <c r="I726" s="48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392"/>
      <c r="AF726" s="20"/>
      <c r="AG726" s="20"/>
      <c r="AH726" s="20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</row>
    <row r="727">
      <c r="A727" s="20"/>
      <c r="B727" s="20"/>
      <c r="C727" s="20"/>
      <c r="D727" s="20"/>
      <c r="E727" s="20"/>
      <c r="F727" s="20"/>
      <c r="G727" s="20"/>
      <c r="H727" s="20"/>
      <c r="I727" s="48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392"/>
      <c r="AF727" s="20"/>
      <c r="AG727" s="20"/>
      <c r="AH727" s="20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</row>
    <row r="728">
      <c r="A728" s="20"/>
      <c r="B728" s="20"/>
      <c r="C728" s="20"/>
      <c r="D728" s="20"/>
      <c r="E728" s="20"/>
      <c r="F728" s="20"/>
      <c r="G728" s="20"/>
      <c r="H728" s="20"/>
      <c r="I728" s="48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392"/>
      <c r="AF728" s="20"/>
      <c r="AG728" s="20"/>
      <c r="AH728" s="20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</row>
    <row r="729">
      <c r="A729" s="20"/>
      <c r="B729" s="20"/>
      <c r="C729" s="20"/>
      <c r="D729" s="20"/>
      <c r="E729" s="20"/>
      <c r="F729" s="20"/>
      <c r="G729" s="20"/>
      <c r="H729" s="20"/>
      <c r="I729" s="48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392"/>
      <c r="AF729" s="20"/>
      <c r="AG729" s="20"/>
      <c r="AH729" s="20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</row>
    <row r="730">
      <c r="A730" s="20"/>
      <c r="B730" s="20"/>
      <c r="C730" s="20"/>
      <c r="D730" s="20"/>
      <c r="E730" s="20"/>
      <c r="F730" s="20"/>
      <c r="G730" s="20"/>
      <c r="H730" s="20"/>
      <c r="I730" s="48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392"/>
      <c r="AF730" s="20"/>
      <c r="AG730" s="20"/>
      <c r="AH730" s="20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</row>
    <row r="731">
      <c r="A731" s="20"/>
      <c r="B731" s="20"/>
      <c r="C731" s="20"/>
      <c r="D731" s="20"/>
      <c r="E731" s="20"/>
      <c r="F731" s="20"/>
      <c r="G731" s="20"/>
      <c r="H731" s="20"/>
      <c r="I731" s="48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392"/>
      <c r="AF731" s="20"/>
      <c r="AG731" s="20"/>
      <c r="AH731" s="20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</row>
    <row r="732">
      <c r="A732" s="20"/>
      <c r="B732" s="20"/>
      <c r="C732" s="20"/>
      <c r="D732" s="20"/>
      <c r="E732" s="20"/>
      <c r="F732" s="20"/>
      <c r="G732" s="20"/>
      <c r="H732" s="20"/>
      <c r="I732" s="48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392"/>
      <c r="AF732" s="20"/>
      <c r="AG732" s="20"/>
      <c r="AH732" s="20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</row>
    <row r="733">
      <c r="A733" s="20"/>
      <c r="B733" s="20"/>
      <c r="C733" s="20"/>
      <c r="D733" s="20"/>
      <c r="E733" s="20"/>
      <c r="F733" s="20"/>
      <c r="G733" s="20"/>
      <c r="H733" s="20"/>
      <c r="I733" s="48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392"/>
      <c r="AF733" s="20"/>
      <c r="AG733" s="20"/>
      <c r="AH733" s="20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</row>
    <row r="734">
      <c r="A734" s="20"/>
      <c r="B734" s="20"/>
      <c r="C734" s="20"/>
      <c r="D734" s="20"/>
      <c r="E734" s="20"/>
      <c r="F734" s="20"/>
      <c r="G734" s="20"/>
      <c r="H734" s="20"/>
      <c r="I734" s="48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392"/>
      <c r="AF734" s="20"/>
      <c r="AG734" s="20"/>
      <c r="AH734" s="20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</row>
    <row r="735">
      <c r="A735" s="20"/>
      <c r="B735" s="20"/>
      <c r="C735" s="20"/>
      <c r="D735" s="20"/>
      <c r="E735" s="20"/>
      <c r="F735" s="20"/>
      <c r="G735" s="20"/>
      <c r="H735" s="20"/>
      <c r="I735" s="48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392"/>
      <c r="AF735" s="20"/>
      <c r="AG735" s="20"/>
      <c r="AH735" s="20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</row>
    <row r="736">
      <c r="A736" s="20"/>
      <c r="B736" s="20"/>
      <c r="C736" s="20"/>
      <c r="D736" s="20"/>
      <c r="E736" s="20"/>
      <c r="F736" s="20"/>
      <c r="G736" s="20"/>
      <c r="H736" s="20"/>
      <c r="I736" s="48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392"/>
      <c r="AF736" s="20"/>
      <c r="AG736" s="20"/>
      <c r="AH736" s="20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</row>
    <row r="737">
      <c r="A737" s="20"/>
      <c r="B737" s="20"/>
      <c r="C737" s="20"/>
      <c r="D737" s="20"/>
      <c r="E737" s="20"/>
      <c r="F737" s="20"/>
      <c r="G737" s="20"/>
      <c r="H737" s="20"/>
      <c r="I737" s="48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392"/>
      <c r="AF737" s="20"/>
      <c r="AG737" s="20"/>
      <c r="AH737" s="20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</row>
    <row r="738">
      <c r="A738" s="20"/>
      <c r="B738" s="20"/>
      <c r="C738" s="20"/>
      <c r="D738" s="20"/>
      <c r="E738" s="20"/>
      <c r="F738" s="20"/>
      <c r="G738" s="20"/>
      <c r="H738" s="20"/>
      <c r="I738" s="48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392"/>
      <c r="AF738" s="20"/>
      <c r="AG738" s="20"/>
      <c r="AH738" s="20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</row>
    <row r="739">
      <c r="A739" s="20"/>
      <c r="B739" s="20"/>
      <c r="C739" s="20"/>
      <c r="D739" s="20"/>
      <c r="E739" s="20"/>
      <c r="F739" s="20"/>
      <c r="G739" s="20"/>
      <c r="H739" s="20"/>
      <c r="I739" s="48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392"/>
      <c r="AF739" s="20"/>
      <c r="AG739" s="20"/>
      <c r="AH739" s="20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</row>
    <row r="740">
      <c r="A740" s="20"/>
      <c r="B740" s="20"/>
      <c r="C740" s="20"/>
      <c r="D740" s="20"/>
      <c r="E740" s="20"/>
      <c r="F740" s="20"/>
      <c r="G740" s="20"/>
      <c r="H740" s="20"/>
      <c r="I740" s="48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392"/>
      <c r="AF740" s="20"/>
      <c r="AG740" s="20"/>
      <c r="AH740" s="20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</row>
    <row r="741">
      <c r="A741" s="20"/>
      <c r="B741" s="20"/>
      <c r="C741" s="20"/>
      <c r="D741" s="20"/>
      <c r="E741" s="20"/>
      <c r="F741" s="20"/>
      <c r="G741" s="20"/>
      <c r="H741" s="20"/>
      <c r="I741" s="48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392"/>
      <c r="AF741" s="20"/>
      <c r="AG741" s="20"/>
      <c r="AH741" s="20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</row>
    <row r="742">
      <c r="A742" s="20"/>
      <c r="B742" s="20"/>
      <c r="C742" s="20"/>
      <c r="D742" s="20"/>
      <c r="E742" s="20"/>
      <c r="F742" s="20"/>
      <c r="G742" s="20"/>
      <c r="H742" s="20"/>
      <c r="I742" s="48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392"/>
      <c r="AF742" s="20"/>
      <c r="AG742" s="20"/>
      <c r="AH742" s="20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</row>
    <row r="743">
      <c r="A743" s="20"/>
      <c r="B743" s="20"/>
      <c r="C743" s="20"/>
      <c r="D743" s="20"/>
      <c r="E743" s="20"/>
      <c r="F743" s="20"/>
      <c r="G743" s="20"/>
      <c r="H743" s="20"/>
      <c r="I743" s="48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392"/>
      <c r="AF743" s="20"/>
      <c r="AG743" s="20"/>
      <c r="AH743" s="20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</row>
    <row r="744">
      <c r="A744" s="20"/>
      <c r="B744" s="20"/>
      <c r="C744" s="20"/>
      <c r="D744" s="20"/>
      <c r="E744" s="20"/>
      <c r="F744" s="20"/>
      <c r="G744" s="20"/>
      <c r="H744" s="20"/>
      <c r="I744" s="48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392"/>
      <c r="AF744" s="20"/>
      <c r="AG744" s="20"/>
      <c r="AH744" s="20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</row>
    <row r="745">
      <c r="A745" s="20"/>
      <c r="B745" s="20"/>
      <c r="C745" s="20"/>
      <c r="D745" s="20"/>
      <c r="E745" s="20"/>
      <c r="F745" s="20"/>
      <c r="G745" s="20"/>
      <c r="H745" s="20"/>
      <c r="I745" s="48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392"/>
      <c r="AF745" s="20"/>
      <c r="AG745" s="20"/>
      <c r="AH745" s="20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</row>
    <row r="746">
      <c r="A746" s="20"/>
      <c r="B746" s="20"/>
      <c r="C746" s="20"/>
      <c r="D746" s="20"/>
      <c r="E746" s="20"/>
      <c r="F746" s="20"/>
      <c r="G746" s="20"/>
      <c r="H746" s="20"/>
      <c r="I746" s="48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392"/>
      <c r="AF746" s="20"/>
      <c r="AG746" s="20"/>
      <c r="AH746" s="20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</row>
    <row r="747">
      <c r="A747" s="20"/>
      <c r="B747" s="20"/>
      <c r="C747" s="20"/>
      <c r="D747" s="20"/>
      <c r="E747" s="20"/>
      <c r="F747" s="20"/>
      <c r="G747" s="20"/>
      <c r="H747" s="20"/>
      <c r="I747" s="48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392"/>
      <c r="AF747" s="20"/>
      <c r="AG747" s="20"/>
      <c r="AH747" s="20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</row>
    <row r="748">
      <c r="A748" s="20"/>
      <c r="B748" s="20"/>
      <c r="C748" s="20"/>
      <c r="D748" s="20"/>
      <c r="E748" s="20"/>
      <c r="F748" s="20"/>
      <c r="G748" s="20"/>
      <c r="H748" s="20"/>
      <c r="I748" s="48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392"/>
      <c r="AF748" s="20"/>
      <c r="AG748" s="20"/>
      <c r="AH748" s="20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</row>
    <row r="749">
      <c r="A749" s="20"/>
      <c r="B749" s="20"/>
      <c r="C749" s="20"/>
      <c r="D749" s="20"/>
      <c r="E749" s="20"/>
      <c r="F749" s="20"/>
      <c r="G749" s="20"/>
      <c r="H749" s="20"/>
      <c r="I749" s="48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392"/>
      <c r="AF749" s="20"/>
      <c r="AG749" s="20"/>
      <c r="AH749" s="20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</row>
    <row r="750">
      <c r="A750" s="20"/>
      <c r="B750" s="20"/>
      <c r="C750" s="20"/>
      <c r="D750" s="20"/>
      <c r="E750" s="20"/>
      <c r="F750" s="20"/>
      <c r="G750" s="20"/>
      <c r="H750" s="20"/>
      <c r="I750" s="48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392"/>
      <c r="AF750" s="20"/>
      <c r="AG750" s="20"/>
      <c r="AH750" s="20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</row>
    <row r="751">
      <c r="A751" s="20"/>
      <c r="B751" s="20"/>
      <c r="C751" s="20"/>
      <c r="D751" s="20"/>
      <c r="E751" s="20"/>
      <c r="F751" s="20"/>
      <c r="G751" s="20"/>
      <c r="H751" s="20"/>
      <c r="I751" s="48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392"/>
      <c r="AF751" s="20"/>
      <c r="AG751" s="20"/>
      <c r="AH751" s="20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</row>
    <row r="752">
      <c r="A752" s="20"/>
      <c r="B752" s="20"/>
      <c r="C752" s="20"/>
      <c r="D752" s="20"/>
      <c r="E752" s="20"/>
      <c r="F752" s="20"/>
      <c r="G752" s="20"/>
      <c r="H752" s="20"/>
      <c r="I752" s="48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392"/>
      <c r="AF752" s="20"/>
      <c r="AG752" s="20"/>
      <c r="AH752" s="20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</row>
    <row r="753">
      <c r="A753" s="20"/>
      <c r="B753" s="20"/>
      <c r="C753" s="20"/>
      <c r="D753" s="20"/>
      <c r="E753" s="20"/>
      <c r="F753" s="20"/>
      <c r="G753" s="20"/>
      <c r="H753" s="20"/>
      <c r="I753" s="48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392"/>
      <c r="AF753" s="20"/>
      <c r="AG753" s="20"/>
      <c r="AH753" s="20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</row>
    <row r="754">
      <c r="A754" s="20"/>
      <c r="B754" s="20"/>
      <c r="C754" s="20"/>
      <c r="D754" s="20"/>
      <c r="E754" s="20"/>
      <c r="F754" s="20"/>
      <c r="G754" s="20"/>
      <c r="H754" s="20"/>
      <c r="I754" s="48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392"/>
      <c r="AF754" s="20"/>
      <c r="AG754" s="20"/>
      <c r="AH754" s="20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</row>
    <row r="755">
      <c r="A755" s="20"/>
      <c r="B755" s="20"/>
      <c r="C755" s="20"/>
      <c r="D755" s="20"/>
      <c r="E755" s="20"/>
      <c r="F755" s="20"/>
      <c r="G755" s="20"/>
      <c r="H755" s="20"/>
      <c r="I755" s="48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392"/>
      <c r="AF755" s="20"/>
      <c r="AG755" s="20"/>
      <c r="AH755" s="20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</row>
    <row r="756">
      <c r="A756" s="20"/>
      <c r="B756" s="20"/>
      <c r="C756" s="20"/>
      <c r="D756" s="20"/>
      <c r="E756" s="20"/>
      <c r="F756" s="20"/>
      <c r="G756" s="20"/>
      <c r="H756" s="20"/>
      <c r="I756" s="48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392"/>
      <c r="AF756" s="20"/>
      <c r="AG756" s="20"/>
      <c r="AH756" s="20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</row>
    <row r="757">
      <c r="A757" s="20"/>
      <c r="B757" s="20"/>
      <c r="C757" s="20"/>
      <c r="D757" s="20"/>
      <c r="E757" s="20"/>
      <c r="F757" s="20"/>
      <c r="G757" s="20"/>
      <c r="H757" s="20"/>
      <c r="I757" s="48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392"/>
      <c r="AF757" s="20"/>
      <c r="AG757" s="20"/>
      <c r="AH757" s="20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</row>
    <row r="758">
      <c r="A758" s="20"/>
      <c r="B758" s="20"/>
      <c r="C758" s="20"/>
      <c r="D758" s="20"/>
      <c r="E758" s="20"/>
      <c r="F758" s="20"/>
      <c r="G758" s="20"/>
      <c r="H758" s="20"/>
      <c r="I758" s="48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392"/>
      <c r="AF758" s="20"/>
      <c r="AG758" s="20"/>
      <c r="AH758" s="20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</row>
    <row r="759">
      <c r="A759" s="20"/>
      <c r="B759" s="20"/>
      <c r="C759" s="20"/>
      <c r="D759" s="20"/>
      <c r="E759" s="20"/>
      <c r="F759" s="20"/>
      <c r="G759" s="20"/>
      <c r="H759" s="20"/>
      <c r="I759" s="48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392"/>
      <c r="AF759" s="20"/>
      <c r="AG759" s="20"/>
      <c r="AH759" s="20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</row>
    <row r="760">
      <c r="A760" s="20"/>
      <c r="B760" s="20"/>
      <c r="C760" s="20"/>
      <c r="D760" s="20"/>
      <c r="E760" s="20"/>
      <c r="F760" s="20"/>
      <c r="G760" s="20"/>
      <c r="H760" s="20"/>
      <c r="I760" s="48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392"/>
      <c r="AF760" s="20"/>
      <c r="AG760" s="20"/>
      <c r="AH760" s="20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</row>
    <row r="761">
      <c r="A761" s="20"/>
      <c r="B761" s="20"/>
      <c r="C761" s="20"/>
      <c r="D761" s="20"/>
      <c r="E761" s="20"/>
      <c r="F761" s="20"/>
      <c r="G761" s="20"/>
      <c r="H761" s="20"/>
      <c r="I761" s="48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392"/>
      <c r="AF761" s="20"/>
      <c r="AG761" s="20"/>
      <c r="AH761" s="20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</row>
    <row r="762">
      <c r="A762" s="20"/>
      <c r="B762" s="20"/>
      <c r="C762" s="20"/>
      <c r="D762" s="20"/>
      <c r="E762" s="20"/>
      <c r="F762" s="20"/>
      <c r="G762" s="20"/>
      <c r="H762" s="20"/>
      <c r="I762" s="48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392"/>
      <c r="AF762" s="20"/>
      <c r="AG762" s="20"/>
      <c r="AH762" s="20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</row>
    <row r="763">
      <c r="A763" s="20"/>
      <c r="B763" s="20"/>
      <c r="C763" s="20"/>
      <c r="D763" s="20"/>
      <c r="E763" s="20"/>
      <c r="F763" s="20"/>
      <c r="G763" s="20"/>
      <c r="H763" s="20"/>
      <c r="I763" s="48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392"/>
      <c r="AF763" s="20"/>
      <c r="AG763" s="20"/>
      <c r="AH763" s="20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</row>
    <row r="764">
      <c r="A764" s="20"/>
      <c r="B764" s="20"/>
      <c r="C764" s="20"/>
      <c r="D764" s="20"/>
      <c r="E764" s="20"/>
      <c r="F764" s="20"/>
      <c r="G764" s="20"/>
      <c r="H764" s="20"/>
      <c r="I764" s="48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392"/>
      <c r="AF764" s="20"/>
      <c r="AG764" s="20"/>
      <c r="AH764" s="20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</row>
    <row r="765">
      <c r="A765" s="20"/>
      <c r="B765" s="20"/>
      <c r="C765" s="20"/>
      <c r="D765" s="20"/>
      <c r="E765" s="20"/>
      <c r="F765" s="20"/>
      <c r="G765" s="20"/>
      <c r="H765" s="20"/>
      <c r="I765" s="48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392"/>
      <c r="AF765" s="20"/>
      <c r="AG765" s="20"/>
      <c r="AH765" s="20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</row>
    <row r="766">
      <c r="A766" s="20"/>
      <c r="B766" s="20"/>
      <c r="C766" s="20"/>
      <c r="D766" s="20"/>
      <c r="E766" s="20"/>
      <c r="F766" s="20"/>
      <c r="G766" s="20"/>
      <c r="H766" s="20"/>
      <c r="I766" s="48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392"/>
      <c r="AF766" s="20"/>
      <c r="AG766" s="20"/>
      <c r="AH766" s="20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</row>
    <row r="767">
      <c r="A767" s="20"/>
      <c r="B767" s="20"/>
      <c r="C767" s="20"/>
      <c r="D767" s="20"/>
      <c r="E767" s="20"/>
      <c r="F767" s="20"/>
      <c r="G767" s="20"/>
      <c r="H767" s="20"/>
      <c r="I767" s="48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392"/>
      <c r="AF767" s="20"/>
      <c r="AG767" s="20"/>
      <c r="AH767" s="20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</row>
    <row r="768">
      <c r="A768" s="20"/>
      <c r="B768" s="20"/>
      <c r="C768" s="20"/>
      <c r="D768" s="20"/>
      <c r="E768" s="20"/>
      <c r="F768" s="20"/>
      <c r="G768" s="20"/>
      <c r="H768" s="20"/>
      <c r="I768" s="48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392"/>
      <c r="AF768" s="20"/>
      <c r="AG768" s="20"/>
      <c r="AH768" s="20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</row>
    <row r="769">
      <c r="A769" s="20"/>
      <c r="B769" s="20"/>
      <c r="C769" s="20"/>
      <c r="D769" s="20"/>
      <c r="E769" s="20"/>
      <c r="F769" s="20"/>
      <c r="G769" s="20"/>
      <c r="H769" s="20"/>
      <c r="I769" s="48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392"/>
      <c r="AF769" s="20"/>
      <c r="AG769" s="20"/>
      <c r="AH769" s="20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</row>
    <row r="770">
      <c r="A770" s="20"/>
      <c r="B770" s="20"/>
      <c r="C770" s="20"/>
      <c r="D770" s="20"/>
      <c r="E770" s="20"/>
      <c r="F770" s="20"/>
      <c r="G770" s="20"/>
      <c r="H770" s="20"/>
      <c r="I770" s="48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392"/>
      <c r="AF770" s="20"/>
      <c r="AG770" s="20"/>
      <c r="AH770" s="20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</row>
    <row r="771">
      <c r="A771" s="20"/>
      <c r="B771" s="20"/>
      <c r="C771" s="20"/>
      <c r="D771" s="20"/>
      <c r="E771" s="20"/>
      <c r="F771" s="20"/>
      <c r="G771" s="20"/>
      <c r="H771" s="20"/>
      <c r="I771" s="48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392"/>
      <c r="AF771" s="20"/>
      <c r="AG771" s="20"/>
      <c r="AH771" s="20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</row>
    <row r="772">
      <c r="A772" s="20"/>
      <c r="B772" s="20"/>
      <c r="C772" s="20"/>
      <c r="D772" s="20"/>
      <c r="E772" s="20"/>
      <c r="F772" s="20"/>
      <c r="G772" s="20"/>
      <c r="H772" s="20"/>
      <c r="I772" s="48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392"/>
      <c r="AF772" s="20"/>
      <c r="AG772" s="20"/>
      <c r="AH772" s="20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</row>
    <row r="773">
      <c r="A773" s="20"/>
      <c r="B773" s="20"/>
      <c r="C773" s="20"/>
      <c r="D773" s="20"/>
      <c r="E773" s="20"/>
      <c r="F773" s="20"/>
      <c r="G773" s="20"/>
      <c r="H773" s="20"/>
      <c r="I773" s="48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392"/>
      <c r="AF773" s="20"/>
      <c r="AG773" s="20"/>
      <c r="AH773" s="20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</row>
    <row r="774">
      <c r="A774" s="20"/>
      <c r="B774" s="20"/>
      <c r="C774" s="20"/>
      <c r="D774" s="20"/>
      <c r="E774" s="20"/>
      <c r="F774" s="20"/>
      <c r="G774" s="20"/>
      <c r="H774" s="20"/>
      <c r="I774" s="48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392"/>
      <c r="AF774" s="20"/>
      <c r="AG774" s="20"/>
      <c r="AH774" s="20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</row>
    <row r="775">
      <c r="A775" s="20"/>
      <c r="B775" s="20"/>
      <c r="C775" s="20"/>
      <c r="D775" s="20"/>
      <c r="E775" s="20"/>
      <c r="F775" s="20"/>
      <c r="G775" s="20"/>
      <c r="H775" s="20"/>
      <c r="I775" s="48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392"/>
      <c r="AF775" s="20"/>
      <c r="AG775" s="20"/>
      <c r="AH775" s="20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</row>
    <row r="776">
      <c r="A776" s="20"/>
      <c r="B776" s="20"/>
      <c r="C776" s="20"/>
      <c r="D776" s="20"/>
      <c r="E776" s="20"/>
      <c r="F776" s="20"/>
      <c r="G776" s="20"/>
      <c r="H776" s="20"/>
      <c r="I776" s="48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392"/>
      <c r="AF776" s="20"/>
      <c r="AG776" s="20"/>
      <c r="AH776" s="20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</row>
    <row r="777">
      <c r="A777" s="20"/>
      <c r="B777" s="20"/>
      <c r="C777" s="20"/>
      <c r="D777" s="20"/>
      <c r="E777" s="20"/>
      <c r="F777" s="20"/>
      <c r="G777" s="20"/>
      <c r="H777" s="20"/>
      <c r="I777" s="48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392"/>
      <c r="AF777" s="20"/>
      <c r="AG777" s="20"/>
      <c r="AH777" s="20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</row>
    <row r="778">
      <c r="A778" s="20"/>
      <c r="B778" s="20"/>
      <c r="C778" s="20"/>
      <c r="D778" s="20"/>
      <c r="E778" s="20"/>
      <c r="F778" s="20"/>
      <c r="G778" s="20"/>
      <c r="H778" s="20"/>
      <c r="I778" s="48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392"/>
      <c r="AF778" s="20"/>
      <c r="AG778" s="20"/>
      <c r="AH778" s="20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</row>
    <row r="779">
      <c r="A779" s="20"/>
      <c r="B779" s="20"/>
      <c r="C779" s="20"/>
      <c r="D779" s="20"/>
      <c r="E779" s="20"/>
      <c r="F779" s="20"/>
      <c r="G779" s="20"/>
      <c r="H779" s="20"/>
      <c r="I779" s="48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392"/>
      <c r="AF779" s="20"/>
      <c r="AG779" s="20"/>
      <c r="AH779" s="20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</row>
    <row r="780">
      <c r="A780" s="20"/>
      <c r="B780" s="20"/>
      <c r="C780" s="20"/>
      <c r="D780" s="20"/>
      <c r="E780" s="20"/>
      <c r="F780" s="20"/>
      <c r="G780" s="20"/>
      <c r="H780" s="20"/>
      <c r="I780" s="48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392"/>
      <c r="AF780" s="20"/>
      <c r="AG780" s="20"/>
      <c r="AH780" s="20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</row>
    <row r="781">
      <c r="A781" s="20"/>
      <c r="B781" s="20"/>
      <c r="C781" s="20"/>
      <c r="D781" s="20"/>
      <c r="E781" s="20"/>
      <c r="F781" s="20"/>
      <c r="G781" s="20"/>
      <c r="H781" s="20"/>
      <c r="I781" s="48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392"/>
      <c r="AF781" s="20"/>
      <c r="AG781" s="20"/>
      <c r="AH781" s="20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</row>
    <row r="782">
      <c r="A782" s="20"/>
      <c r="B782" s="20"/>
      <c r="C782" s="20"/>
      <c r="D782" s="20"/>
      <c r="E782" s="20"/>
      <c r="F782" s="20"/>
      <c r="G782" s="20"/>
      <c r="H782" s="20"/>
      <c r="I782" s="48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392"/>
      <c r="AF782" s="20"/>
      <c r="AG782" s="20"/>
      <c r="AH782" s="20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</row>
    <row r="783">
      <c r="A783" s="20"/>
      <c r="B783" s="20"/>
      <c r="C783" s="20"/>
      <c r="D783" s="20"/>
      <c r="E783" s="20"/>
      <c r="F783" s="20"/>
      <c r="G783" s="20"/>
      <c r="H783" s="20"/>
      <c r="I783" s="48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392"/>
      <c r="AF783" s="20"/>
      <c r="AG783" s="20"/>
      <c r="AH783" s="20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</row>
    <row r="784">
      <c r="A784" s="20"/>
      <c r="B784" s="20"/>
      <c r="C784" s="20"/>
      <c r="D784" s="20"/>
      <c r="E784" s="20"/>
      <c r="F784" s="20"/>
      <c r="G784" s="20"/>
      <c r="H784" s="20"/>
      <c r="I784" s="48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392"/>
      <c r="AF784" s="20"/>
      <c r="AG784" s="20"/>
      <c r="AH784" s="20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</row>
    <row r="785">
      <c r="A785" s="20"/>
      <c r="B785" s="20"/>
      <c r="C785" s="20"/>
      <c r="D785" s="20"/>
      <c r="E785" s="20"/>
      <c r="F785" s="20"/>
      <c r="G785" s="20"/>
      <c r="H785" s="20"/>
      <c r="I785" s="48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392"/>
      <c r="AF785" s="20"/>
      <c r="AG785" s="20"/>
      <c r="AH785" s="20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</row>
    <row r="786">
      <c r="A786" s="20"/>
      <c r="B786" s="20"/>
      <c r="C786" s="20"/>
      <c r="D786" s="20"/>
      <c r="E786" s="20"/>
      <c r="F786" s="20"/>
      <c r="G786" s="20"/>
      <c r="H786" s="20"/>
      <c r="I786" s="48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392"/>
      <c r="AF786" s="20"/>
      <c r="AG786" s="20"/>
      <c r="AH786" s="20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</row>
    <row r="787">
      <c r="A787" s="20"/>
      <c r="B787" s="20"/>
      <c r="C787" s="20"/>
      <c r="D787" s="20"/>
      <c r="E787" s="20"/>
      <c r="F787" s="20"/>
      <c r="G787" s="20"/>
      <c r="H787" s="20"/>
      <c r="I787" s="48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392"/>
      <c r="AF787" s="20"/>
      <c r="AG787" s="20"/>
      <c r="AH787" s="20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</row>
    <row r="788">
      <c r="A788" s="20"/>
      <c r="B788" s="20"/>
      <c r="C788" s="20"/>
      <c r="D788" s="20"/>
      <c r="E788" s="20"/>
      <c r="F788" s="20"/>
      <c r="G788" s="20"/>
      <c r="H788" s="20"/>
      <c r="I788" s="48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392"/>
      <c r="AF788" s="20"/>
      <c r="AG788" s="20"/>
      <c r="AH788" s="20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</row>
    <row r="789">
      <c r="A789" s="20"/>
      <c r="B789" s="20"/>
      <c r="C789" s="20"/>
      <c r="D789" s="20"/>
      <c r="E789" s="20"/>
      <c r="F789" s="20"/>
      <c r="G789" s="20"/>
      <c r="H789" s="20"/>
      <c r="I789" s="48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392"/>
      <c r="AF789" s="20"/>
      <c r="AG789" s="20"/>
      <c r="AH789" s="20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</row>
    <row r="790">
      <c r="A790" s="20"/>
      <c r="B790" s="20"/>
      <c r="C790" s="20"/>
      <c r="D790" s="20"/>
      <c r="E790" s="20"/>
      <c r="F790" s="20"/>
      <c r="G790" s="20"/>
      <c r="H790" s="20"/>
      <c r="I790" s="48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392"/>
      <c r="AF790" s="20"/>
      <c r="AG790" s="20"/>
      <c r="AH790" s="20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</row>
    <row r="791">
      <c r="A791" s="20"/>
      <c r="B791" s="20"/>
      <c r="C791" s="20"/>
      <c r="D791" s="20"/>
      <c r="E791" s="20"/>
      <c r="F791" s="20"/>
      <c r="G791" s="20"/>
      <c r="H791" s="20"/>
      <c r="I791" s="48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392"/>
      <c r="AF791" s="20"/>
      <c r="AG791" s="20"/>
      <c r="AH791" s="20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</row>
    <row r="792">
      <c r="A792" s="20"/>
      <c r="B792" s="20"/>
      <c r="C792" s="20"/>
      <c r="D792" s="20"/>
      <c r="E792" s="20"/>
      <c r="F792" s="20"/>
      <c r="G792" s="20"/>
      <c r="H792" s="20"/>
      <c r="I792" s="48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392"/>
      <c r="AF792" s="20"/>
      <c r="AG792" s="20"/>
      <c r="AH792" s="20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</row>
    <row r="793">
      <c r="A793" s="20"/>
      <c r="B793" s="20"/>
      <c r="C793" s="20"/>
      <c r="D793" s="20"/>
      <c r="E793" s="20"/>
      <c r="F793" s="20"/>
      <c r="G793" s="20"/>
      <c r="H793" s="20"/>
      <c r="I793" s="48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392"/>
      <c r="AF793" s="20"/>
      <c r="AG793" s="20"/>
      <c r="AH793" s="20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</row>
    <row r="794">
      <c r="A794" s="20"/>
      <c r="B794" s="20"/>
      <c r="C794" s="20"/>
      <c r="D794" s="20"/>
      <c r="E794" s="20"/>
      <c r="F794" s="20"/>
      <c r="G794" s="20"/>
      <c r="H794" s="20"/>
      <c r="I794" s="48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392"/>
      <c r="AF794" s="20"/>
      <c r="AG794" s="20"/>
      <c r="AH794" s="20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</row>
    <row r="795">
      <c r="A795" s="20"/>
      <c r="B795" s="20"/>
      <c r="C795" s="20"/>
      <c r="D795" s="20"/>
      <c r="E795" s="20"/>
      <c r="F795" s="20"/>
      <c r="G795" s="20"/>
      <c r="H795" s="20"/>
      <c r="I795" s="48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392"/>
      <c r="AF795" s="20"/>
      <c r="AG795" s="20"/>
      <c r="AH795" s="20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</row>
    <row r="796">
      <c r="A796" s="20"/>
      <c r="B796" s="20"/>
      <c r="C796" s="20"/>
      <c r="D796" s="20"/>
      <c r="E796" s="20"/>
      <c r="F796" s="20"/>
      <c r="G796" s="20"/>
      <c r="H796" s="20"/>
      <c r="I796" s="48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392"/>
      <c r="AF796" s="20"/>
      <c r="AG796" s="20"/>
      <c r="AH796" s="20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</row>
    <row r="797">
      <c r="A797" s="20"/>
      <c r="B797" s="20"/>
      <c r="C797" s="20"/>
      <c r="D797" s="20"/>
      <c r="E797" s="20"/>
      <c r="F797" s="20"/>
      <c r="G797" s="20"/>
      <c r="H797" s="20"/>
      <c r="I797" s="48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392"/>
      <c r="AF797" s="20"/>
      <c r="AG797" s="20"/>
      <c r="AH797" s="20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</row>
    <row r="798">
      <c r="A798" s="20"/>
      <c r="B798" s="20"/>
      <c r="C798" s="20"/>
      <c r="D798" s="20"/>
      <c r="E798" s="20"/>
      <c r="F798" s="20"/>
      <c r="G798" s="20"/>
      <c r="H798" s="20"/>
      <c r="I798" s="48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392"/>
      <c r="AF798" s="20"/>
      <c r="AG798" s="20"/>
      <c r="AH798" s="20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</row>
    <row r="799">
      <c r="A799" s="20"/>
      <c r="B799" s="20"/>
      <c r="C799" s="20"/>
      <c r="D799" s="20"/>
      <c r="E799" s="20"/>
      <c r="F799" s="20"/>
      <c r="G799" s="20"/>
      <c r="H799" s="20"/>
      <c r="I799" s="48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392"/>
      <c r="AF799" s="20"/>
      <c r="AG799" s="20"/>
      <c r="AH799" s="20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</row>
    <row r="800">
      <c r="A800" s="20"/>
      <c r="B800" s="20"/>
      <c r="C800" s="20"/>
      <c r="D800" s="20"/>
      <c r="E800" s="20"/>
      <c r="F800" s="20"/>
      <c r="G800" s="20"/>
      <c r="H800" s="20"/>
      <c r="I800" s="48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392"/>
      <c r="AF800" s="20"/>
      <c r="AG800" s="20"/>
      <c r="AH800" s="20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</row>
    <row r="801">
      <c r="A801" s="20"/>
      <c r="B801" s="20"/>
      <c r="C801" s="20"/>
      <c r="D801" s="20"/>
      <c r="E801" s="20"/>
      <c r="F801" s="20"/>
      <c r="G801" s="20"/>
      <c r="H801" s="20"/>
      <c r="I801" s="48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392"/>
      <c r="AF801" s="20"/>
      <c r="AG801" s="20"/>
      <c r="AH801" s="20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</row>
    <row r="802">
      <c r="A802" s="20"/>
      <c r="B802" s="20"/>
      <c r="C802" s="20"/>
      <c r="D802" s="20"/>
      <c r="E802" s="20"/>
      <c r="F802" s="20"/>
      <c r="G802" s="20"/>
      <c r="H802" s="20"/>
      <c r="I802" s="48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392"/>
      <c r="AF802" s="20"/>
      <c r="AG802" s="20"/>
      <c r="AH802" s="20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</row>
    <row r="803">
      <c r="A803" s="20"/>
      <c r="B803" s="20"/>
      <c r="C803" s="20"/>
      <c r="D803" s="20"/>
      <c r="E803" s="20"/>
      <c r="F803" s="20"/>
      <c r="G803" s="20"/>
      <c r="H803" s="20"/>
      <c r="I803" s="48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392"/>
      <c r="AF803" s="20"/>
      <c r="AG803" s="20"/>
      <c r="AH803" s="20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</row>
    <row r="804">
      <c r="A804" s="20"/>
      <c r="B804" s="20"/>
      <c r="C804" s="20"/>
      <c r="D804" s="20"/>
      <c r="E804" s="20"/>
      <c r="F804" s="20"/>
      <c r="G804" s="20"/>
      <c r="H804" s="20"/>
      <c r="I804" s="48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392"/>
      <c r="AF804" s="20"/>
      <c r="AG804" s="20"/>
      <c r="AH804" s="20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</row>
    <row r="805">
      <c r="A805" s="20"/>
      <c r="B805" s="20"/>
      <c r="C805" s="20"/>
      <c r="D805" s="20"/>
      <c r="E805" s="20"/>
      <c r="F805" s="20"/>
      <c r="G805" s="20"/>
      <c r="H805" s="20"/>
      <c r="I805" s="48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392"/>
      <c r="AF805" s="20"/>
      <c r="AG805" s="20"/>
      <c r="AH805" s="20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</row>
    <row r="806">
      <c r="A806" s="20"/>
      <c r="B806" s="20"/>
      <c r="C806" s="20"/>
      <c r="D806" s="20"/>
      <c r="E806" s="20"/>
      <c r="F806" s="20"/>
      <c r="G806" s="20"/>
      <c r="H806" s="20"/>
      <c r="I806" s="48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392"/>
      <c r="AF806" s="20"/>
      <c r="AG806" s="20"/>
      <c r="AH806" s="20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</row>
    <row r="807">
      <c r="A807" s="20"/>
      <c r="B807" s="20"/>
      <c r="C807" s="20"/>
      <c r="D807" s="20"/>
      <c r="E807" s="20"/>
      <c r="F807" s="20"/>
      <c r="G807" s="20"/>
      <c r="H807" s="20"/>
      <c r="I807" s="48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392"/>
      <c r="AF807" s="20"/>
      <c r="AG807" s="20"/>
      <c r="AH807" s="20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</row>
    <row r="808">
      <c r="A808" s="20"/>
      <c r="B808" s="20"/>
      <c r="C808" s="20"/>
      <c r="D808" s="20"/>
      <c r="E808" s="20"/>
      <c r="F808" s="20"/>
      <c r="G808" s="20"/>
      <c r="H808" s="20"/>
      <c r="I808" s="48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392"/>
      <c r="AF808" s="20"/>
      <c r="AG808" s="20"/>
      <c r="AH808" s="20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</row>
    <row r="809">
      <c r="A809" s="20"/>
      <c r="B809" s="20"/>
      <c r="C809" s="20"/>
      <c r="D809" s="20"/>
      <c r="E809" s="20"/>
      <c r="F809" s="20"/>
      <c r="G809" s="20"/>
      <c r="H809" s="20"/>
      <c r="I809" s="48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392"/>
      <c r="AF809" s="20"/>
      <c r="AG809" s="20"/>
      <c r="AH809" s="20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</row>
    <row r="810">
      <c r="A810" s="20"/>
      <c r="B810" s="20"/>
      <c r="C810" s="20"/>
      <c r="D810" s="20"/>
      <c r="E810" s="20"/>
      <c r="F810" s="20"/>
      <c r="G810" s="20"/>
      <c r="H810" s="20"/>
      <c r="I810" s="48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392"/>
      <c r="AF810" s="20"/>
      <c r="AG810" s="20"/>
      <c r="AH810" s="20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</row>
    <row r="811">
      <c r="A811" s="20"/>
      <c r="B811" s="20"/>
      <c r="C811" s="20"/>
      <c r="D811" s="20"/>
      <c r="E811" s="20"/>
      <c r="F811" s="20"/>
      <c r="G811" s="20"/>
      <c r="H811" s="20"/>
      <c r="I811" s="48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392"/>
      <c r="AF811" s="20"/>
      <c r="AG811" s="20"/>
      <c r="AH811" s="20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</row>
    <row r="812">
      <c r="A812" s="20"/>
      <c r="B812" s="20"/>
      <c r="C812" s="20"/>
      <c r="D812" s="20"/>
      <c r="E812" s="20"/>
      <c r="F812" s="20"/>
      <c r="G812" s="20"/>
      <c r="H812" s="20"/>
      <c r="I812" s="48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392"/>
      <c r="AF812" s="20"/>
      <c r="AG812" s="20"/>
      <c r="AH812" s="20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</row>
    <row r="813">
      <c r="A813" s="20"/>
      <c r="B813" s="20"/>
      <c r="C813" s="20"/>
      <c r="D813" s="20"/>
      <c r="E813" s="20"/>
      <c r="F813" s="20"/>
      <c r="G813" s="20"/>
      <c r="H813" s="20"/>
      <c r="I813" s="48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392"/>
      <c r="AF813" s="20"/>
      <c r="AG813" s="20"/>
      <c r="AH813" s="20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</row>
    <row r="814">
      <c r="A814" s="20"/>
      <c r="B814" s="20"/>
      <c r="C814" s="20"/>
      <c r="D814" s="20"/>
      <c r="E814" s="20"/>
      <c r="F814" s="20"/>
      <c r="G814" s="20"/>
      <c r="H814" s="20"/>
      <c r="I814" s="48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392"/>
      <c r="AF814" s="20"/>
      <c r="AG814" s="20"/>
      <c r="AH814" s="20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</row>
    <row r="815">
      <c r="A815" s="20"/>
      <c r="B815" s="20"/>
      <c r="C815" s="20"/>
      <c r="D815" s="20"/>
      <c r="E815" s="20"/>
      <c r="F815" s="20"/>
      <c r="G815" s="20"/>
      <c r="H815" s="20"/>
      <c r="I815" s="48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392"/>
      <c r="AF815" s="20"/>
      <c r="AG815" s="20"/>
      <c r="AH815" s="20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</row>
    <row r="816">
      <c r="A816" s="20"/>
      <c r="B816" s="20"/>
      <c r="C816" s="20"/>
      <c r="D816" s="20"/>
      <c r="E816" s="20"/>
      <c r="F816" s="20"/>
      <c r="G816" s="20"/>
      <c r="H816" s="20"/>
      <c r="I816" s="48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392"/>
      <c r="AF816" s="20"/>
      <c r="AG816" s="20"/>
      <c r="AH816" s="20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</row>
    <row r="817">
      <c r="A817" s="20"/>
      <c r="B817" s="20"/>
      <c r="C817" s="20"/>
      <c r="D817" s="20"/>
      <c r="E817" s="20"/>
      <c r="F817" s="20"/>
      <c r="G817" s="20"/>
      <c r="H817" s="20"/>
      <c r="I817" s="48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392"/>
      <c r="AF817" s="20"/>
      <c r="AG817" s="20"/>
      <c r="AH817" s="20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</row>
    <row r="818">
      <c r="A818" s="20"/>
      <c r="B818" s="20"/>
      <c r="C818" s="20"/>
      <c r="D818" s="20"/>
      <c r="E818" s="20"/>
      <c r="F818" s="20"/>
      <c r="G818" s="20"/>
      <c r="H818" s="20"/>
      <c r="I818" s="48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392"/>
      <c r="AF818" s="20"/>
      <c r="AG818" s="20"/>
      <c r="AH818" s="20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</row>
    <row r="819">
      <c r="A819" s="20"/>
      <c r="B819" s="20"/>
      <c r="C819" s="20"/>
      <c r="D819" s="20"/>
      <c r="E819" s="20"/>
      <c r="F819" s="20"/>
      <c r="G819" s="20"/>
      <c r="H819" s="20"/>
      <c r="I819" s="48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392"/>
      <c r="AF819" s="20"/>
      <c r="AG819" s="20"/>
      <c r="AH819" s="20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</row>
    <row r="820">
      <c r="A820" s="20"/>
      <c r="B820" s="20"/>
      <c r="C820" s="20"/>
      <c r="D820" s="20"/>
      <c r="E820" s="20"/>
      <c r="F820" s="20"/>
      <c r="G820" s="20"/>
      <c r="H820" s="20"/>
      <c r="I820" s="48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392"/>
      <c r="AF820" s="20"/>
      <c r="AG820" s="20"/>
      <c r="AH820" s="20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</row>
    <row r="821">
      <c r="A821" s="20"/>
      <c r="B821" s="20"/>
      <c r="C821" s="20"/>
      <c r="D821" s="20"/>
      <c r="E821" s="20"/>
      <c r="F821" s="20"/>
      <c r="G821" s="20"/>
      <c r="H821" s="20"/>
      <c r="I821" s="48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392"/>
      <c r="AF821" s="20"/>
      <c r="AG821" s="20"/>
      <c r="AH821" s="20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</row>
    <row r="822">
      <c r="A822" s="20"/>
      <c r="B822" s="20"/>
      <c r="C822" s="20"/>
      <c r="D822" s="20"/>
      <c r="E822" s="20"/>
      <c r="F822" s="20"/>
      <c r="G822" s="20"/>
      <c r="H822" s="20"/>
      <c r="I822" s="48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392"/>
      <c r="AF822" s="20"/>
      <c r="AG822" s="20"/>
      <c r="AH822" s="20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</row>
    <row r="823">
      <c r="A823" s="20"/>
      <c r="B823" s="20"/>
      <c r="C823" s="20"/>
      <c r="D823" s="20"/>
      <c r="E823" s="20"/>
      <c r="F823" s="20"/>
      <c r="G823" s="20"/>
      <c r="H823" s="20"/>
      <c r="I823" s="48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392"/>
      <c r="AF823" s="20"/>
      <c r="AG823" s="20"/>
      <c r="AH823" s="20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</row>
    <row r="824">
      <c r="A824" s="20"/>
      <c r="B824" s="20"/>
      <c r="C824" s="20"/>
      <c r="D824" s="20"/>
      <c r="E824" s="20"/>
      <c r="F824" s="20"/>
      <c r="G824" s="20"/>
      <c r="H824" s="20"/>
      <c r="I824" s="48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392"/>
      <c r="AF824" s="20"/>
      <c r="AG824" s="20"/>
      <c r="AH824" s="20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</row>
    <row r="825">
      <c r="A825" s="20"/>
      <c r="B825" s="20"/>
      <c r="C825" s="20"/>
      <c r="D825" s="20"/>
      <c r="E825" s="20"/>
      <c r="F825" s="20"/>
      <c r="G825" s="20"/>
      <c r="H825" s="20"/>
      <c r="I825" s="48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392"/>
      <c r="AF825" s="20"/>
      <c r="AG825" s="20"/>
      <c r="AH825" s="20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</row>
    <row r="826">
      <c r="A826" s="20"/>
      <c r="B826" s="20"/>
      <c r="C826" s="20"/>
      <c r="D826" s="20"/>
      <c r="E826" s="20"/>
      <c r="F826" s="20"/>
      <c r="G826" s="20"/>
      <c r="H826" s="20"/>
      <c r="I826" s="48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392"/>
      <c r="AF826" s="20"/>
      <c r="AG826" s="20"/>
      <c r="AH826" s="20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</row>
    <row r="827">
      <c r="A827" s="20"/>
      <c r="B827" s="20"/>
      <c r="C827" s="20"/>
      <c r="D827" s="20"/>
      <c r="E827" s="20"/>
      <c r="F827" s="20"/>
      <c r="G827" s="20"/>
      <c r="H827" s="20"/>
      <c r="I827" s="48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392"/>
      <c r="AF827" s="20"/>
      <c r="AG827" s="20"/>
      <c r="AH827" s="20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</row>
    <row r="828">
      <c r="A828" s="20"/>
      <c r="B828" s="20"/>
      <c r="C828" s="20"/>
      <c r="D828" s="20"/>
      <c r="E828" s="20"/>
      <c r="F828" s="20"/>
      <c r="G828" s="20"/>
      <c r="H828" s="20"/>
      <c r="I828" s="48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392"/>
      <c r="AF828" s="20"/>
      <c r="AG828" s="20"/>
      <c r="AH828" s="20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</row>
    <row r="829">
      <c r="A829" s="20"/>
      <c r="B829" s="20"/>
      <c r="C829" s="20"/>
      <c r="D829" s="20"/>
      <c r="E829" s="20"/>
      <c r="F829" s="20"/>
      <c r="G829" s="20"/>
      <c r="H829" s="20"/>
      <c r="I829" s="48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392"/>
      <c r="AF829" s="20"/>
      <c r="AG829" s="20"/>
      <c r="AH829" s="20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</row>
    <row r="830">
      <c r="A830" s="20"/>
      <c r="B830" s="20"/>
      <c r="C830" s="20"/>
      <c r="D830" s="20"/>
      <c r="E830" s="20"/>
      <c r="F830" s="20"/>
      <c r="G830" s="20"/>
      <c r="H830" s="20"/>
      <c r="I830" s="48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392"/>
      <c r="AF830" s="20"/>
      <c r="AG830" s="20"/>
      <c r="AH830" s="20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</row>
    <row r="831">
      <c r="A831" s="20"/>
      <c r="B831" s="20"/>
      <c r="C831" s="20"/>
      <c r="D831" s="20"/>
      <c r="E831" s="20"/>
      <c r="F831" s="20"/>
      <c r="G831" s="20"/>
      <c r="H831" s="20"/>
      <c r="I831" s="48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392"/>
      <c r="AF831" s="20"/>
      <c r="AG831" s="20"/>
      <c r="AH831" s="20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</row>
    <row r="832">
      <c r="A832" s="20"/>
      <c r="B832" s="20"/>
      <c r="C832" s="20"/>
      <c r="D832" s="20"/>
      <c r="E832" s="20"/>
      <c r="F832" s="20"/>
      <c r="G832" s="20"/>
      <c r="H832" s="20"/>
      <c r="I832" s="48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392"/>
      <c r="AF832" s="20"/>
      <c r="AG832" s="20"/>
      <c r="AH832" s="20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</row>
    <row r="833">
      <c r="A833" s="20"/>
      <c r="B833" s="20"/>
      <c r="C833" s="20"/>
      <c r="D833" s="20"/>
      <c r="E833" s="20"/>
      <c r="F833" s="20"/>
      <c r="G833" s="20"/>
      <c r="H833" s="20"/>
      <c r="I833" s="48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392"/>
      <c r="AF833" s="20"/>
      <c r="AG833" s="20"/>
      <c r="AH833" s="20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</row>
    <row r="834">
      <c r="A834" s="20"/>
      <c r="B834" s="20"/>
      <c r="C834" s="20"/>
      <c r="D834" s="20"/>
      <c r="E834" s="20"/>
      <c r="F834" s="20"/>
      <c r="G834" s="20"/>
      <c r="H834" s="20"/>
      <c r="I834" s="48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392"/>
      <c r="AF834" s="20"/>
      <c r="AG834" s="20"/>
      <c r="AH834" s="20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</row>
    <row r="835">
      <c r="A835" s="20"/>
      <c r="B835" s="20"/>
      <c r="C835" s="20"/>
      <c r="D835" s="20"/>
      <c r="E835" s="20"/>
      <c r="F835" s="20"/>
      <c r="G835" s="20"/>
      <c r="H835" s="20"/>
      <c r="I835" s="48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392"/>
      <c r="AF835" s="20"/>
      <c r="AG835" s="20"/>
      <c r="AH835" s="20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</row>
    <row r="836">
      <c r="A836" s="20"/>
      <c r="B836" s="20"/>
      <c r="C836" s="20"/>
      <c r="D836" s="20"/>
      <c r="E836" s="20"/>
      <c r="F836" s="20"/>
      <c r="G836" s="20"/>
      <c r="H836" s="20"/>
      <c r="I836" s="48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392"/>
      <c r="AF836" s="20"/>
      <c r="AG836" s="20"/>
      <c r="AH836" s="20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</row>
    <row r="837">
      <c r="A837" s="20"/>
      <c r="B837" s="20"/>
      <c r="C837" s="20"/>
      <c r="D837" s="20"/>
      <c r="E837" s="20"/>
      <c r="F837" s="20"/>
      <c r="G837" s="20"/>
      <c r="H837" s="20"/>
      <c r="I837" s="48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392"/>
      <c r="AF837" s="20"/>
      <c r="AG837" s="20"/>
      <c r="AH837" s="20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</row>
    <row r="838">
      <c r="A838" s="20"/>
      <c r="B838" s="20"/>
      <c r="C838" s="20"/>
      <c r="D838" s="20"/>
      <c r="E838" s="20"/>
      <c r="F838" s="20"/>
      <c r="G838" s="20"/>
      <c r="H838" s="20"/>
      <c r="I838" s="48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392"/>
      <c r="AF838" s="20"/>
      <c r="AG838" s="20"/>
      <c r="AH838" s="20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</row>
    <row r="839">
      <c r="A839" s="20"/>
      <c r="B839" s="20"/>
      <c r="C839" s="20"/>
      <c r="D839" s="20"/>
      <c r="E839" s="20"/>
      <c r="F839" s="20"/>
      <c r="G839" s="20"/>
      <c r="H839" s="20"/>
      <c r="I839" s="48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392"/>
      <c r="AF839" s="20"/>
      <c r="AG839" s="20"/>
      <c r="AH839" s="20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</row>
    <row r="840">
      <c r="A840" s="20"/>
      <c r="B840" s="20"/>
      <c r="C840" s="20"/>
      <c r="D840" s="20"/>
      <c r="E840" s="20"/>
      <c r="F840" s="20"/>
      <c r="G840" s="20"/>
      <c r="H840" s="20"/>
      <c r="I840" s="48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392"/>
      <c r="AF840" s="20"/>
      <c r="AG840" s="20"/>
      <c r="AH840" s="20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</row>
    <row r="841">
      <c r="A841" s="20"/>
      <c r="B841" s="20"/>
      <c r="C841" s="20"/>
      <c r="D841" s="20"/>
      <c r="E841" s="20"/>
      <c r="F841" s="20"/>
      <c r="G841" s="20"/>
      <c r="H841" s="20"/>
      <c r="I841" s="48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392"/>
      <c r="AF841" s="20"/>
      <c r="AG841" s="20"/>
      <c r="AH841" s="20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</row>
    <row r="842">
      <c r="A842" s="20"/>
      <c r="B842" s="20"/>
      <c r="C842" s="20"/>
      <c r="D842" s="20"/>
      <c r="E842" s="20"/>
      <c r="F842" s="20"/>
      <c r="G842" s="20"/>
      <c r="H842" s="20"/>
      <c r="I842" s="48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392"/>
      <c r="AF842" s="20"/>
      <c r="AG842" s="20"/>
      <c r="AH842" s="20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</row>
    <row r="843">
      <c r="A843" s="20"/>
      <c r="B843" s="20"/>
      <c r="C843" s="20"/>
      <c r="D843" s="20"/>
      <c r="E843" s="20"/>
      <c r="F843" s="20"/>
      <c r="G843" s="20"/>
      <c r="H843" s="20"/>
      <c r="I843" s="48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392"/>
      <c r="AF843" s="20"/>
      <c r="AG843" s="20"/>
      <c r="AH843" s="20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</row>
    <row r="844">
      <c r="A844" s="20"/>
      <c r="B844" s="20"/>
      <c r="C844" s="20"/>
      <c r="D844" s="20"/>
      <c r="E844" s="20"/>
      <c r="F844" s="20"/>
      <c r="G844" s="20"/>
      <c r="H844" s="20"/>
      <c r="I844" s="48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392"/>
      <c r="AF844" s="20"/>
      <c r="AG844" s="20"/>
      <c r="AH844" s="20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</row>
    <row r="845">
      <c r="A845" s="20"/>
      <c r="B845" s="20"/>
      <c r="C845" s="20"/>
      <c r="D845" s="20"/>
      <c r="E845" s="20"/>
      <c r="F845" s="20"/>
      <c r="G845" s="20"/>
      <c r="H845" s="20"/>
      <c r="I845" s="48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392"/>
      <c r="AF845" s="20"/>
      <c r="AG845" s="20"/>
      <c r="AH845" s="20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</row>
    <row r="846">
      <c r="A846" s="20"/>
      <c r="B846" s="20"/>
      <c r="C846" s="20"/>
      <c r="D846" s="20"/>
      <c r="E846" s="20"/>
      <c r="F846" s="20"/>
      <c r="G846" s="20"/>
      <c r="H846" s="20"/>
      <c r="I846" s="48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392"/>
      <c r="AF846" s="20"/>
      <c r="AG846" s="20"/>
      <c r="AH846" s="20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</row>
    <row r="847">
      <c r="A847" s="20"/>
      <c r="B847" s="20"/>
      <c r="C847" s="20"/>
      <c r="D847" s="20"/>
      <c r="E847" s="20"/>
      <c r="F847" s="20"/>
      <c r="G847" s="20"/>
      <c r="H847" s="20"/>
      <c r="I847" s="48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392"/>
      <c r="AF847" s="20"/>
      <c r="AG847" s="20"/>
      <c r="AH847" s="20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</row>
    <row r="848">
      <c r="A848" s="20"/>
      <c r="B848" s="20"/>
      <c r="C848" s="20"/>
      <c r="D848" s="20"/>
      <c r="E848" s="20"/>
      <c r="F848" s="20"/>
      <c r="G848" s="20"/>
      <c r="H848" s="20"/>
      <c r="I848" s="48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392"/>
      <c r="AF848" s="20"/>
      <c r="AG848" s="20"/>
      <c r="AH848" s="20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</row>
    <row r="849">
      <c r="A849" s="20"/>
      <c r="B849" s="20"/>
      <c r="C849" s="20"/>
      <c r="D849" s="20"/>
      <c r="E849" s="20"/>
      <c r="F849" s="20"/>
      <c r="G849" s="20"/>
      <c r="H849" s="20"/>
      <c r="I849" s="48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392"/>
      <c r="AF849" s="20"/>
      <c r="AG849" s="20"/>
      <c r="AH849" s="20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</row>
    <row r="850">
      <c r="A850" s="20"/>
      <c r="B850" s="20"/>
      <c r="C850" s="20"/>
      <c r="D850" s="20"/>
      <c r="E850" s="20"/>
      <c r="F850" s="20"/>
      <c r="G850" s="20"/>
      <c r="H850" s="20"/>
      <c r="I850" s="48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392"/>
      <c r="AF850" s="20"/>
      <c r="AG850" s="20"/>
      <c r="AH850" s="20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</row>
    <row r="851">
      <c r="A851" s="20"/>
      <c r="B851" s="20"/>
      <c r="C851" s="20"/>
      <c r="D851" s="20"/>
      <c r="E851" s="20"/>
      <c r="F851" s="20"/>
      <c r="G851" s="20"/>
      <c r="H851" s="20"/>
      <c r="I851" s="48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392"/>
      <c r="AF851" s="20"/>
      <c r="AG851" s="20"/>
      <c r="AH851" s="20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</row>
    <row r="852">
      <c r="A852" s="20"/>
      <c r="B852" s="20"/>
      <c r="C852" s="20"/>
      <c r="D852" s="20"/>
      <c r="E852" s="20"/>
      <c r="F852" s="20"/>
      <c r="G852" s="20"/>
      <c r="H852" s="20"/>
      <c r="I852" s="48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392"/>
      <c r="AF852" s="20"/>
      <c r="AG852" s="20"/>
      <c r="AH852" s="20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</row>
    <row r="853">
      <c r="A853" s="20"/>
      <c r="B853" s="20"/>
      <c r="C853" s="20"/>
      <c r="D853" s="20"/>
      <c r="E853" s="20"/>
      <c r="F853" s="20"/>
      <c r="G853" s="20"/>
      <c r="H853" s="20"/>
      <c r="I853" s="48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392"/>
      <c r="AF853" s="20"/>
      <c r="AG853" s="20"/>
      <c r="AH853" s="20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</row>
    <row r="854">
      <c r="A854" s="20"/>
      <c r="B854" s="20"/>
      <c r="C854" s="20"/>
      <c r="D854" s="20"/>
      <c r="E854" s="20"/>
      <c r="F854" s="20"/>
      <c r="G854" s="20"/>
      <c r="H854" s="20"/>
      <c r="I854" s="48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392"/>
      <c r="AF854" s="20"/>
      <c r="AG854" s="20"/>
      <c r="AH854" s="20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</row>
    <row r="855">
      <c r="A855" s="20"/>
      <c r="B855" s="20"/>
      <c r="C855" s="20"/>
      <c r="D855" s="20"/>
      <c r="E855" s="20"/>
      <c r="F855" s="20"/>
      <c r="G855" s="20"/>
      <c r="H855" s="20"/>
      <c r="I855" s="48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392"/>
      <c r="AF855" s="20"/>
      <c r="AG855" s="20"/>
      <c r="AH855" s="20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</row>
    <row r="856">
      <c r="A856" s="20"/>
      <c r="B856" s="20"/>
      <c r="C856" s="20"/>
      <c r="D856" s="20"/>
      <c r="E856" s="20"/>
      <c r="F856" s="20"/>
      <c r="G856" s="20"/>
      <c r="H856" s="20"/>
      <c r="I856" s="48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392"/>
      <c r="AF856" s="20"/>
      <c r="AG856" s="20"/>
      <c r="AH856" s="20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</row>
    <row r="857">
      <c r="A857" s="20"/>
      <c r="B857" s="20"/>
      <c r="C857" s="20"/>
      <c r="D857" s="20"/>
      <c r="E857" s="20"/>
      <c r="F857" s="20"/>
      <c r="G857" s="20"/>
      <c r="H857" s="20"/>
      <c r="I857" s="48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392"/>
      <c r="AF857" s="20"/>
      <c r="AG857" s="20"/>
      <c r="AH857" s="20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</row>
    <row r="858">
      <c r="A858" s="20"/>
      <c r="B858" s="20"/>
      <c r="C858" s="20"/>
      <c r="D858" s="20"/>
      <c r="E858" s="20"/>
      <c r="F858" s="20"/>
      <c r="G858" s="20"/>
      <c r="H858" s="20"/>
      <c r="I858" s="48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392"/>
      <c r="AF858" s="20"/>
      <c r="AG858" s="20"/>
      <c r="AH858" s="20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</row>
    <row r="859">
      <c r="A859" s="20"/>
      <c r="B859" s="20"/>
      <c r="C859" s="20"/>
      <c r="D859" s="20"/>
      <c r="E859" s="20"/>
      <c r="F859" s="20"/>
      <c r="G859" s="20"/>
      <c r="H859" s="20"/>
      <c r="I859" s="48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392"/>
      <c r="AF859" s="20"/>
      <c r="AG859" s="20"/>
      <c r="AH859" s="20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</row>
    <row r="860">
      <c r="A860" s="20"/>
      <c r="B860" s="20"/>
      <c r="C860" s="20"/>
      <c r="D860" s="20"/>
      <c r="E860" s="20"/>
      <c r="F860" s="20"/>
      <c r="G860" s="20"/>
      <c r="H860" s="20"/>
      <c r="I860" s="48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392"/>
      <c r="AF860" s="20"/>
      <c r="AG860" s="20"/>
      <c r="AH860" s="20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</row>
    <row r="861">
      <c r="A861" s="20"/>
      <c r="B861" s="20"/>
      <c r="C861" s="20"/>
      <c r="D861" s="20"/>
      <c r="E861" s="20"/>
      <c r="F861" s="20"/>
      <c r="G861" s="20"/>
      <c r="H861" s="20"/>
      <c r="I861" s="48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392"/>
      <c r="AF861" s="20"/>
      <c r="AG861" s="20"/>
      <c r="AH861" s="20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</row>
    <row r="862">
      <c r="A862" s="20"/>
      <c r="B862" s="20"/>
      <c r="C862" s="20"/>
      <c r="D862" s="20"/>
      <c r="E862" s="20"/>
      <c r="F862" s="20"/>
      <c r="G862" s="20"/>
      <c r="H862" s="20"/>
      <c r="I862" s="48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392"/>
      <c r="AF862" s="20"/>
      <c r="AG862" s="20"/>
      <c r="AH862" s="20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</row>
    <row r="863">
      <c r="A863" s="20"/>
      <c r="B863" s="20"/>
      <c r="C863" s="20"/>
      <c r="D863" s="20"/>
      <c r="E863" s="20"/>
      <c r="F863" s="20"/>
      <c r="G863" s="20"/>
      <c r="H863" s="20"/>
      <c r="I863" s="48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392"/>
      <c r="AF863" s="20"/>
      <c r="AG863" s="20"/>
      <c r="AH863" s="20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</row>
    <row r="864">
      <c r="A864" s="20"/>
      <c r="B864" s="20"/>
      <c r="C864" s="20"/>
      <c r="D864" s="20"/>
      <c r="E864" s="20"/>
      <c r="F864" s="20"/>
      <c r="G864" s="20"/>
      <c r="H864" s="20"/>
      <c r="I864" s="48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392"/>
      <c r="AF864" s="20"/>
      <c r="AG864" s="20"/>
      <c r="AH864" s="20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</row>
    <row r="865">
      <c r="A865" s="20"/>
      <c r="B865" s="20"/>
      <c r="C865" s="20"/>
      <c r="D865" s="20"/>
      <c r="E865" s="20"/>
      <c r="F865" s="20"/>
      <c r="G865" s="20"/>
      <c r="H865" s="20"/>
      <c r="I865" s="48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392"/>
      <c r="AF865" s="20"/>
      <c r="AG865" s="20"/>
      <c r="AH865" s="20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</row>
    <row r="866">
      <c r="A866" s="20"/>
      <c r="B866" s="20"/>
      <c r="C866" s="20"/>
      <c r="D866" s="20"/>
      <c r="E866" s="20"/>
      <c r="F866" s="20"/>
      <c r="G866" s="20"/>
      <c r="H866" s="20"/>
      <c r="I866" s="48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392"/>
      <c r="AF866" s="20"/>
      <c r="AG866" s="20"/>
      <c r="AH866" s="20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</row>
    <row r="867">
      <c r="A867" s="20"/>
      <c r="B867" s="20"/>
      <c r="C867" s="20"/>
      <c r="D867" s="20"/>
      <c r="E867" s="20"/>
      <c r="F867" s="20"/>
      <c r="G867" s="20"/>
      <c r="H867" s="20"/>
      <c r="I867" s="48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392"/>
      <c r="AF867" s="20"/>
      <c r="AG867" s="20"/>
      <c r="AH867" s="20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</row>
    <row r="868">
      <c r="A868" s="20"/>
      <c r="B868" s="20"/>
      <c r="C868" s="20"/>
      <c r="D868" s="20"/>
      <c r="E868" s="20"/>
      <c r="F868" s="20"/>
      <c r="G868" s="20"/>
      <c r="H868" s="20"/>
      <c r="I868" s="48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392"/>
      <c r="AF868" s="20"/>
      <c r="AG868" s="20"/>
      <c r="AH868" s="20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</row>
    <row r="869">
      <c r="A869" s="20"/>
      <c r="B869" s="20"/>
      <c r="C869" s="20"/>
      <c r="D869" s="20"/>
      <c r="E869" s="20"/>
      <c r="F869" s="20"/>
      <c r="G869" s="20"/>
      <c r="H869" s="20"/>
      <c r="I869" s="48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392"/>
      <c r="AF869" s="20"/>
      <c r="AG869" s="20"/>
      <c r="AH869" s="20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</row>
    <row r="870">
      <c r="A870" s="20"/>
      <c r="B870" s="20"/>
      <c r="C870" s="20"/>
      <c r="D870" s="20"/>
      <c r="E870" s="20"/>
      <c r="F870" s="20"/>
      <c r="G870" s="20"/>
      <c r="H870" s="20"/>
      <c r="I870" s="48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392"/>
      <c r="AF870" s="20"/>
      <c r="AG870" s="20"/>
      <c r="AH870" s="20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</row>
    <row r="871">
      <c r="A871" s="20"/>
      <c r="B871" s="20"/>
      <c r="C871" s="20"/>
      <c r="D871" s="20"/>
      <c r="E871" s="20"/>
      <c r="F871" s="20"/>
      <c r="G871" s="20"/>
      <c r="H871" s="20"/>
      <c r="I871" s="48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392"/>
      <c r="AF871" s="20"/>
      <c r="AG871" s="20"/>
      <c r="AH871" s="20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</row>
    <row r="872">
      <c r="A872" s="20"/>
      <c r="B872" s="20"/>
      <c r="C872" s="20"/>
      <c r="D872" s="20"/>
      <c r="E872" s="20"/>
      <c r="F872" s="20"/>
      <c r="G872" s="20"/>
      <c r="H872" s="20"/>
      <c r="I872" s="48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392"/>
      <c r="AF872" s="20"/>
      <c r="AG872" s="20"/>
      <c r="AH872" s="20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</row>
    <row r="873">
      <c r="A873" s="20"/>
      <c r="B873" s="20"/>
      <c r="C873" s="20"/>
      <c r="D873" s="20"/>
      <c r="E873" s="20"/>
      <c r="F873" s="20"/>
      <c r="G873" s="20"/>
      <c r="H873" s="20"/>
      <c r="I873" s="48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392"/>
      <c r="AF873" s="20"/>
      <c r="AG873" s="20"/>
      <c r="AH873" s="20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</row>
    <row r="874">
      <c r="A874" s="20"/>
      <c r="B874" s="20"/>
      <c r="C874" s="20"/>
      <c r="D874" s="20"/>
      <c r="E874" s="20"/>
      <c r="F874" s="20"/>
      <c r="G874" s="20"/>
      <c r="H874" s="20"/>
      <c r="I874" s="48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392"/>
      <c r="AF874" s="20"/>
      <c r="AG874" s="20"/>
      <c r="AH874" s="20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</row>
    <row r="875">
      <c r="A875" s="20"/>
      <c r="B875" s="20"/>
      <c r="C875" s="20"/>
      <c r="D875" s="20"/>
      <c r="E875" s="20"/>
      <c r="F875" s="20"/>
      <c r="G875" s="20"/>
      <c r="H875" s="20"/>
      <c r="I875" s="48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392"/>
      <c r="AF875" s="20"/>
      <c r="AG875" s="20"/>
      <c r="AH875" s="20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</row>
    <row r="876">
      <c r="A876" s="20"/>
      <c r="B876" s="20"/>
      <c r="C876" s="20"/>
      <c r="D876" s="20"/>
      <c r="E876" s="20"/>
      <c r="F876" s="20"/>
      <c r="G876" s="20"/>
      <c r="H876" s="20"/>
      <c r="I876" s="48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392"/>
      <c r="AF876" s="20"/>
      <c r="AG876" s="20"/>
      <c r="AH876" s="20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</row>
    <row r="877">
      <c r="A877" s="20"/>
      <c r="B877" s="20"/>
      <c r="C877" s="20"/>
      <c r="D877" s="20"/>
      <c r="E877" s="20"/>
      <c r="F877" s="20"/>
      <c r="G877" s="20"/>
      <c r="H877" s="20"/>
      <c r="I877" s="48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392"/>
      <c r="AF877" s="20"/>
      <c r="AG877" s="20"/>
      <c r="AH877" s="20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</row>
    <row r="878">
      <c r="A878" s="20"/>
      <c r="B878" s="20"/>
      <c r="C878" s="20"/>
      <c r="D878" s="20"/>
      <c r="E878" s="20"/>
      <c r="F878" s="20"/>
      <c r="G878" s="20"/>
      <c r="H878" s="20"/>
      <c r="I878" s="48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392"/>
      <c r="AF878" s="20"/>
      <c r="AG878" s="20"/>
      <c r="AH878" s="20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</row>
    <row r="879">
      <c r="A879" s="20"/>
      <c r="B879" s="20"/>
      <c r="C879" s="20"/>
      <c r="D879" s="20"/>
      <c r="E879" s="20"/>
      <c r="F879" s="20"/>
      <c r="G879" s="20"/>
      <c r="H879" s="20"/>
      <c r="I879" s="48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392"/>
      <c r="AF879" s="20"/>
      <c r="AG879" s="20"/>
      <c r="AH879" s="20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</row>
    <row r="880">
      <c r="A880" s="20"/>
      <c r="B880" s="20"/>
      <c r="C880" s="20"/>
      <c r="D880" s="20"/>
      <c r="E880" s="20"/>
      <c r="F880" s="20"/>
      <c r="G880" s="20"/>
      <c r="H880" s="20"/>
      <c r="I880" s="48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392"/>
      <c r="AF880" s="20"/>
      <c r="AG880" s="20"/>
      <c r="AH880" s="20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</row>
    <row r="881">
      <c r="A881" s="20"/>
      <c r="B881" s="20"/>
      <c r="C881" s="20"/>
      <c r="D881" s="20"/>
      <c r="E881" s="20"/>
      <c r="F881" s="20"/>
      <c r="G881" s="20"/>
      <c r="H881" s="20"/>
      <c r="I881" s="48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392"/>
      <c r="AF881" s="20"/>
      <c r="AG881" s="20"/>
      <c r="AH881" s="20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</row>
    <row r="882">
      <c r="A882" s="20"/>
      <c r="B882" s="20"/>
      <c r="C882" s="20"/>
      <c r="D882" s="20"/>
      <c r="E882" s="20"/>
      <c r="F882" s="20"/>
      <c r="G882" s="20"/>
      <c r="H882" s="20"/>
      <c r="I882" s="48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392"/>
      <c r="AF882" s="20"/>
      <c r="AG882" s="20"/>
      <c r="AH882" s="20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</row>
    <row r="883">
      <c r="A883" s="20"/>
      <c r="B883" s="20"/>
      <c r="C883" s="20"/>
      <c r="D883" s="20"/>
      <c r="E883" s="20"/>
      <c r="F883" s="20"/>
      <c r="G883" s="20"/>
      <c r="H883" s="20"/>
      <c r="I883" s="48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392"/>
      <c r="AF883" s="20"/>
      <c r="AG883" s="20"/>
      <c r="AH883" s="20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</row>
    <row r="884">
      <c r="A884" s="20"/>
      <c r="B884" s="20"/>
      <c r="C884" s="20"/>
      <c r="D884" s="20"/>
      <c r="E884" s="20"/>
      <c r="F884" s="20"/>
      <c r="G884" s="20"/>
      <c r="H884" s="20"/>
      <c r="I884" s="48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392"/>
      <c r="AF884" s="20"/>
      <c r="AG884" s="20"/>
      <c r="AH884" s="20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</row>
    <row r="885">
      <c r="A885" s="20"/>
      <c r="B885" s="20"/>
      <c r="C885" s="20"/>
      <c r="D885" s="20"/>
      <c r="E885" s="20"/>
      <c r="F885" s="20"/>
      <c r="G885" s="20"/>
      <c r="H885" s="20"/>
      <c r="I885" s="48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392"/>
      <c r="AF885" s="20"/>
      <c r="AG885" s="20"/>
      <c r="AH885" s="20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</row>
    <row r="886">
      <c r="A886" s="20"/>
      <c r="B886" s="20"/>
      <c r="C886" s="20"/>
      <c r="D886" s="20"/>
      <c r="E886" s="20"/>
      <c r="F886" s="20"/>
      <c r="G886" s="20"/>
      <c r="H886" s="20"/>
      <c r="I886" s="48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392"/>
      <c r="AF886" s="20"/>
      <c r="AG886" s="20"/>
      <c r="AH886" s="20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</row>
    <row r="887">
      <c r="A887" s="20"/>
      <c r="B887" s="20"/>
      <c r="C887" s="20"/>
      <c r="D887" s="20"/>
      <c r="E887" s="20"/>
      <c r="F887" s="20"/>
      <c r="G887" s="20"/>
      <c r="H887" s="20"/>
      <c r="I887" s="48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392"/>
      <c r="AF887" s="20"/>
      <c r="AG887" s="20"/>
      <c r="AH887" s="20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</row>
    <row r="888">
      <c r="A888" s="20"/>
      <c r="B888" s="20"/>
      <c r="C888" s="20"/>
      <c r="D888" s="20"/>
      <c r="E888" s="20"/>
      <c r="F888" s="20"/>
      <c r="G888" s="20"/>
      <c r="H888" s="20"/>
      <c r="I888" s="48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392"/>
      <c r="AF888" s="20"/>
      <c r="AG888" s="20"/>
      <c r="AH888" s="20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</row>
    <row r="889">
      <c r="A889" s="20"/>
      <c r="B889" s="20"/>
      <c r="C889" s="20"/>
      <c r="D889" s="20"/>
      <c r="E889" s="20"/>
      <c r="F889" s="20"/>
      <c r="G889" s="20"/>
      <c r="H889" s="20"/>
      <c r="I889" s="48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392"/>
      <c r="AF889" s="20"/>
      <c r="AG889" s="20"/>
      <c r="AH889" s="20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</row>
    <row r="890">
      <c r="A890" s="20"/>
      <c r="B890" s="20"/>
      <c r="C890" s="20"/>
      <c r="D890" s="20"/>
      <c r="E890" s="20"/>
      <c r="F890" s="20"/>
      <c r="G890" s="20"/>
      <c r="H890" s="20"/>
      <c r="I890" s="48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392"/>
      <c r="AF890" s="20"/>
      <c r="AG890" s="20"/>
      <c r="AH890" s="20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</row>
    <row r="891">
      <c r="A891" s="20"/>
      <c r="B891" s="20"/>
      <c r="C891" s="20"/>
      <c r="D891" s="20"/>
      <c r="E891" s="20"/>
      <c r="F891" s="20"/>
      <c r="G891" s="20"/>
      <c r="H891" s="20"/>
      <c r="I891" s="48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392"/>
      <c r="AF891" s="20"/>
      <c r="AG891" s="20"/>
      <c r="AH891" s="20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</row>
    <row r="892">
      <c r="A892" s="20"/>
      <c r="B892" s="20"/>
      <c r="C892" s="20"/>
      <c r="D892" s="20"/>
      <c r="E892" s="20"/>
      <c r="F892" s="20"/>
      <c r="G892" s="20"/>
      <c r="H892" s="20"/>
      <c r="I892" s="48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392"/>
      <c r="AF892" s="20"/>
      <c r="AG892" s="20"/>
      <c r="AH892" s="20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</row>
    <row r="893">
      <c r="A893" s="20"/>
      <c r="B893" s="20"/>
      <c r="C893" s="20"/>
      <c r="D893" s="20"/>
      <c r="E893" s="20"/>
      <c r="F893" s="20"/>
      <c r="G893" s="20"/>
      <c r="H893" s="20"/>
      <c r="I893" s="48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392"/>
      <c r="AF893" s="20"/>
      <c r="AG893" s="20"/>
      <c r="AH893" s="20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</row>
    <row r="894">
      <c r="A894" s="20"/>
      <c r="B894" s="20"/>
      <c r="C894" s="20"/>
      <c r="D894" s="20"/>
      <c r="E894" s="20"/>
      <c r="F894" s="20"/>
      <c r="G894" s="20"/>
      <c r="H894" s="20"/>
      <c r="I894" s="48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392"/>
      <c r="AF894" s="20"/>
      <c r="AG894" s="20"/>
      <c r="AH894" s="20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</row>
    <row r="895">
      <c r="A895" s="20"/>
      <c r="B895" s="20"/>
      <c r="C895" s="20"/>
      <c r="D895" s="20"/>
      <c r="E895" s="20"/>
      <c r="F895" s="20"/>
      <c r="G895" s="20"/>
      <c r="H895" s="20"/>
      <c r="I895" s="48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392"/>
      <c r="AF895" s="20"/>
      <c r="AG895" s="20"/>
      <c r="AH895" s="20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</row>
    <row r="896">
      <c r="A896" s="20"/>
      <c r="B896" s="20"/>
      <c r="C896" s="20"/>
      <c r="D896" s="20"/>
      <c r="E896" s="20"/>
      <c r="F896" s="20"/>
      <c r="G896" s="20"/>
      <c r="H896" s="20"/>
      <c r="I896" s="48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392"/>
      <c r="AF896" s="20"/>
      <c r="AG896" s="20"/>
      <c r="AH896" s="20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</row>
    <row r="897">
      <c r="A897" s="20"/>
      <c r="B897" s="20"/>
      <c r="C897" s="20"/>
      <c r="D897" s="20"/>
      <c r="E897" s="20"/>
      <c r="F897" s="20"/>
      <c r="G897" s="20"/>
      <c r="H897" s="20"/>
      <c r="I897" s="48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392"/>
      <c r="AF897" s="20"/>
      <c r="AG897" s="20"/>
      <c r="AH897" s="20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</row>
    <row r="898">
      <c r="A898" s="20"/>
      <c r="B898" s="20"/>
      <c r="C898" s="20"/>
      <c r="D898" s="20"/>
      <c r="E898" s="20"/>
      <c r="F898" s="20"/>
      <c r="G898" s="20"/>
      <c r="H898" s="20"/>
      <c r="I898" s="48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392"/>
      <c r="AF898" s="20"/>
      <c r="AG898" s="20"/>
      <c r="AH898" s="20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</row>
    <row r="899">
      <c r="A899" s="20"/>
      <c r="B899" s="20"/>
      <c r="C899" s="20"/>
      <c r="D899" s="20"/>
      <c r="E899" s="20"/>
      <c r="F899" s="20"/>
      <c r="G899" s="20"/>
      <c r="H899" s="20"/>
      <c r="I899" s="48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392"/>
      <c r="AF899" s="20"/>
      <c r="AG899" s="20"/>
      <c r="AH899" s="20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</row>
    <row r="900">
      <c r="A900" s="20"/>
      <c r="B900" s="20"/>
      <c r="C900" s="20"/>
      <c r="D900" s="20"/>
      <c r="E900" s="20"/>
      <c r="F900" s="20"/>
      <c r="G900" s="20"/>
      <c r="H900" s="20"/>
      <c r="I900" s="48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392"/>
      <c r="AF900" s="20"/>
      <c r="AG900" s="20"/>
      <c r="AH900" s="20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</row>
    <row r="901">
      <c r="A901" s="20"/>
      <c r="B901" s="20"/>
      <c r="C901" s="20"/>
      <c r="D901" s="20"/>
      <c r="E901" s="20"/>
      <c r="F901" s="20"/>
      <c r="G901" s="20"/>
      <c r="H901" s="20"/>
      <c r="I901" s="48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392"/>
      <c r="AF901" s="20"/>
      <c r="AG901" s="20"/>
      <c r="AH901" s="20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</row>
    <row r="902">
      <c r="A902" s="20"/>
      <c r="B902" s="20"/>
      <c r="C902" s="20"/>
      <c r="D902" s="20"/>
      <c r="E902" s="20"/>
      <c r="F902" s="20"/>
      <c r="G902" s="20"/>
      <c r="H902" s="20"/>
      <c r="I902" s="48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392"/>
      <c r="AF902" s="20"/>
      <c r="AG902" s="20"/>
      <c r="AH902" s="20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</row>
    <row r="903">
      <c r="A903" s="20"/>
      <c r="B903" s="20"/>
      <c r="C903" s="20"/>
      <c r="D903" s="20"/>
      <c r="E903" s="20"/>
      <c r="F903" s="20"/>
      <c r="G903" s="20"/>
      <c r="H903" s="20"/>
      <c r="I903" s="48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392"/>
      <c r="AF903" s="20"/>
      <c r="AG903" s="20"/>
      <c r="AH903" s="20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</row>
    <row r="904">
      <c r="A904" s="20"/>
      <c r="B904" s="20"/>
      <c r="C904" s="20"/>
      <c r="D904" s="20"/>
      <c r="E904" s="20"/>
      <c r="F904" s="20"/>
      <c r="G904" s="20"/>
      <c r="H904" s="20"/>
      <c r="I904" s="48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392"/>
      <c r="AF904" s="20"/>
      <c r="AG904" s="20"/>
      <c r="AH904" s="20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</row>
    <row r="905">
      <c r="A905" s="20"/>
      <c r="B905" s="20"/>
      <c r="C905" s="20"/>
      <c r="D905" s="20"/>
      <c r="E905" s="20"/>
      <c r="F905" s="20"/>
      <c r="G905" s="20"/>
      <c r="H905" s="20"/>
      <c r="I905" s="48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392"/>
      <c r="AF905" s="20"/>
      <c r="AG905" s="20"/>
      <c r="AH905" s="20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</row>
    <row r="906">
      <c r="A906" s="20"/>
      <c r="B906" s="20"/>
      <c r="C906" s="20"/>
      <c r="D906" s="20"/>
      <c r="E906" s="20"/>
      <c r="F906" s="20"/>
      <c r="G906" s="20"/>
      <c r="H906" s="20"/>
      <c r="I906" s="48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392"/>
      <c r="AF906" s="20"/>
      <c r="AG906" s="20"/>
      <c r="AH906" s="20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</row>
    <row r="907">
      <c r="A907" s="20"/>
      <c r="B907" s="20"/>
      <c r="C907" s="20"/>
      <c r="D907" s="20"/>
      <c r="E907" s="20"/>
      <c r="F907" s="20"/>
      <c r="G907" s="20"/>
      <c r="H907" s="20"/>
      <c r="I907" s="48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392"/>
      <c r="AF907" s="20"/>
      <c r="AG907" s="20"/>
      <c r="AH907" s="20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</row>
    <row r="908">
      <c r="A908" s="20"/>
      <c r="B908" s="20"/>
      <c r="C908" s="20"/>
      <c r="D908" s="20"/>
      <c r="E908" s="20"/>
      <c r="F908" s="20"/>
      <c r="G908" s="20"/>
      <c r="H908" s="20"/>
      <c r="I908" s="48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392"/>
      <c r="AF908" s="20"/>
      <c r="AG908" s="20"/>
      <c r="AH908" s="20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</row>
    <row r="909">
      <c r="A909" s="20"/>
      <c r="B909" s="20"/>
      <c r="C909" s="20"/>
      <c r="D909" s="20"/>
      <c r="E909" s="20"/>
      <c r="F909" s="20"/>
      <c r="G909" s="20"/>
      <c r="H909" s="20"/>
      <c r="I909" s="48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392"/>
      <c r="AF909" s="20"/>
      <c r="AG909" s="20"/>
      <c r="AH909" s="20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</row>
    <row r="910">
      <c r="A910" s="20"/>
      <c r="B910" s="20"/>
      <c r="C910" s="20"/>
      <c r="D910" s="20"/>
      <c r="E910" s="20"/>
      <c r="F910" s="20"/>
      <c r="G910" s="20"/>
      <c r="H910" s="20"/>
      <c r="I910" s="48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392"/>
      <c r="AF910" s="20"/>
      <c r="AG910" s="20"/>
      <c r="AH910" s="20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</row>
    <row r="911">
      <c r="A911" s="20"/>
      <c r="B911" s="20"/>
      <c r="C911" s="20"/>
      <c r="D911" s="20"/>
      <c r="E911" s="20"/>
      <c r="F911" s="20"/>
      <c r="G911" s="20"/>
      <c r="H911" s="20"/>
      <c r="I911" s="48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392"/>
      <c r="AF911" s="20"/>
      <c r="AG911" s="20"/>
      <c r="AH911" s="20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</row>
    <row r="912">
      <c r="A912" s="20"/>
      <c r="B912" s="20"/>
      <c r="C912" s="20"/>
      <c r="D912" s="20"/>
      <c r="E912" s="20"/>
      <c r="F912" s="20"/>
      <c r="G912" s="20"/>
      <c r="H912" s="20"/>
      <c r="I912" s="48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392"/>
      <c r="AF912" s="20"/>
      <c r="AG912" s="20"/>
      <c r="AH912" s="20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</row>
    <row r="913">
      <c r="A913" s="20"/>
      <c r="B913" s="20"/>
      <c r="C913" s="20"/>
      <c r="D913" s="20"/>
      <c r="E913" s="20"/>
      <c r="F913" s="20"/>
      <c r="G913" s="20"/>
      <c r="H913" s="20"/>
      <c r="I913" s="48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392"/>
      <c r="AF913" s="20"/>
      <c r="AG913" s="20"/>
      <c r="AH913" s="20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</row>
    <row r="914">
      <c r="A914" s="20"/>
      <c r="B914" s="20"/>
      <c r="C914" s="20"/>
      <c r="D914" s="20"/>
      <c r="E914" s="20"/>
      <c r="F914" s="20"/>
      <c r="G914" s="20"/>
      <c r="H914" s="20"/>
      <c r="I914" s="48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392"/>
      <c r="AF914" s="20"/>
      <c r="AG914" s="20"/>
      <c r="AH914" s="20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</row>
    <row r="915">
      <c r="A915" s="20"/>
      <c r="B915" s="20"/>
      <c r="C915" s="20"/>
      <c r="D915" s="20"/>
      <c r="E915" s="20"/>
      <c r="F915" s="20"/>
      <c r="G915" s="20"/>
      <c r="H915" s="20"/>
      <c r="I915" s="48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392"/>
      <c r="AF915" s="20"/>
      <c r="AG915" s="20"/>
      <c r="AH915" s="20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</row>
    <row r="916">
      <c r="A916" s="20"/>
      <c r="B916" s="20"/>
      <c r="C916" s="20"/>
      <c r="D916" s="20"/>
      <c r="E916" s="20"/>
      <c r="F916" s="20"/>
      <c r="G916" s="20"/>
      <c r="H916" s="20"/>
      <c r="I916" s="48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392"/>
      <c r="AF916" s="20"/>
      <c r="AG916" s="20"/>
      <c r="AH916" s="20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</row>
    <row r="917">
      <c r="A917" s="20"/>
      <c r="B917" s="20"/>
      <c r="C917" s="20"/>
      <c r="D917" s="20"/>
      <c r="E917" s="20"/>
      <c r="F917" s="20"/>
      <c r="G917" s="20"/>
      <c r="H917" s="20"/>
      <c r="I917" s="48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392"/>
      <c r="AF917" s="20"/>
      <c r="AG917" s="20"/>
      <c r="AH917" s="20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</row>
    <row r="918">
      <c r="A918" s="20"/>
      <c r="B918" s="20"/>
      <c r="C918" s="20"/>
      <c r="D918" s="20"/>
      <c r="E918" s="20"/>
      <c r="F918" s="20"/>
      <c r="G918" s="20"/>
      <c r="H918" s="20"/>
      <c r="I918" s="48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392"/>
      <c r="AF918" s="20"/>
      <c r="AG918" s="20"/>
      <c r="AH918" s="20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</row>
    <row r="919">
      <c r="A919" s="20"/>
      <c r="B919" s="20"/>
      <c r="C919" s="20"/>
      <c r="D919" s="20"/>
      <c r="E919" s="20"/>
      <c r="F919" s="20"/>
      <c r="G919" s="20"/>
      <c r="H919" s="20"/>
      <c r="I919" s="48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392"/>
      <c r="AF919" s="20"/>
      <c r="AG919" s="20"/>
      <c r="AH919" s="20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</row>
    <row r="920">
      <c r="A920" s="20"/>
      <c r="B920" s="20"/>
      <c r="C920" s="20"/>
      <c r="D920" s="20"/>
      <c r="E920" s="20"/>
      <c r="F920" s="20"/>
      <c r="G920" s="20"/>
      <c r="H920" s="20"/>
      <c r="I920" s="48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392"/>
      <c r="AF920" s="20"/>
      <c r="AG920" s="20"/>
      <c r="AH920" s="20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</row>
    <row r="921">
      <c r="A921" s="20"/>
      <c r="B921" s="20"/>
      <c r="C921" s="20"/>
      <c r="D921" s="20"/>
      <c r="E921" s="20"/>
      <c r="F921" s="20"/>
      <c r="G921" s="20"/>
      <c r="H921" s="20"/>
      <c r="I921" s="48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392"/>
      <c r="AF921" s="20"/>
      <c r="AG921" s="20"/>
      <c r="AH921" s="20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</row>
    <row r="922">
      <c r="A922" s="20"/>
      <c r="B922" s="20"/>
      <c r="C922" s="20"/>
      <c r="D922" s="20"/>
      <c r="E922" s="20"/>
      <c r="F922" s="20"/>
      <c r="G922" s="20"/>
      <c r="H922" s="20"/>
      <c r="I922" s="48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392"/>
      <c r="AF922" s="20"/>
      <c r="AG922" s="20"/>
      <c r="AH922" s="20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</row>
    <row r="923">
      <c r="A923" s="20"/>
      <c r="B923" s="20"/>
      <c r="C923" s="20"/>
      <c r="D923" s="20"/>
      <c r="E923" s="20"/>
      <c r="F923" s="20"/>
      <c r="G923" s="20"/>
      <c r="H923" s="20"/>
      <c r="I923" s="48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392"/>
      <c r="AF923" s="20"/>
      <c r="AG923" s="20"/>
      <c r="AH923" s="20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</row>
    <row r="924">
      <c r="A924" s="20"/>
      <c r="B924" s="20"/>
      <c r="C924" s="20"/>
      <c r="D924" s="20"/>
      <c r="E924" s="20"/>
      <c r="F924" s="20"/>
      <c r="G924" s="20"/>
      <c r="H924" s="20"/>
      <c r="I924" s="48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392"/>
      <c r="AF924" s="20"/>
      <c r="AG924" s="20"/>
      <c r="AH924" s="20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</row>
    <row r="925">
      <c r="A925" s="20"/>
      <c r="B925" s="20"/>
      <c r="C925" s="20"/>
      <c r="D925" s="20"/>
      <c r="E925" s="20"/>
      <c r="F925" s="20"/>
      <c r="G925" s="20"/>
      <c r="H925" s="20"/>
      <c r="I925" s="48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392"/>
      <c r="AF925" s="20"/>
      <c r="AG925" s="20"/>
      <c r="AH925" s="20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</row>
    <row r="926">
      <c r="A926" s="20"/>
      <c r="B926" s="20"/>
      <c r="C926" s="20"/>
      <c r="D926" s="20"/>
      <c r="E926" s="20"/>
      <c r="F926" s="20"/>
      <c r="G926" s="20"/>
      <c r="H926" s="20"/>
      <c r="I926" s="48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392"/>
      <c r="AF926" s="20"/>
      <c r="AG926" s="20"/>
      <c r="AH926" s="20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</row>
    <row r="927">
      <c r="A927" s="20"/>
      <c r="B927" s="20"/>
      <c r="C927" s="20"/>
      <c r="D927" s="20"/>
      <c r="E927" s="20"/>
      <c r="F927" s="20"/>
      <c r="G927" s="20"/>
      <c r="H927" s="20"/>
      <c r="I927" s="48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392"/>
      <c r="AF927" s="20"/>
      <c r="AG927" s="20"/>
      <c r="AH927" s="20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</row>
    <row r="928">
      <c r="A928" s="20"/>
      <c r="B928" s="20"/>
      <c r="C928" s="20"/>
      <c r="D928" s="20"/>
      <c r="E928" s="20"/>
      <c r="F928" s="20"/>
      <c r="G928" s="20"/>
      <c r="H928" s="20"/>
      <c r="I928" s="48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392"/>
      <c r="AF928" s="20"/>
      <c r="AG928" s="20"/>
      <c r="AH928" s="20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</row>
    <row r="929">
      <c r="A929" s="20"/>
      <c r="B929" s="20"/>
      <c r="C929" s="20"/>
      <c r="D929" s="20"/>
      <c r="E929" s="20"/>
      <c r="F929" s="20"/>
      <c r="G929" s="20"/>
      <c r="H929" s="20"/>
      <c r="I929" s="48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392"/>
      <c r="AF929" s="20"/>
      <c r="AG929" s="20"/>
      <c r="AH929" s="20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</row>
    <row r="930">
      <c r="A930" s="20"/>
      <c r="B930" s="20"/>
      <c r="C930" s="20"/>
      <c r="D930" s="20"/>
      <c r="E930" s="20"/>
      <c r="F930" s="20"/>
      <c r="G930" s="20"/>
      <c r="H930" s="20"/>
      <c r="I930" s="48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392"/>
      <c r="AF930" s="20"/>
      <c r="AG930" s="20"/>
      <c r="AH930" s="20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</row>
    <row r="931">
      <c r="A931" s="20"/>
      <c r="B931" s="20"/>
      <c r="C931" s="20"/>
      <c r="D931" s="20"/>
      <c r="E931" s="20"/>
      <c r="F931" s="20"/>
      <c r="G931" s="20"/>
      <c r="H931" s="20"/>
      <c r="I931" s="48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392"/>
      <c r="AF931" s="20"/>
      <c r="AG931" s="20"/>
      <c r="AH931" s="20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</row>
    <row r="932">
      <c r="A932" s="20"/>
      <c r="B932" s="20"/>
      <c r="C932" s="20"/>
      <c r="D932" s="20"/>
      <c r="E932" s="20"/>
      <c r="F932" s="20"/>
      <c r="G932" s="20"/>
      <c r="H932" s="20"/>
      <c r="I932" s="48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392"/>
      <c r="AF932" s="20"/>
      <c r="AG932" s="20"/>
      <c r="AH932" s="20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</row>
    <row r="933">
      <c r="A933" s="20"/>
      <c r="B933" s="20"/>
      <c r="C933" s="20"/>
      <c r="D933" s="20"/>
      <c r="E933" s="20"/>
      <c r="F933" s="20"/>
      <c r="G933" s="20"/>
      <c r="H933" s="20"/>
      <c r="I933" s="48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392"/>
      <c r="AF933" s="20"/>
      <c r="AG933" s="20"/>
      <c r="AH933" s="20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</row>
    <row r="934">
      <c r="A934" s="20"/>
      <c r="B934" s="20"/>
      <c r="C934" s="20"/>
      <c r="D934" s="20"/>
      <c r="E934" s="20"/>
      <c r="F934" s="20"/>
      <c r="G934" s="20"/>
      <c r="H934" s="20"/>
      <c r="I934" s="48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392"/>
      <c r="AF934" s="20"/>
      <c r="AG934" s="20"/>
      <c r="AH934" s="20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</row>
    <row r="935">
      <c r="A935" s="20"/>
      <c r="B935" s="20"/>
      <c r="C935" s="20"/>
      <c r="D935" s="20"/>
      <c r="E935" s="20"/>
      <c r="F935" s="20"/>
      <c r="G935" s="20"/>
      <c r="H935" s="20"/>
      <c r="I935" s="48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392"/>
      <c r="AF935" s="20"/>
      <c r="AG935" s="20"/>
      <c r="AH935" s="20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</row>
    <row r="936">
      <c r="A936" s="20"/>
      <c r="B936" s="20"/>
      <c r="C936" s="20"/>
      <c r="D936" s="20"/>
      <c r="E936" s="20"/>
      <c r="F936" s="20"/>
      <c r="G936" s="20"/>
      <c r="H936" s="20"/>
      <c r="I936" s="48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392"/>
      <c r="AF936" s="20"/>
      <c r="AG936" s="20"/>
      <c r="AH936" s="20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</row>
    <row r="937">
      <c r="A937" s="20"/>
      <c r="B937" s="20"/>
      <c r="C937" s="20"/>
      <c r="D937" s="20"/>
      <c r="E937" s="20"/>
      <c r="F937" s="20"/>
      <c r="G937" s="20"/>
      <c r="H937" s="20"/>
      <c r="I937" s="48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392"/>
      <c r="AF937" s="20"/>
      <c r="AG937" s="20"/>
      <c r="AH937" s="20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</row>
    <row r="938">
      <c r="A938" s="20"/>
      <c r="B938" s="20"/>
      <c r="C938" s="20"/>
      <c r="D938" s="20"/>
      <c r="E938" s="20"/>
      <c r="F938" s="20"/>
      <c r="G938" s="20"/>
      <c r="H938" s="20"/>
      <c r="I938" s="48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392"/>
      <c r="AF938" s="20"/>
      <c r="AG938" s="20"/>
      <c r="AH938" s="20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</row>
    <row r="939">
      <c r="A939" s="20"/>
      <c r="B939" s="20"/>
      <c r="C939" s="20"/>
      <c r="D939" s="20"/>
      <c r="E939" s="20"/>
      <c r="F939" s="20"/>
      <c r="G939" s="20"/>
      <c r="H939" s="20"/>
      <c r="I939" s="48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392"/>
      <c r="AF939" s="20"/>
      <c r="AG939" s="20"/>
      <c r="AH939" s="20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</row>
    <row r="940">
      <c r="A940" s="20"/>
      <c r="B940" s="20"/>
      <c r="C940" s="20"/>
      <c r="D940" s="20"/>
      <c r="E940" s="20"/>
      <c r="F940" s="20"/>
      <c r="G940" s="20"/>
      <c r="H940" s="20"/>
      <c r="I940" s="48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392"/>
      <c r="AF940" s="20"/>
      <c r="AG940" s="20"/>
      <c r="AH940" s="20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</row>
    <row r="941">
      <c r="A941" s="20"/>
      <c r="B941" s="20"/>
      <c r="C941" s="20"/>
      <c r="D941" s="20"/>
      <c r="E941" s="20"/>
      <c r="F941" s="20"/>
      <c r="G941" s="20"/>
      <c r="H941" s="20"/>
      <c r="I941" s="48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392"/>
      <c r="AF941" s="20"/>
      <c r="AG941" s="20"/>
      <c r="AH941" s="20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</row>
    <row r="942">
      <c r="A942" s="20"/>
      <c r="B942" s="20"/>
      <c r="C942" s="20"/>
      <c r="D942" s="20"/>
      <c r="E942" s="20"/>
      <c r="F942" s="20"/>
      <c r="G942" s="20"/>
      <c r="H942" s="20"/>
      <c r="I942" s="48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392"/>
      <c r="AF942" s="20"/>
      <c r="AG942" s="20"/>
      <c r="AH942" s="20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</row>
    <row r="943">
      <c r="A943" s="20"/>
      <c r="B943" s="20"/>
      <c r="C943" s="20"/>
      <c r="D943" s="20"/>
      <c r="E943" s="20"/>
      <c r="F943" s="20"/>
      <c r="G943" s="20"/>
      <c r="H943" s="20"/>
      <c r="I943" s="48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392"/>
      <c r="AF943" s="20"/>
      <c r="AG943" s="20"/>
      <c r="AH943" s="20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</row>
    <row r="944">
      <c r="A944" s="20"/>
      <c r="B944" s="20"/>
      <c r="C944" s="20"/>
      <c r="D944" s="20"/>
      <c r="E944" s="20"/>
      <c r="F944" s="20"/>
      <c r="G944" s="20"/>
      <c r="H944" s="20"/>
      <c r="I944" s="48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392"/>
      <c r="AF944" s="20"/>
      <c r="AG944" s="20"/>
      <c r="AH944" s="20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</row>
    <row r="945">
      <c r="A945" s="20"/>
      <c r="B945" s="20"/>
      <c r="C945" s="20"/>
      <c r="D945" s="20"/>
      <c r="E945" s="20"/>
      <c r="F945" s="20"/>
      <c r="G945" s="20"/>
      <c r="H945" s="20"/>
      <c r="I945" s="48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392"/>
      <c r="AF945" s="20"/>
      <c r="AG945" s="20"/>
      <c r="AH945" s="20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</row>
    <row r="946">
      <c r="A946" s="20"/>
      <c r="B946" s="20"/>
      <c r="C946" s="20"/>
      <c r="D946" s="20"/>
      <c r="E946" s="20"/>
      <c r="F946" s="20"/>
      <c r="G946" s="20"/>
      <c r="H946" s="20"/>
      <c r="I946" s="48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392"/>
      <c r="AF946" s="20"/>
      <c r="AG946" s="20"/>
      <c r="AH946" s="20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</row>
    <row r="947">
      <c r="A947" s="20"/>
      <c r="B947" s="20"/>
      <c r="C947" s="20"/>
      <c r="D947" s="20"/>
      <c r="E947" s="20"/>
      <c r="F947" s="20"/>
      <c r="G947" s="20"/>
      <c r="H947" s="20"/>
      <c r="I947" s="48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392"/>
      <c r="AF947" s="20"/>
      <c r="AG947" s="20"/>
      <c r="AH947" s="20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</row>
    <row r="948">
      <c r="A948" s="20"/>
      <c r="B948" s="20"/>
      <c r="C948" s="20"/>
      <c r="D948" s="20"/>
      <c r="E948" s="20"/>
      <c r="F948" s="20"/>
      <c r="G948" s="20"/>
      <c r="H948" s="20"/>
      <c r="I948" s="48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392"/>
      <c r="AF948" s="20"/>
      <c r="AG948" s="20"/>
      <c r="AH948" s="20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</row>
    <row r="949">
      <c r="A949" s="20"/>
      <c r="B949" s="20"/>
      <c r="C949" s="20"/>
      <c r="D949" s="20"/>
      <c r="E949" s="20"/>
      <c r="F949" s="20"/>
      <c r="G949" s="20"/>
      <c r="H949" s="20"/>
      <c r="I949" s="48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392"/>
      <c r="AF949" s="20"/>
      <c r="AG949" s="20"/>
      <c r="AH949" s="20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</row>
    <row r="950">
      <c r="A950" s="20"/>
      <c r="B950" s="20"/>
      <c r="C950" s="20"/>
      <c r="D950" s="20"/>
      <c r="E950" s="20"/>
      <c r="F950" s="20"/>
      <c r="G950" s="20"/>
      <c r="H950" s="20"/>
      <c r="I950" s="48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392"/>
      <c r="AF950" s="20"/>
      <c r="AG950" s="20"/>
      <c r="AH950" s="20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</row>
    <row r="951">
      <c r="A951" s="20"/>
      <c r="B951" s="20"/>
      <c r="C951" s="20"/>
      <c r="D951" s="20"/>
      <c r="E951" s="20"/>
      <c r="F951" s="20"/>
      <c r="G951" s="20"/>
      <c r="H951" s="20"/>
      <c r="I951" s="48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392"/>
      <c r="AF951" s="20"/>
      <c r="AG951" s="20"/>
      <c r="AH951" s="20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</row>
    <row r="952">
      <c r="A952" s="20"/>
      <c r="B952" s="20"/>
      <c r="C952" s="20"/>
      <c r="D952" s="20"/>
      <c r="E952" s="20"/>
      <c r="F952" s="20"/>
      <c r="G952" s="20"/>
      <c r="H952" s="20"/>
      <c r="I952" s="48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392"/>
      <c r="AF952" s="20"/>
      <c r="AG952" s="20"/>
      <c r="AH952" s="20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</row>
    <row r="953">
      <c r="A953" s="20"/>
      <c r="B953" s="20"/>
      <c r="C953" s="20"/>
      <c r="D953" s="20"/>
      <c r="E953" s="20"/>
      <c r="F953" s="20"/>
      <c r="G953" s="20"/>
      <c r="H953" s="20"/>
      <c r="I953" s="48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392"/>
      <c r="AF953" s="20"/>
      <c r="AG953" s="20"/>
      <c r="AH953" s="20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</row>
    <row r="954">
      <c r="A954" s="20"/>
      <c r="B954" s="20"/>
      <c r="C954" s="20"/>
      <c r="D954" s="20"/>
      <c r="E954" s="20"/>
      <c r="F954" s="20"/>
      <c r="G954" s="20"/>
      <c r="H954" s="20"/>
      <c r="I954" s="48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392"/>
      <c r="AF954" s="20"/>
      <c r="AG954" s="20"/>
      <c r="AH954" s="20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</row>
    <row r="955">
      <c r="A955" s="20"/>
      <c r="B955" s="20"/>
      <c r="C955" s="20"/>
      <c r="D955" s="20"/>
      <c r="E955" s="20"/>
      <c r="F955" s="20"/>
      <c r="G955" s="20"/>
      <c r="H955" s="20"/>
      <c r="I955" s="48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392"/>
      <c r="AF955" s="20"/>
      <c r="AG955" s="20"/>
      <c r="AH955" s="20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</row>
    <row r="956">
      <c r="A956" s="20"/>
      <c r="B956" s="20"/>
      <c r="C956" s="20"/>
      <c r="D956" s="20"/>
      <c r="E956" s="20"/>
      <c r="F956" s="20"/>
      <c r="G956" s="20"/>
      <c r="H956" s="20"/>
      <c r="I956" s="48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392"/>
      <c r="AF956" s="20"/>
      <c r="AG956" s="20"/>
      <c r="AH956" s="20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</row>
    <row r="957">
      <c r="A957" s="20"/>
      <c r="B957" s="20"/>
      <c r="C957" s="20"/>
      <c r="D957" s="20"/>
      <c r="E957" s="20"/>
      <c r="F957" s="20"/>
      <c r="G957" s="20"/>
      <c r="H957" s="20"/>
      <c r="I957" s="48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392"/>
      <c r="AF957" s="20"/>
      <c r="AG957" s="20"/>
      <c r="AH957" s="20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</row>
    <row r="958">
      <c r="A958" s="20"/>
      <c r="B958" s="20"/>
      <c r="C958" s="20"/>
      <c r="D958" s="20"/>
      <c r="E958" s="20"/>
      <c r="F958" s="20"/>
      <c r="G958" s="20"/>
      <c r="H958" s="20"/>
      <c r="I958" s="48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392"/>
      <c r="AF958" s="20"/>
      <c r="AG958" s="20"/>
      <c r="AH958" s="20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</row>
    <row r="959">
      <c r="A959" s="20"/>
      <c r="B959" s="20"/>
      <c r="C959" s="20"/>
      <c r="D959" s="20"/>
      <c r="E959" s="20"/>
      <c r="F959" s="20"/>
      <c r="G959" s="20"/>
      <c r="H959" s="20"/>
      <c r="I959" s="48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392"/>
      <c r="AF959" s="20"/>
      <c r="AG959" s="20"/>
      <c r="AH959" s="20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</row>
    <row r="960">
      <c r="A960" s="20"/>
      <c r="B960" s="20"/>
      <c r="C960" s="20"/>
      <c r="D960" s="20"/>
      <c r="E960" s="20"/>
      <c r="F960" s="20"/>
      <c r="G960" s="20"/>
      <c r="H960" s="20"/>
      <c r="I960" s="48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392"/>
      <c r="AF960" s="20"/>
      <c r="AG960" s="20"/>
      <c r="AH960" s="20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</row>
    <row r="961">
      <c r="A961" s="20"/>
      <c r="B961" s="20"/>
      <c r="C961" s="20"/>
      <c r="D961" s="20"/>
      <c r="E961" s="20"/>
      <c r="F961" s="20"/>
      <c r="G961" s="20"/>
      <c r="H961" s="20"/>
      <c r="I961" s="48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392"/>
      <c r="AF961" s="20"/>
      <c r="AG961" s="20"/>
      <c r="AH961" s="20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</row>
    <row r="962">
      <c r="A962" s="20"/>
      <c r="B962" s="20"/>
      <c r="C962" s="20"/>
      <c r="D962" s="20"/>
      <c r="E962" s="20"/>
      <c r="F962" s="20"/>
      <c r="G962" s="20"/>
      <c r="H962" s="20"/>
      <c r="I962" s="48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392"/>
      <c r="AF962" s="20"/>
      <c r="AG962" s="20"/>
      <c r="AH962" s="20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</row>
    <row r="963">
      <c r="A963" s="20"/>
      <c r="B963" s="20"/>
      <c r="C963" s="20"/>
      <c r="D963" s="20"/>
      <c r="E963" s="20"/>
      <c r="F963" s="20"/>
      <c r="G963" s="20"/>
      <c r="H963" s="20"/>
      <c r="I963" s="48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392"/>
      <c r="AF963" s="20"/>
      <c r="AG963" s="20"/>
      <c r="AH963" s="20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</row>
    <row r="964">
      <c r="A964" s="20"/>
      <c r="B964" s="20"/>
      <c r="C964" s="20"/>
      <c r="D964" s="20"/>
      <c r="E964" s="20"/>
      <c r="F964" s="20"/>
      <c r="G964" s="20"/>
      <c r="H964" s="20"/>
      <c r="I964" s="48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392"/>
      <c r="AF964" s="20"/>
      <c r="AG964" s="20"/>
      <c r="AH964" s="20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</row>
    <row r="965">
      <c r="A965" s="20"/>
      <c r="B965" s="20"/>
      <c r="C965" s="20"/>
      <c r="D965" s="20"/>
      <c r="E965" s="20"/>
      <c r="F965" s="20"/>
      <c r="G965" s="20"/>
      <c r="H965" s="20"/>
      <c r="I965" s="48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392"/>
      <c r="AF965" s="20"/>
      <c r="AG965" s="20"/>
      <c r="AH965" s="20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</row>
    <row r="966">
      <c r="A966" s="20"/>
      <c r="B966" s="20"/>
      <c r="C966" s="20"/>
      <c r="D966" s="20"/>
      <c r="E966" s="20"/>
      <c r="F966" s="20"/>
      <c r="G966" s="20"/>
      <c r="H966" s="20"/>
      <c r="I966" s="48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392"/>
      <c r="AF966" s="20"/>
      <c r="AG966" s="20"/>
      <c r="AH966" s="20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</row>
    <row r="967">
      <c r="A967" s="20"/>
      <c r="B967" s="20"/>
      <c r="C967" s="20"/>
      <c r="D967" s="20"/>
      <c r="E967" s="20"/>
      <c r="F967" s="20"/>
      <c r="G967" s="20"/>
      <c r="H967" s="20"/>
      <c r="I967" s="48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392"/>
      <c r="AF967" s="20"/>
      <c r="AG967" s="20"/>
      <c r="AH967" s="20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</row>
    <row r="968">
      <c r="A968" s="20"/>
      <c r="B968" s="20"/>
      <c r="C968" s="20"/>
      <c r="D968" s="20"/>
      <c r="E968" s="20"/>
      <c r="F968" s="20"/>
      <c r="G968" s="20"/>
      <c r="H968" s="20"/>
      <c r="I968" s="48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392"/>
      <c r="AF968" s="20"/>
      <c r="AG968" s="20"/>
      <c r="AH968" s="20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</row>
    <row r="969">
      <c r="A969" s="20"/>
      <c r="B969" s="20"/>
      <c r="C969" s="20"/>
      <c r="D969" s="20"/>
      <c r="E969" s="20"/>
      <c r="F969" s="20"/>
      <c r="G969" s="20"/>
      <c r="H969" s="20"/>
      <c r="I969" s="48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392"/>
      <c r="AF969" s="20"/>
      <c r="AG969" s="20"/>
      <c r="AH969" s="20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</row>
    <row r="970">
      <c r="A970" s="20"/>
      <c r="B970" s="20"/>
      <c r="C970" s="20"/>
      <c r="D970" s="20"/>
      <c r="E970" s="20"/>
      <c r="F970" s="20"/>
      <c r="G970" s="20"/>
      <c r="H970" s="20"/>
      <c r="I970" s="48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392"/>
      <c r="AF970" s="20"/>
      <c r="AG970" s="20"/>
      <c r="AH970" s="20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</row>
    <row r="971">
      <c r="A971" s="20"/>
      <c r="B971" s="20"/>
      <c r="C971" s="20"/>
      <c r="D971" s="20"/>
      <c r="E971" s="20"/>
      <c r="F971" s="20"/>
      <c r="G971" s="20"/>
      <c r="H971" s="20"/>
      <c r="I971" s="48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392"/>
      <c r="AF971" s="20"/>
      <c r="AG971" s="20"/>
      <c r="AH971" s="20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</row>
    <row r="972">
      <c r="A972" s="20"/>
      <c r="B972" s="20"/>
      <c r="C972" s="20"/>
      <c r="D972" s="20"/>
      <c r="E972" s="20"/>
      <c r="F972" s="20"/>
      <c r="G972" s="20"/>
      <c r="H972" s="20"/>
      <c r="I972" s="48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392"/>
      <c r="AF972" s="20"/>
      <c r="AG972" s="20"/>
      <c r="AH972" s="20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</row>
    <row r="973">
      <c r="A973" s="20"/>
      <c r="B973" s="20"/>
      <c r="C973" s="20"/>
      <c r="D973" s="20"/>
      <c r="E973" s="20"/>
      <c r="F973" s="20"/>
      <c r="G973" s="20"/>
      <c r="H973" s="20"/>
      <c r="I973" s="48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392"/>
      <c r="AF973" s="20"/>
      <c r="AG973" s="20"/>
      <c r="AH973" s="20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</row>
    <row r="974">
      <c r="A974" s="20"/>
      <c r="B974" s="20"/>
      <c r="C974" s="20"/>
      <c r="D974" s="20"/>
      <c r="E974" s="20"/>
      <c r="F974" s="20"/>
      <c r="G974" s="20"/>
      <c r="H974" s="20"/>
      <c r="I974" s="48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392"/>
      <c r="AF974" s="20"/>
      <c r="AG974" s="20"/>
      <c r="AH974" s="20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</row>
    <row r="975">
      <c r="A975" s="20"/>
      <c r="B975" s="20"/>
      <c r="C975" s="20"/>
      <c r="D975" s="20"/>
      <c r="E975" s="20"/>
      <c r="F975" s="20"/>
      <c r="G975" s="20"/>
      <c r="H975" s="20"/>
      <c r="I975" s="48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392"/>
      <c r="AF975" s="20"/>
      <c r="AG975" s="20"/>
      <c r="AH975" s="20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</row>
    <row r="976">
      <c r="A976" s="20"/>
      <c r="B976" s="20"/>
      <c r="C976" s="20"/>
      <c r="D976" s="20"/>
      <c r="E976" s="20"/>
      <c r="F976" s="20"/>
      <c r="G976" s="20"/>
      <c r="H976" s="20"/>
      <c r="I976" s="48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392"/>
      <c r="AF976" s="20"/>
      <c r="AG976" s="20"/>
      <c r="AH976" s="20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</row>
    <row r="977">
      <c r="A977" s="20"/>
      <c r="B977" s="20"/>
      <c r="C977" s="20"/>
      <c r="D977" s="20"/>
      <c r="E977" s="20"/>
      <c r="F977" s="20"/>
      <c r="G977" s="20"/>
      <c r="H977" s="20"/>
      <c r="I977" s="48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392"/>
      <c r="AF977" s="20"/>
      <c r="AG977" s="20"/>
      <c r="AH977" s="20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</row>
    <row r="978">
      <c r="A978" s="20"/>
      <c r="B978" s="20"/>
      <c r="C978" s="20"/>
      <c r="D978" s="20"/>
      <c r="E978" s="20"/>
      <c r="F978" s="20"/>
      <c r="G978" s="20"/>
      <c r="H978" s="20"/>
      <c r="I978" s="48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392"/>
      <c r="AF978" s="20"/>
      <c r="AG978" s="20"/>
      <c r="AH978" s="20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</row>
    <row r="979">
      <c r="A979" s="20"/>
      <c r="B979" s="20"/>
      <c r="C979" s="20"/>
      <c r="D979" s="20"/>
      <c r="E979" s="20"/>
      <c r="F979" s="20"/>
      <c r="G979" s="20"/>
      <c r="H979" s="20"/>
      <c r="I979" s="48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392"/>
      <c r="AF979" s="20"/>
      <c r="AG979" s="20"/>
      <c r="AH979" s="20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</row>
    <row r="980">
      <c r="A980" s="20"/>
      <c r="B980" s="20"/>
      <c r="C980" s="20"/>
      <c r="D980" s="20"/>
      <c r="E980" s="20"/>
      <c r="F980" s="20"/>
      <c r="G980" s="20"/>
      <c r="H980" s="20"/>
      <c r="I980" s="48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392"/>
      <c r="AF980" s="20"/>
      <c r="AG980" s="20"/>
      <c r="AH980" s="20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</row>
    <row r="981">
      <c r="A981" s="20"/>
      <c r="B981" s="20"/>
      <c r="C981" s="20"/>
      <c r="D981" s="20"/>
      <c r="E981" s="20"/>
      <c r="F981" s="20"/>
      <c r="G981" s="20"/>
      <c r="H981" s="20"/>
      <c r="I981" s="48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392"/>
      <c r="AF981" s="20"/>
      <c r="AG981" s="20"/>
      <c r="AH981" s="20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</row>
    <row r="982">
      <c r="A982" s="20"/>
      <c r="B982" s="20"/>
      <c r="C982" s="20"/>
      <c r="D982" s="20"/>
      <c r="E982" s="20"/>
      <c r="F982" s="20"/>
      <c r="G982" s="20"/>
      <c r="H982" s="20"/>
      <c r="I982" s="48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392"/>
      <c r="AF982" s="20"/>
      <c r="AG982" s="20"/>
      <c r="AH982" s="20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</row>
    <row r="983">
      <c r="A983" s="20"/>
      <c r="B983" s="20"/>
      <c r="C983" s="20"/>
      <c r="D983" s="20"/>
      <c r="E983" s="20"/>
      <c r="F983" s="20"/>
      <c r="G983" s="20"/>
      <c r="H983" s="20"/>
      <c r="I983" s="48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392"/>
      <c r="AF983" s="20"/>
      <c r="AG983" s="20"/>
      <c r="AH983" s="20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</row>
    <row r="984">
      <c r="A984" s="20"/>
      <c r="B984" s="20"/>
      <c r="C984" s="20"/>
      <c r="D984" s="20"/>
      <c r="E984" s="20"/>
      <c r="F984" s="20"/>
      <c r="G984" s="20"/>
      <c r="H984" s="20"/>
      <c r="I984" s="48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392"/>
      <c r="AF984" s="20"/>
      <c r="AG984" s="20"/>
      <c r="AH984" s="20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</row>
    <row r="985">
      <c r="A985" s="20"/>
      <c r="B985" s="20"/>
      <c r="C985" s="20"/>
      <c r="D985" s="20"/>
      <c r="E985" s="20"/>
      <c r="F985" s="20"/>
      <c r="G985" s="20"/>
      <c r="H985" s="20"/>
      <c r="I985" s="48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392"/>
      <c r="AF985" s="20"/>
      <c r="AG985" s="20"/>
      <c r="AH985" s="20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</row>
    <row r="986">
      <c r="A986" s="20"/>
      <c r="B986" s="20"/>
      <c r="C986" s="20"/>
      <c r="D986" s="20"/>
      <c r="E986" s="20"/>
      <c r="F986" s="20"/>
      <c r="G986" s="20"/>
      <c r="H986" s="20"/>
      <c r="I986" s="48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392"/>
      <c r="AF986" s="20"/>
      <c r="AG986" s="20"/>
      <c r="AH986" s="20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</row>
    <row r="987">
      <c r="A987" s="20"/>
      <c r="B987" s="20"/>
      <c r="C987" s="20"/>
      <c r="D987" s="20"/>
      <c r="E987" s="20"/>
      <c r="F987" s="20"/>
      <c r="G987" s="20"/>
      <c r="H987" s="20"/>
      <c r="I987" s="48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392"/>
      <c r="AF987" s="20"/>
      <c r="AG987" s="20"/>
      <c r="AH987" s="20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</row>
    <row r="988">
      <c r="A988" s="20"/>
      <c r="B988" s="20"/>
      <c r="C988" s="20"/>
      <c r="D988" s="20"/>
      <c r="E988" s="20"/>
      <c r="F988" s="20"/>
      <c r="G988" s="20"/>
      <c r="H988" s="20"/>
      <c r="I988" s="48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392"/>
      <c r="AF988" s="20"/>
      <c r="AG988" s="20"/>
      <c r="AH988" s="20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</row>
    <row r="989">
      <c r="A989" s="20"/>
      <c r="B989" s="20"/>
      <c r="C989" s="20"/>
      <c r="D989" s="20"/>
      <c r="E989" s="20"/>
      <c r="F989" s="20"/>
      <c r="G989" s="20"/>
      <c r="H989" s="20"/>
      <c r="I989" s="48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392"/>
      <c r="AF989" s="20"/>
      <c r="AG989" s="20"/>
      <c r="AH989" s="20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</row>
    <row r="990">
      <c r="A990" s="20"/>
      <c r="B990" s="20"/>
      <c r="C990" s="20"/>
      <c r="D990" s="20"/>
      <c r="E990" s="20"/>
      <c r="F990" s="20"/>
      <c r="G990" s="20"/>
      <c r="H990" s="20"/>
      <c r="I990" s="48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392"/>
      <c r="AF990" s="20"/>
      <c r="AG990" s="20"/>
      <c r="AH990" s="20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</row>
    <row r="991">
      <c r="A991" s="20"/>
      <c r="B991" s="20"/>
      <c r="C991" s="20"/>
      <c r="D991" s="20"/>
      <c r="E991" s="20"/>
      <c r="F991" s="20"/>
      <c r="G991" s="20"/>
      <c r="H991" s="20"/>
      <c r="I991" s="48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392"/>
      <c r="AF991" s="20"/>
      <c r="AG991" s="20"/>
      <c r="AH991" s="20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</row>
    <row r="992">
      <c r="A992" s="20"/>
      <c r="B992" s="20"/>
      <c r="C992" s="20"/>
      <c r="D992" s="20"/>
      <c r="E992" s="20"/>
      <c r="F992" s="20"/>
      <c r="G992" s="20"/>
      <c r="H992" s="20"/>
      <c r="I992" s="48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392"/>
      <c r="AF992" s="20"/>
      <c r="AG992" s="20"/>
      <c r="AH992" s="20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</row>
    <row r="993">
      <c r="A993" s="20"/>
      <c r="B993" s="20"/>
      <c r="C993" s="20"/>
      <c r="D993" s="20"/>
      <c r="E993" s="20"/>
      <c r="F993" s="20"/>
      <c r="G993" s="20"/>
      <c r="H993" s="20"/>
      <c r="I993" s="48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392"/>
      <c r="AF993" s="20"/>
      <c r="AG993" s="20"/>
      <c r="AH993" s="20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</row>
    <row r="994">
      <c r="A994" s="20"/>
      <c r="B994" s="20"/>
      <c r="C994" s="20"/>
      <c r="D994" s="20"/>
      <c r="E994" s="20"/>
      <c r="F994" s="20"/>
      <c r="G994" s="20"/>
      <c r="H994" s="20"/>
      <c r="I994" s="48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392"/>
      <c r="AF994" s="20"/>
      <c r="AG994" s="20"/>
      <c r="AH994" s="20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</row>
    <row r="995">
      <c r="A995" s="20"/>
      <c r="B995" s="20"/>
      <c r="C995" s="20"/>
      <c r="D995" s="20"/>
      <c r="E995" s="20"/>
      <c r="F995" s="20"/>
      <c r="G995" s="20"/>
      <c r="H995" s="20"/>
      <c r="I995" s="48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392"/>
      <c r="AF995" s="20"/>
      <c r="AG995" s="20"/>
      <c r="AH995" s="20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</row>
    <row r="996">
      <c r="A996" s="20"/>
      <c r="B996" s="20"/>
      <c r="C996" s="20"/>
      <c r="D996" s="20"/>
      <c r="E996" s="20"/>
      <c r="F996" s="20"/>
      <c r="G996" s="20"/>
      <c r="H996" s="20"/>
      <c r="I996" s="48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392"/>
      <c r="AF996" s="20"/>
      <c r="AG996" s="20"/>
      <c r="AH996" s="20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</row>
    <row r="997">
      <c r="A997" s="20"/>
      <c r="B997" s="20"/>
      <c r="C997" s="20"/>
      <c r="D997" s="20"/>
      <c r="E997" s="20"/>
      <c r="F997" s="20"/>
      <c r="G997" s="20"/>
      <c r="H997" s="20"/>
      <c r="I997" s="48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392"/>
      <c r="AF997" s="20"/>
      <c r="AG997" s="20"/>
      <c r="AH997" s="20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</row>
    <row r="998">
      <c r="A998" s="20"/>
      <c r="B998" s="20"/>
      <c r="C998" s="20"/>
      <c r="D998" s="20"/>
      <c r="E998" s="20"/>
      <c r="F998" s="20"/>
      <c r="G998" s="20"/>
      <c r="H998" s="20"/>
      <c r="I998" s="48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392"/>
      <c r="AF998" s="20"/>
      <c r="AG998" s="20"/>
      <c r="AH998" s="20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</row>
    <row r="999">
      <c r="A999" s="20"/>
      <c r="B999" s="20"/>
      <c r="C999" s="20"/>
      <c r="D999" s="20"/>
      <c r="E999" s="20"/>
      <c r="F999" s="20"/>
      <c r="G999" s="20"/>
      <c r="H999" s="20"/>
      <c r="I999" s="48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392"/>
      <c r="AF999" s="20"/>
      <c r="AG999" s="20"/>
      <c r="AH999" s="20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48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392"/>
      <c r="AF1000" s="20"/>
      <c r="AG1000" s="20"/>
      <c r="AH1000" s="20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48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392"/>
      <c r="AF1001" s="20"/>
      <c r="AG1001" s="20"/>
      <c r="AH1001" s="20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  <c r="BB1001" s="22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48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392"/>
      <c r="AF1002" s="20"/>
      <c r="AG1002" s="20"/>
      <c r="AH1002" s="20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  <c r="BB1002" s="22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48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392"/>
      <c r="AF1003" s="20"/>
      <c r="AG1003" s="20"/>
      <c r="AH1003" s="20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  <c r="BB1003" s="22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48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392"/>
      <c r="AF1004" s="20"/>
      <c r="AG1004" s="20"/>
      <c r="AH1004" s="20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  <c r="AZ1004" s="22"/>
      <c r="BA1004" s="22"/>
      <c r="BB1004" s="22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48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392"/>
      <c r="AF1005" s="20"/>
      <c r="AG1005" s="20"/>
      <c r="AH1005" s="20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  <c r="AZ1005" s="22"/>
      <c r="BA1005" s="22"/>
      <c r="BB1005" s="22"/>
    </row>
    <row r="1006">
      <c r="A1006" s="20"/>
      <c r="B1006" s="20"/>
      <c r="C1006" s="20"/>
      <c r="D1006" s="20"/>
      <c r="E1006" s="20"/>
      <c r="F1006" s="20"/>
      <c r="G1006" s="20"/>
      <c r="H1006" s="20"/>
      <c r="I1006" s="48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392"/>
      <c r="AF1006" s="20"/>
      <c r="AG1006" s="20"/>
      <c r="AH1006" s="20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  <c r="AZ1006" s="22"/>
      <c r="BA1006" s="22"/>
      <c r="BB1006" s="22"/>
    </row>
    <row r="1007">
      <c r="A1007" s="20"/>
      <c r="B1007" s="20"/>
      <c r="C1007" s="20"/>
      <c r="D1007" s="20"/>
      <c r="E1007" s="20"/>
      <c r="F1007" s="20"/>
      <c r="G1007" s="20"/>
      <c r="H1007" s="20"/>
      <c r="I1007" s="48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392"/>
      <c r="AF1007" s="20"/>
      <c r="AG1007" s="20"/>
      <c r="AH1007" s="20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  <c r="AZ1007" s="22"/>
      <c r="BA1007" s="22"/>
      <c r="BB1007" s="22"/>
    </row>
    <row r="1008">
      <c r="A1008" s="20"/>
      <c r="B1008" s="20"/>
      <c r="C1008" s="20"/>
      <c r="D1008" s="20"/>
      <c r="E1008" s="20"/>
      <c r="F1008" s="20"/>
      <c r="G1008" s="20"/>
      <c r="H1008" s="20"/>
      <c r="I1008" s="48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392"/>
      <c r="AF1008" s="20"/>
      <c r="AG1008" s="20"/>
      <c r="AH1008" s="20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  <c r="BB1008" s="22"/>
    </row>
    <row r="1009">
      <c r="A1009" s="20"/>
      <c r="B1009" s="20"/>
      <c r="C1009" s="20"/>
      <c r="D1009" s="20"/>
      <c r="E1009" s="20"/>
      <c r="F1009" s="20"/>
      <c r="G1009" s="20"/>
      <c r="H1009" s="20"/>
      <c r="I1009" s="48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392"/>
      <c r="AF1009" s="20"/>
      <c r="AG1009" s="20"/>
      <c r="AH1009" s="20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  <c r="BB1009" s="22"/>
    </row>
    <row r="1010">
      <c r="A1010" s="20"/>
      <c r="B1010" s="20"/>
      <c r="C1010" s="20"/>
      <c r="D1010" s="20"/>
      <c r="E1010" s="20"/>
      <c r="F1010" s="20"/>
      <c r="G1010" s="20"/>
      <c r="H1010" s="20"/>
      <c r="I1010" s="48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392"/>
      <c r="AF1010" s="20"/>
      <c r="AG1010" s="20"/>
      <c r="AH1010" s="20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  <c r="AZ1010" s="22"/>
      <c r="BA1010" s="22"/>
      <c r="BB1010" s="22"/>
    </row>
    <row r="1011">
      <c r="A1011" s="20"/>
      <c r="B1011" s="20"/>
      <c r="C1011" s="20"/>
      <c r="D1011" s="20"/>
      <c r="E1011" s="20"/>
      <c r="F1011" s="20"/>
      <c r="G1011" s="20"/>
      <c r="H1011" s="20"/>
      <c r="I1011" s="48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392"/>
      <c r="AF1011" s="20"/>
      <c r="AG1011" s="20"/>
      <c r="AH1011" s="20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  <c r="AZ1011" s="22"/>
      <c r="BA1011" s="22"/>
      <c r="BB1011" s="22"/>
    </row>
    <row r="1012">
      <c r="A1012" s="20"/>
      <c r="B1012" s="20"/>
      <c r="C1012" s="20"/>
      <c r="D1012" s="20"/>
      <c r="E1012" s="20"/>
      <c r="F1012" s="20"/>
      <c r="G1012" s="20"/>
      <c r="H1012" s="20"/>
      <c r="I1012" s="48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392"/>
      <c r="AF1012" s="20"/>
      <c r="AG1012" s="20"/>
      <c r="AH1012" s="20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  <c r="AZ1012" s="22"/>
      <c r="BA1012" s="22"/>
      <c r="BB1012" s="22"/>
    </row>
    <row r="1013">
      <c r="A1013" s="20"/>
      <c r="B1013" s="20"/>
      <c r="C1013" s="20"/>
      <c r="D1013" s="20"/>
      <c r="E1013" s="20"/>
      <c r="F1013" s="20"/>
      <c r="G1013" s="20"/>
      <c r="H1013" s="20"/>
      <c r="I1013" s="48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392"/>
      <c r="AF1013" s="20"/>
      <c r="AG1013" s="20"/>
      <c r="AH1013" s="20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  <c r="AZ1013" s="22"/>
      <c r="BA1013" s="22"/>
      <c r="BB1013" s="22"/>
    </row>
    <row r="1014">
      <c r="A1014" s="20"/>
      <c r="B1014" s="20"/>
      <c r="C1014" s="20"/>
      <c r="D1014" s="20"/>
      <c r="E1014" s="20"/>
      <c r="F1014" s="20"/>
      <c r="G1014" s="20"/>
      <c r="H1014" s="20"/>
      <c r="I1014" s="48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392"/>
      <c r="AF1014" s="20"/>
      <c r="AG1014" s="20"/>
      <c r="AH1014" s="20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  <c r="AZ1014" s="22"/>
      <c r="BA1014" s="22"/>
      <c r="BB1014" s="22"/>
    </row>
    <row r="1015">
      <c r="A1015" s="20"/>
      <c r="B1015" s="20"/>
      <c r="C1015" s="20"/>
      <c r="D1015" s="20"/>
      <c r="E1015" s="20"/>
      <c r="F1015" s="20"/>
      <c r="G1015" s="20"/>
      <c r="H1015" s="20"/>
      <c r="I1015" s="48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392"/>
      <c r="AF1015" s="20"/>
      <c r="AG1015" s="20"/>
      <c r="AH1015" s="20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  <c r="AZ1015" s="22"/>
      <c r="BA1015" s="22"/>
      <c r="BB1015" s="22"/>
    </row>
    <row r="1016">
      <c r="A1016" s="20"/>
      <c r="B1016" s="20"/>
      <c r="C1016" s="20"/>
      <c r="D1016" s="20"/>
      <c r="E1016" s="20"/>
      <c r="F1016" s="20"/>
      <c r="G1016" s="20"/>
      <c r="H1016" s="20"/>
      <c r="I1016" s="48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392"/>
      <c r="AF1016" s="20"/>
      <c r="AG1016" s="20"/>
      <c r="AH1016" s="20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  <c r="AZ1016" s="22"/>
      <c r="BA1016" s="22"/>
      <c r="BB1016" s="22"/>
    </row>
    <row r="1017">
      <c r="A1017" s="20"/>
      <c r="B1017" s="20"/>
      <c r="C1017" s="20"/>
      <c r="D1017" s="20"/>
      <c r="E1017" s="20"/>
      <c r="F1017" s="20"/>
      <c r="G1017" s="20"/>
      <c r="H1017" s="20"/>
      <c r="I1017" s="48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392"/>
      <c r="AF1017" s="20"/>
      <c r="AG1017" s="20"/>
      <c r="AH1017" s="20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  <c r="BB1017" s="22"/>
    </row>
    <row r="1018">
      <c r="A1018" s="20"/>
      <c r="B1018" s="20"/>
      <c r="C1018" s="20"/>
      <c r="D1018" s="20"/>
      <c r="E1018" s="20"/>
      <c r="F1018" s="20"/>
      <c r="G1018" s="20"/>
      <c r="H1018" s="20"/>
      <c r="I1018" s="48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392"/>
      <c r="AF1018" s="20"/>
      <c r="AG1018" s="20"/>
      <c r="AH1018" s="20"/>
      <c r="AI1018" s="22"/>
      <c r="AJ1018" s="22"/>
      <c r="AK1018" s="22"/>
      <c r="AL1018" s="22"/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  <c r="AY1018" s="22"/>
      <c r="AZ1018" s="22"/>
      <c r="BA1018" s="22"/>
      <c r="BB1018" s="22"/>
    </row>
    <row r="1019">
      <c r="A1019" s="20"/>
      <c r="B1019" s="20"/>
      <c r="C1019" s="20"/>
      <c r="D1019" s="20"/>
      <c r="E1019" s="20"/>
      <c r="F1019" s="20"/>
      <c r="G1019" s="20"/>
      <c r="H1019" s="20"/>
      <c r="I1019" s="48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392"/>
      <c r="AF1019" s="20"/>
      <c r="AG1019" s="20"/>
      <c r="AH1019" s="20"/>
      <c r="AI1019" s="22"/>
      <c r="AJ1019" s="22"/>
      <c r="AK1019" s="22"/>
      <c r="AL1019" s="22"/>
      <c r="AM1019" s="22"/>
      <c r="AN1019" s="22"/>
      <c r="AO1019" s="22"/>
      <c r="AP1019" s="22"/>
      <c r="AQ1019" s="22"/>
      <c r="AR1019" s="22"/>
      <c r="AS1019" s="22"/>
      <c r="AT1019" s="22"/>
      <c r="AU1019" s="22"/>
      <c r="AV1019" s="22"/>
      <c r="AW1019" s="22"/>
      <c r="AX1019" s="22"/>
      <c r="AY1019" s="22"/>
      <c r="AZ1019" s="22"/>
      <c r="BA1019" s="22"/>
      <c r="BB1019" s="22"/>
    </row>
  </sheetData>
  <mergeCells count="44">
    <mergeCell ref="AB25:AC25"/>
    <mergeCell ref="AB26:AC26"/>
    <mergeCell ref="AB27:AC27"/>
    <mergeCell ref="AB28:AC28"/>
    <mergeCell ref="AB29:AC29"/>
    <mergeCell ref="AB31:AC31"/>
    <mergeCell ref="AB33:AC33"/>
    <mergeCell ref="AB34:AC34"/>
    <mergeCell ref="AB35:AC35"/>
    <mergeCell ref="AB36:AC36"/>
    <mergeCell ref="AB37:AC37"/>
    <mergeCell ref="AB38:AC38"/>
    <mergeCell ref="AB39:AC39"/>
    <mergeCell ref="AB40:AC40"/>
    <mergeCell ref="AB5:AC5"/>
    <mergeCell ref="AB6:AC6"/>
    <mergeCell ref="AE6:AE33"/>
    <mergeCell ref="AB7:AC7"/>
    <mergeCell ref="AB8:AC8"/>
    <mergeCell ref="AB9:AC9"/>
    <mergeCell ref="AB10:AC10"/>
    <mergeCell ref="Y31:Y32"/>
    <mergeCell ref="AA31:AA32"/>
    <mergeCell ref="AB23:AC23"/>
    <mergeCell ref="AB24:AC24"/>
    <mergeCell ref="H28:H30"/>
    <mergeCell ref="A29:A30"/>
    <mergeCell ref="B29:B30"/>
    <mergeCell ref="A31:A32"/>
    <mergeCell ref="H31:H32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W31:W32"/>
    <mergeCell ref="X31:X32"/>
  </mergeCells>
  <conditionalFormatting sqref="A6:AH1000">
    <cfRule type="expression" dxfId="14" priority="1" stopIfTrue="1">
      <formula>$B6="ELABOR. ADITIVO"</formula>
    </cfRule>
  </conditionalFormatting>
  <conditionalFormatting sqref="A6:AF1019">
    <cfRule type="expression" dxfId="7" priority="2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AF1019">
    <cfRule type="expression" dxfId="8" priority="3" stopIfTrue="1">
      <formula>OR($B6="RECURSOS PARLAMENTAR - EMPENHO", $B6="EMPENHAR - RECURSOS PARLAMENTAR")</formula>
    </cfRule>
  </conditionalFormatting>
  <conditionalFormatting sqref="A6:AF1019">
    <cfRule type="expression" dxfId="5" priority="4" stopIfTrue="1">
      <formula>OR($B6="2º CART. CONTRATO - ELABOR. CONTRATO", $B6="AGUARDAN. ASS. CONTRATO", $B6="PUBLICAÇÃO DO CONTRATO")</formula>
    </cfRule>
  </conditionalFormatting>
  <conditionalFormatting sqref="A6:AF1019">
    <cfRule type="expression" dxfId="9" priority="5" stopIfTrue="1">
      <formula>$B6="CONTRATO COM GESTOR CONTRATO"</formula>
    </cfRule>
  </conditionalFormatting>
  <conditionalFormatting sqref="A6:AF1019">
    <cfRule type="expression" dxfId="10" priority="6" stopIfTrue="1">
      <formula>$B6="DEVOLVIDO PARA PAGAMENTO"</formula>
    </cfRule>
  </conditionalFormatting>
  <conditionalFormatting sqref="A6:AF1019">
    <cfRule type="expression" dxfId="11" priority="7" stopIfTrue="1">
      <formula>OR($B6="LIQUIDADO", $B6="PAGO")</formula>
    </cfRule>
  </conditionalFormatting>
  <conditionalFormatting sqref="A6:AF1019">
    <cfRule type="expression" dxfId="3" priority="8" stopIfTrue="1">
      <formula>$B6="ENVIADO SAF PARA TRANSF. CONTÁBIL"</formula>
    </cfRule>
  </conditionalFormatting>
  <conditionalFormatting sqref="A6:AF1019">
    <cfRule type="expression" dxfId="3" priority="9" stopIfTrue="1">
      <formula>$B6="ENVIADO SAF PARA TRANSF. CONTÁBIL"</formula>
    </cfRule>
  </conditionalFormatting>
  <conditionalFormatting sqref="A6:AF1019">
    <cfRule type="expression" dxfId="12" priority="10" stopIfTrue="1">
      <formula>OR($B6="LIQUIDADO", $B6="PAGO")</formula>
    </cfRule>
  </conditionalFormatting>
  <conditionalFormatting sqref="A6:AF1019">
    <cfRule type="expression" dxfId="13" priority="11" stopIfTrue="1">
      <formula>$B6="DEVOLVIDO PARA PAGAMENTO"</formula>
    </cfRule>
  </conditionalFormatting>
  <conditionalFormatting sqref="A6:AF1019">
    <cfRule type="expression" dxfId="9" priority="12" stopIfTrue="1">
      <formula>$B6="CONTRATO COM GESTOR CONTRATO"</formula>
    </cfRule>
  </conditionalFormatting>
  <conditionalFormatting sqref="A6:AF1019">
    <cfRule type="expression" dxfId="5" priority="13" stopIfTrue="1">
      <formula>OR($B6="2º CART. CONTRATO - ELABOR. CONTRATO", $B6="AGUARDAN. ASS. CONTRATO", $B6="PUBLICAÇÃO DO CONTRATO")</formula>
    </cfRule>
  </conditionalFormatting>
  <conditionalFormatting sqref="A6:AF1019">
    <cfRule type="expression" dxfId="8" priority="14" stopIfTrue="1">
      <formula>OR($B6="RECURSOS PARLAMENTAR - EMPENHO", $B6="EMPENHAR - RECURSOS PARLAMENTAR")</formula>
    </cfRule>
  </conditionalFormatting>
  <conditionalFormatting sqref="A6:AF1019">
    <cfRule type="expression" dxfId="7" priority="15" stopIfTrue="1">
      <formula>OR($B6="CRIANDO O PROCESSO", $B6="PESQUIA DE PREÇOS", $B6="MANIFESTAÇÃO GESTOR", $B6="AGUARDAN. AUTORIZAÇÃO DIRIGENTE", $B6="ELABORAÇÃO DESPACHO CH SEÇ FIN")</formula>
    </cfRule>
  </conditionalFormatting>
  <dataValidations>
    <dataValidation type="list" allowBlank="1" showErrorMessage="1" sqref="H6:H28 H31 H33:H143">
      <formula1>LISTA!$E$12:$E$18</formula1>
    </dataValidation>
    <dataValidation type="list" allowBlank="1" sqref="B6:B29 B31:B1019">
      <formula1>LISTA!$E$22:$E$41</formula1>
    </dataValidation>
    <dataValidation type="list" allowBlank="1" sqref="I6:I1019">
      <formula1>LISTA!$O$2:$O1019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3.43"/>
    <col customWidth="1" min="3" max="3" width="13.14"/>
    <col customWidth="1" min="4" max="4" width="17.71"/>
    <col customWidth="1" min="5" max="5" width="13.14"/>
    <col customWidth="1" min="6" max="6" width="16.29"/>
    <col customWidth="1" min="7" max="7" width="13.14"/>
    <col customWidth="1" min="8" max="8" width="25.14"/>
    <col customWidth="1" min="9" max="9" width="25.43"/>
    <col customWidth="1" min="10" max="10" width="15.14"/>
    <col customWidth="1" min="11" max="16" width="23.43"/>
    <col customWidth="1" min="17" max="17" width="25.43"/>
    <col customWidth="1" min="18" max="18" width="15.14"/>
    <col customWidth="1" min="19" max="24" width="25.43"/>
    <col customWidth="1" min="25" max="25" width="16.0"/>
    <col customWidth="1" min="26" max="26" width="37.0"/>
    <col customWidth="1" min="27" max="27" width="12.71"/>
    <col customWidth="1" min="28" max="29" width="66.14"/>
    <col customWidth="1" min="30" max="38" width="9.14"/>
  </cols>
  <sheetData>
    <row r="1" ht="15.0" customHeight="1">
      <c r="A1" s="7" t="s">
        <v>10</v>
      </c>
      <c r="B1" s="9" t="s">
        <v>11</v>
      </c>
      <c r="C1" s="9" t="s">
        <v>12</v>
      </c>
      <c r="D1" s="7" t="s">
        <v>706</v>
      </c>
      <c r="E1" s="169" t="s">
        <v>14</v>
      </c>
      <c r="F1" s="9" t="s">
        <v>15</v>
      </c>
      <c r="G1" s="14" t="s">
        <v>16</v>
      </c>
      <c r="H1" s="15" t="s">
        <v>17</v>
      </c>
      <c r="I1" s="16" t="s">
        <v>18</v>
      </c>
      <c r="J1" s="9" t="s">
        <v>19</v>
      </c>
      <c r="K1" s="170" t="s">
        <v>443</v>
      </c>
      <c r="L1" s="170"/>
      <c r="M1" s="170"/>
      <c r="N1" s="170"/>
      <c r="O1" s="170"/>
      <c r="P1" s="170"/>
      <c r="Q1" s="9" t="s">
        <v>20</v>
      </c>
      <c r="R1" s="9" t="s">
        <v>21</v>
      </c>
      <c r="S1" s="161" t="s">
        <v>6</v>
      </c>
      <c r="T1" s="161" t="s">
        <v>156</v>
      </c>
      <c r="V1" s="18"/>
      <c r="W1" s="20"/>
      <c r="X1" s="20"/>
      <c r="Y1" s="20"/>
      <c r="Z1" s="20"/>
      <c r="AA1" s="20"/>
      <c r="AB1" s="20"/>
      <c r="AC1" s="144"/>
      <c r="AD1" s="144"/>
      <c r="AE1" s="144"/>
      <c r="AF1" s="144"/>
      <c r="AG1" s="144"/>
      <c r="AH1" s="144"/>
      <c r="AI1" s="144"/>
      <c r="AJ1" s="144"/>
      <c r="AK1" s="144"/>
      <c r="AL1" s="493"/>
    </row>
    <row r="2" ht="72.75" customHeight="1">
      <c r="A2" s="28" t="s">
        <v>890</v>
      </c>
      <c r="B2" s="28" t="s">
        <v>891</v>
      </c>
      <c r="C2" s="31" t="s">
        <v>892</v>
      </c>
      <c r="D2" s="33"/>
      <c r="E2" s="172"/>
      <c r="F2" s="33" t="s">
        <v>893</v>
      </c>
      <c r="G2" s="35" t="s">
        <v>894</v>
      </c>
      <c r="H2" s="35" t="s">
        <v>895</v>
      </c>
      <c r="I2" s="38">
        <v>339000.0</v>
      </c>
      <c r="J2" s="33" t="s">
        <v>896</v>
      </c>
      <c r="K2" s="39" t="s">
        <v>131</v>
      </c>
      <c r="L2" s="39"/>
      <c r="M2" s="39"/>
      <c r="N2" s="39"/>
      <c r="O2" s="39"/>
      <c r="P2" s="39"/>
      <c r="Q2" s="39">
        <v>46204.0</v>
      </c>
      <c r="R2" s="28" t="s">
        <v>34</v>
      </c>
      <c r="S2" s="468" t="s">
        <v>897</v>
      </c>
      <c r="T2" s="161" t="s">
        <v>144</v>
      </c>
      <c r="V2" s="44"/>
      <c r="W2" s="20"/>
      <c r="X2" s="20"/>
      <c r="Y2" s="20"/>
      <c r="Z2" s="20"/>
      <c r="AA2" s="20"/>
      <c r="AB2" s="20"/>
      <c r="AC2" s="144"/>
      <c r="AD2" s="144"/>
      <c r="AE2" s="144"/>
      <c r="AF2" s="144"/>
      <c r="AG2" s="144"/>
      <c r="AH2" s="144"/>
      <c r="AI2" s="144"/>
      <c r="AJ2" s="144"/>
      <c r="AK2" s="144"/>
      <c r="AL2" s="493"/>
    </row>
    <row r="3" ht="15.0" customHeight="1">
      <c r="A3" s="20"/>
      <c r="B3" s="20"/>
      <c r="C3" s="20"/>
      <c r="D3" s="20"/>
      <c r="E3" s="20"/>
      <c r="F3" s="20"/>
      <c r="G3" s="20"/>
      <c r="H3" s="20"/>
      <c r="I3" s="48"/>
      <c r="J3" s="20"/>
      <c r="K3" s="20"/>
      <c r="L3" s="20"/>
      <c r="M3" s="20"/>
      <c r="N3" s="20"/>
      <c r="O3" s="20"/>
      <c r="P3" s="20"/>
      <c r="Q3" s="20"/>
      <c r="R3" s="494" t="s">
        <v>898</v>
      </c>
      <c r="S3" s="20"/>
      <c r="T3" s="20"/>
      <c r="U3" s="20"/>
      <c r="V3" s="20"/>
      <c r="W3" s="20"/>
      <c r="X3" s="52"/>
      <c r="Y3" s="52"/>
      <c r="Z3" s="20"/>
      <c r="AA3" s="54"/>
      <c r="AB3" s="20"/>
      <c r="AC3" s="144"/>
      <c r="AD3" s="144"/>
      <c r="AE3" s="144"/>
      <c r="AF3" s="144"/>
      <c r="AG3" s="144"/>
      <c r="AH3" s="144"/>
      <c r="AI3" s="144"/>
      <c r="AJ3" s="144"/>
      <c r="AK3" s="144"/>
      <c r="AL3" s="144"/>
    </row>
    <row r="4" ht="15.0" customHeight="1">
      <c r="A4" s="20"/>
      <c r="B4" s="20"/>
      <c r="C4" s="20"/>
      <c r="D4" s="20"/>
      <c r="E4" s="20"/>
      <c r="F4" s="20"/>
      <c r="G4" s="20"/>
      <c r="H4" s="20"/>
      <c r="I4" s="4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144"/>
      <c r="AD4" s="144"/>
      <c r="AE4" s="144"/>
      <c r="AF4" s="144"/>
      <c r="AG4" s="144"/>
      <c r="AH4" s="144"/>
      <c r="AI4" s="144"/>
      <c r="AJ4" s="144"/>
      <c r="AK4" s="144"/>
      <c r="AL4" s="144"/>
    </row>
    <row r="5" ht="39.0" customHeight="1">
      <c r="A5" s="66" t="s">
        <v>52</v>
      </c>
      <c r="B5" s="173" t="s">
        <v>6</v>
      </c>
      <c r="C5" s="174" t="s">
        <v>899</v>
      </c>
      <c r="D5" s="174" t="s">
        <v>166</v>
      </c>
      <c r="E5" s="174" t="s">
        <v>56</v>
      </c>
      <c r="F5" s="437" t="s">
        <v>57</v>
      </c>
      <c r="G5" s="437" t="s">
        <v>58</v>
      </c>
      <c r="H5" s="437" t="s">
        <v>64</v>
      </c>
      <c r="I5" s="451" t="s">
        <v>65</v>
      </c>
      <c r="J5" s="439" t="s">
        <v>66</v>
      </c>
      <c r="K5" s="440" t="s">
        <v>67</v>
      </c>
      <c r="L5" s="66" t="s">
        <v>68</v>
      </c>
      <c r="M5" s="66" t="s">
        <v>69</v>
      </c>
      <c r="N5" s="66" t="s">
        <v>70</v>
      </c>
      <c r="O5" s="66" t="s">
        <v>71</v>
      </c>
      <c r="P5" s="66" t="s">
        <v>72</v>
      </c>
      <c r="Q5" s="451" t="s">
        <v>73</v>
      </c>
      <c r="R5" s="441" t="s">
        <v>74</v>
      </c>
      <c r="S5" s="442" t="s">
        <v>75</v>
      </c>
      <c r="T5" s="442" t="s">
        <v>76</v>
      </c>
      <c r="U5" s="442" t="s">
        <v>77</v>
      </c>
      <c r="V5" s="442" t="s">
        <v>78</v>
      </c>
      <c r="W5" s="442" t="s">
        <v>79</v>
      </c>
      <c r="X5" s="442" t="s">
        <v>80</v>
      </c>
      <c r="Y5" s="442" t="s">
        <v>81</v>
      </c>
      <c r="Z5" s="443" t="s">
        <v>83</v>
      </c>
      <c r="AA5" s="444" t="s">
        <v>84</v>
      </c>
      <c r="AB5" s="495" t="s">
        <v>714</v>
      </c>
      <c r="AC5" s="496" t="s">
        <v>900</v>
      </c>
      <c r="AD5" s="144"/>
      <c r="AE5" s="144"/>
      <c r="AF5" s="144"/>
      <c r="AG5" s="144"/>
      <c r="AH5" s="144"/>
      <c r="AI5" s="144"/>
      <c r="AJ5" s="144"/>
      <c r="AK5" s="144"/>
      <c r="AL5" s="144"/>
    </row>
    <row r="6">
      <c r="A6" s="233" t="s">
        <v>901</v>
      </c>
      <c r="B6" s="233" t="s">
        <v>902</v>
      </c>
      <c r="C6" s="233" t="s">
        <v>755</v>
      </c>
      <c r="D6" s="233"/>
      <c r="E6" s="233">
        <v>180430.0</v>
      </c>
      <c r="F6" s="240">
        <v>668000.0</v>
      </c>
      <c r="G6" s="398">
        <v>2.0</v>
      </c>
      <c r="H6" s="233" t="s">
        <v>255</v>
      </c>
      <c r="I6" s="233" t="s">
        <v>756</v>
      </c>
      <c r="J6" s="233" t="s">
        <v>903</v>
      </c>
      <c r="K6" s="233" t="s">
        <v>904</v>
      </c>
      <c r="L6" s="483">
        <v>45937.0</v>
      </c>
      <c r="M6" s="497">
        <v>38802.0</v>
      </c>
      <c r="N6" s="498" t="s">
        <v>905</v>
      </c>
      <c r="O6" s="485">
        <v>11135.0</v>
      </c>
      <c r="P6" s="499">
        <v>46202.0</v>
      </c>
      <c r="Q6" s="233" t="s">
        <v>906</v>
      </c>
      <c r="R6" s="241"/>
      <c r="S6" s="233"/>
      <c r="T6" s="233"/>
      <c r="U6" s="233"/>
      <c r="V6" s="233">
        <v>2.75950005E8</v>
      </c>
      <c r="W6" s="233"/>
      <c r="X6" s="233"/>
      <c r="Y6" s="233"/>
      <c r="Z6" s="233" t="s">
        <v>144</v>
      </c>
      <c r="AA6" s="240">
        <f t="shared" ref="AA6:AA7" si="1">F6</f>
        <v>668000</v>
      </c>
      <c r="AB6" s="233" t="s">
        <v>907</v>
      </c>
      <c r="AC6" s="233" t="s">
        <v>908</v>
      </c>
      <c r="AD6" s="500"/>
      <c r="AE6" s="132"/>
      <c r="AF6" s="132"/>
      <c r="AG6" s="132"/>
      <c r="AH6" s="132"/>
      <c r="AI6" s="132"/>
      <c r="AJ6" s="132"/>
      <c r="AK6" s="132"/>
      <c r="AL6" s="132"/>
    </row>
    <row r="7" ht="63.0" customHeight="1">
      <c r="A7" s="233" t="s">
        <v>909</v>
      </c>
      <c r="B7" s="233" t="s">
        <v>902</v>
      </c>
      <c r="C7" s="233" t="s">
        <v>910</v>
      </c>
      <c r="D7" s="233"/>
      <c r="E7" s="233">
        <v>180430.0</v>
      </c>
      <c r="F7" s="240">
        <v>1356000.0</v>
      </c>
      <c r="G7" s="398">
        <v>4.0</v>
      </c>
      <c r="H7" s="233" t="s">
        <v>116</v>
      </c>
      <c r="I7" s="233" t="s">
        <v>911</v>
      </c>
      <c r="J7" s="233" t="s">
        <v>912</v>
      </c>
      <c r="K7" s="233" t="s">
        <v>913</v>
      </c>
      <c r="L7" s="483">
        <v>45954.0</v>
      </c>
      <c r="M7" s="497">
        <v>45011.0</v>
      </c>
      <c r="N7" s="498" t="s">
        <v>914</v>
      </c>
      <c r="O7" s="485">
        <v>11135.0</v>
      </c>
      <c r="P7" s="499">
        <v>46202.0</v>
      </c>
      <c r="Q7" s="233" t="s">
        <v>915</v>
      </c>
      <c r="R7" s="241">
        <v>4.2650003E7</v>
      </c>
      <c r="S7" s="233"/>
      <c r="T7" s="233"/>
      <c r="U7" s="233"/>
      <c r="V7" s="233">
        <v>2.70660001E8</v>
      </c>
      <c r="W7" s="233"/>
      <c r="X7" s="233"/>
      <c r="Y7" s="233"/>
      <c r="Z7" s="233" t="s">
        <v>144</v>
      </c>
      <c r="AA7" s="240">
        <f t="shared" si="1"/>
        <v>1356000</v>
      </c>
      <c r="AB7" s="233" t="s">
        <v>916</v>
      </c>
      <c r="AC7" s="233" t="s">
        <v>908</v>
      </c>
      <c r="AD7" s="501"/>
      <c r="AE7" s="502"/>
      <c r="AF7" s="502"/>
      <c r="AG7" s="502"/>
      <c r="AH7" s="502"/>
      <c r="AI7" s="502"/>
      <c r="AJ7" s="502"/>
      <c r="AK7" s="502"/>
      <c r="AL7" s="502"/>
    </row>
    <row r="8" ht="15.0" customHeight="1">
      <c r="A8" s="123"/>
      <c r="B8" s="123"/>
      <c r="C8" s="123"/>
      <c r="D8" s="123"/>
      <c r="E8" s="123"/>
      <c r="F8" s="123"/>
      <c r="G8" s="125"/>
      <c r="H8" s="123"/>
      <c r="I8" s="123"/>
      <c r="J8" s="128"/>
      <c r="K8" s="128"/>
      <c r="L8" s="128"/>
      <c r="M8" s="128"/>
      <c r="N8" s="128"/>
      <c r="O8" s="128"/>
      <c r="P8" s="128"/>
      <c r="Q8" s="123"/>
      <c r="R8" s="124"/>
      <c r="S8" s="123"/>
      <c r="T8" s="123"/>
      <c r="U8" s="123"/>
      <c r="V8" s="123"/>
      <c r="W8" s="123"/>
      <c r="X8" s="123"/>
      <c r="Y8" s="123"/>
      <c r="Z8" s="123"/>
      <c r="AA8" s="126"/>
      <c r="AB8" s="129"/>
      <c r="AC8" s="503"/>
      <c r="AD8" s="503"/>
      <c r="AE8" s="503"/>
      <c r="AF8" s="503"/>
      <c r="AG8" s="503"/>
      <c r="AH8" s="503"/>
      <c r="AI8" s="503"/>
      <c r="AJ8" s="503"/>
      <c r="AK8" s="503"/>
      <c r="AL8" s="503"/>
    </row>
    <row r="9" ht="15.0" customHeight="1">
      <c r="A9" s="123"/>
      <c r="B9" s="123"/>
      <c r="C9" s="123"/>
      <c r="D9" s="123"/>
      <c r="E9" s="123"/>
      <c r="F9" s="123"/>
      <c r="G9" s="125"/>
      <c r="H9" s="123"/>
      <c r="I9" s="123"/>
      <c r="J9" s="128"/>
      <c r="K9" s="128"/>
      <c r="L9" s="128"/>
      <c r="M9" s="128"/>
      <c r="N9" s="128"/>
      <c r="O9" s="128"/>
      <c r="P9" s="128"/>
      <c r="Q9" s="123"/>
      <c r="R9" s="124"/>
      <c r="S9" s="123"/>
      <c r="T9" s="123"/>
      <c r="U9" s="123"/>
      <c r="V9" s="123"/>
      <c r="W9" s="123"/>
      <c r="X9" s="123"/>
      <c r="Y9" s="123"/>
      <c r="Z9" s="123"/>
      <c r="AA9" s="126"/>
      <c r="AB9" s="129"/>
      <c r="AC9" s="503"/>
      <c r="AD9" s="503"/>
      <c r="AE9" s="503"/>
      <c r="AF9" s="503"/>
      <c r="AG9" s="503"/>
      <c r="AH9" s="503"/>
      <c r="AI9" s="503"/>
      <c r="AJ9" s="503"/>
      <c r="AK9" s="503"/>
      <c r="AL9" s="503"/>
    </row>
    <row r="10" ht="15.0" customHeight="1">
      <c r="A10" s="123"/>
      <c r="B10" s="123"/>
      <c r="C10" s="123"/>
      <c r="D10" s="123"/>
      <c r="E10" s="123"/>
      <c r="F10" s="123"/>
      <c r="G10" s="125"/>
      <c r="H10" s="123"/>
      <c r="I10" s="123"/>
      <c r="J10" s="128"/>
      <c r="K10" s="128"/>
      <c r="L10" s="128"/>
      <c r="M10" s="128"/>
      <c r="N10" s="128"/>
      <c r="O10" s="128"/>
      <c r="P10" s="128"/>
      <c r="Q10" s="123"/>
      <c r="R10" s="124"/>
      <c r="S10" s="123"/>
      <c r="T10" s="123"/>
      <c r="U10" s="123"/>
      <c r="V10" s="123"/>
      <c r="W10" s="123"/>
      <c r="X10" s="123"/>
      <c r="Y10" s="123"/>
      <c r="Z10" s="123"/>
      <c r="AA10" s="126"/>
      <c r="AB10" s="129"/>
      <c r="AC10" s="503"/>
      <c r="AD10" s="503"/>
      <c r="AE10" s="503"/>
      <c r="AF10" s="503"/>
      <c r="AG10" s="503"/>
      <c r="AH10" s="503"/>
      <c r="AI10" s="503"/>
      <c r="AJ10" s="503"/>
      <c r="AK10" s="503"/>
      <c r="AL10" s="503"/>
    </row>
    <row r="11" ht="15.0" customHeight="1">
      <c r="A11" s="123"/>
      <c r="B11" s="123"/>
      <c r="C11" s="123"/>
      <c r="D11" s="123"/>
      <c r="E11" s="123"/>
      <c r="F11" s="123"/>
      <c r="G11" s="125"/>
      <c r="H11" s="123"/>
      <c r="I11" s="123"/>
      <c r="J11" s="128"/>
      <c r="K11" s="128"/>
      <c r="L11" s="128"/>
      <c r="M11" s="128"/>
      <c r="N11" s="128"/>
      <c r="O11" s="128"/>
      <c r="P11" s="128"/>
      <c r="Q11" s="123"/>
      <c r="R11" s="124"/>
      <c r="S11" s="123"/>
      <c r="T11" s="123"/>
      <c r="U11" s="123"/>
      <c r="V11" s="123"/>
      <c r="W11" s="123"/>
      <c r="X11" s="123"/>
      <c r="Y11" s="123"/>
      <c r="Z11" s="123"/>
      <c r="AA11" s="126"/>
      <c r="AB11" s="129"/>
      <c r="AC11" s="503"/>
      <c r="AD11" s="503"/>
      <c r="AE11" s="503"/>
      <c r="AF11" s="503"/>
      <c r="AG11" s="503"/>
      <c r="AH11" s="503"/>
      <c r="AI11" s="503"/>
      <c r="AJ11" s="503"/>
      <c r="AK11" s="503"/>
      <c r="AL11" s="503"/>
    </row>
    <row r="12" ht="15.0" customHeight="1">
      <c r="A12" s="123"/>
      <c r="B12" s="123"/>
      <c r="C12" s="123"/>
      <c r="D12" s="123"/>
      <c r="E12" s="123"/>
      <c r="F12" s="123"/>
      <c r="G12" s="125"/>
      <c r="H12" s="123"/>
      <c r="I12" s="123"/>
      <c r="J12" s="128"/>
      <c r="K12" s="128"/>
      <c r="L12" s="128"/>
      <c r="M12" s="128"/>
      <c r="N12" s="128"/>
      <c r="O12" s="128"/>
      <c r="P12" s="128"/>
      <c r="Q12" s="123"/>
      <c r="R12" s="124"/>
      <c r="S12" s="123"/>
      <c r="T12" s="123"/>
      <c r="U12" s="123"/>
      <c r="V12" s="123"/>
      <c r="W12" s="123"/>
      <c r="X12" s="123"/>
      <c r="Y12" s="123"/>
      <c r="Z12" s="123"/>
      <c r="AA12" s="126"/>
      <c r="AB12" s="129"/>
      <c r="AC12" s="503"/>
      <c r="AD12" s="503"/>
      <c r="AE12" s="503"/>
      <c r="AF12" s="503"/>
      <c r="AG12" s="503"/>
      <c r="AH12" s="503"/>
      <c r="AI12" s="503"/>
      <c r="AJ12" s="503"/>
      <c r="AK12" s="503"/>
      <c r="AL12" s="503"/>
    </row>
    <row r="13" ht="15.0" customHeight="1">
      <c r="A13" s="123"/>
      <c r="B13" s="123"/>
      <c r="C13" s="123"/>
      <c r="D13" s="123"/>
      <c r="E13" s="123"/>
      <c r="F13" s="123"/>
      <c r="G13" s="125"/>
      <c r="H13" s="123"/>
      <c r="I13" s="123"/>
      <c r="J13" s="128"/>
      <c r="K13" s="128"/>
      <c r="L13" s="128"/>
      <c r="M13" s="128"/>
      <c r="N13" s="128"/>
      <c r="O13" s="128"/>
      <c r="P13" s="128"/>
      <c r="Q13" s="123"/>
      <c r="R13" s="124"/>
      <c r="S13" s="123"/>
      <c r="T13" s="123"/>
      <c r="U13" s="123"/>
      <c r="V13" s="123"/>
      <c r="W13" s="123"/>
      <c r="X13" s="123"/>
      <c r="Y13" s="123"/>
      <c r="Z13" s="123"/>
      <c r="AA13" s="126"/>
      <c r="AB13" s="129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</row>
    <row r="14" ht="15.0" customHeight="1">
      <c r="A14" s="123"/>
      <c r="B14" s="123"/>
      <c r="C14" s="123"/>
      <c r="D14" s="123"/>
      <c r="E14" s="123"/>
      <c r="F14" s="123"/>
      <c r="G14" s="125"/>
      <c r="H14" s="123"/>
      <c r="I14" s="123"/>
      <c r="J14" s="128"/>
      <c r="K14" s="128"/>
      <c r="L14" s="128"/>
      <c r="M14" s="128"/>
      <c r="N14" s="128"/>
      <c r="O14" s="128"/>
      <c r="P14" s="128"/>
      <c r="Q14" s="123"/>
      <c r="R14" s="124"/>
      <c r="S14" s="123"/>
      <c r="T14" s="123"/>
      <c r="U14" s="123"/>
      <c r="V14" s="123"/>
      <c r="W14" s="123"/>
      <c r="X14" s="123"/>
      <c r="Y14" s="123"/>
      <c r="Z14" s="123"/>
      <c r="AA14" s="126"/>
      <c r="AB14" s="129"/>
      <c r="AC14" s="503"/>
      <c r="AD14" s="503"/>
      <c r="AE14" s="503"/>
      <c r="AF14" s="503"/>
      <c r="AG14" s="503"/>
      <c r="AH14" s="503"/>
      <c r="AI14" s="503"/>
      <c r="AJ14" s="503"/>
      <c r="AK14" s="503"/>
      <c r="AL14" s="503"/>
    </row>
    <row r="15" ht="15.0" customHeight="1">
      <c r="A15" s="123"/>
      <c r="B15" s="123"/>
      <c r="C15" s="123"/>
      <c r="D15" s="123"/>
      <c r="E15" s="123"/>
      <c r="F15" s="123"/>
      <c r="G15" s="125"/>
      <c r="H15" s="123"/>
      <c r="I15" s="123"/>
      <c r="J15" s="128"/>
      <c r="K15" s="128"/>
      <c r="L15" s="128"/>
      <c r="M15" s="128"/>
      <c r="N15" s="128"/>
      <c r="O15" s="128"/>
      <c r="P15" s="128"/>
      <c r="Q15" s="123"/>
      <c r="R15" s="124"/>
      <c r="S15" s="123"/>
      <c r="T15" s="123"/>
      <c r="U15" s="123"/>
      <c r="V15" s="123"/>
      <c r="W15" s="123"/>
      <c r="X15" s="123"/>
      <c r="Y15" s="123"/>
      <c r="Z15" s="123"/>
      <c r="AA15" s="126"/>
      <c r="AB15" s="129"/>
      <c r="AC15" s="503"/>
      <c r="AD15" s="503"/>
      <c r="AE15" s="503"/>
      <c r="AF15" s="503"/>
      <c r="AG15" s="503"/>
      <c r="AH15" s="503"/>
      <c r="AI15" s="503"/>
      <c r="AJ15" s="503"/>
      <c r="AK15" s="503"/>
      <c r="AL15" s="503"/>
    </row>
    <row r="16" ht="15.0" customHeight="1">
      <c r="A16" s="123"/>
      <c r="B16" s="123"/>
      <c r="C16" s="123"/>
      <c r="D16" s="123"/>
      <c r="E16" s="123"/>
      <c r="F16" s="123"/>
      <c r="G16" s="125"/>
      <c r="H16" s="123"/>
      <c r="I16" s="123"/>
      <c r="J16" s="128"/>
      <c r="K16" s="128"/>
      <c r="L16" s="128"/>
      <c r="M16" s="128"/>
      <c r="N16" s="128"/>
      <c r="O16" s="128"/>
      <c r="P16" s="128"/>
      <c r="Q16" s="123"/>
      <c r="R16" s="124"/>
      <c r="S16" s="123"/>
      <c r="T16" s="123"/>
      <c r="U16" s="123"/>
      <c r="V16" s="123"/>
      <c r="W16" s="123"/>
      <c r="X16" s="123"/>
      <c r="Y16" s="123"/>
      <c r="Z16" s="123"/>
      <c r="AA16" s="126"/>
      <c r="AB16" s="129"/>
      <c r="AC16" s="503"/>
      <c r="AD16" s="503"/>
      <c r="AE16" s="503"/>
      <c r="AF16" s="503"/>
      <c r="AG16" s="503"/>
      <c r="AH16" s="503"/>
      <c r="AI16" s="503"/>
      <c r="AJ16" s="503"/>
      <c r="AK16" s="503"/>
      <c r="AL16" s="503"/>
    </row>
    <row r="17" ht="15.0" customHeight="1">
      <c r="A17" s="123"/>
      <c r="B17" s="123"/>
      <c r="C17" s="123"/>
      <c r="D17" s="123"/>
      <c r="E17" s="123"/>
      <c r="F17" s="123"/>
      <c r="G17" s="125"/>
      <c r="H17" s="123"/>
      <c r="I17" s="123"/>
      <c r="J17" s="128"/>
      <c r="K17" s="128"/>
      <c r="L17" s="128"/>
      <c r="M17" s="128"/>
      <c r="N17" s="128"/>
      <c r="O17" s="128"/>
      <c r="P17" s="128"/>
      <c r="Q17" s="123"/>
      <c r="R17" s="124"/>
      <c r="S17" s="123"/>
      <c r="T17" s="123"/>
      <c r="U17" s="123"/>
      <c r="V17" s="123"/>
      <c r="W17" s="123"/>
      <c r="X17" s="123"/>
      <c r="Y17" s="123"/>
      <c r="Z17" s="123"/>
      <c r="AA17" s="126"/>
      <c r="AB17" s="129"/>
      <c r="AC17" s="503"/>
      <c r="AD17" s="503"/>
      <c r="AE17" s="503"/>
      <c r="AF17" s="503"/>
      <c r="AG17" s="503"/>
      <c r="AH17" s="503"/>
      <c r="AI17" s="503"/>
      <c r="AJ17" s="503"/>
      <c r="AK17" s="503"/>
      <c r="AL17" s="503"/>
    </row>
    <row r="18" ht="15.0" customHeight="1">
      <c r="A18" s="123"/>
      <c r="B18" s="123"/>
      <c r="C18" s="123"/>
      <c r="D18" s="123"/>
      <c r="E18" s="123"/>
      <c r="F18" s="123"/>
      <c r="G18" s="125"/>
      <c r="H18" s="123"/>
      <c r="I18" s="123"/>
      <c r="J18" s="128"/>
      <c r="K18" s="128"/>
      <c r="L18" s="128"/>
      <c r="M18" s="128"/>
      <c r="N18" s="128"/>
      <c r="O18" s="128"/>
      <c r="P18" s="128"/>
      <c r="Q18" s="123"/>
      <c r="R18" s="124"/>
      <c r="S18" s="123"/>
      <c r="T18" s="123"/>
      <c r="U18" s="123"/>
      <c r="V18" s="123"/>
      <c r="W18" s="123"/>
      <c r="X18" s="123"/>
      <c r="Y18" s="123"/>
      <c r="Z18" s="123"/>
      <c r="AA18" s="126"/>
      <c r="AB18" s="129"/>
      <c r="AC18" s="503"/>
      <c r="AD18" s="503"/>
      <c r="AE18" s="503"/>
      <c r="AF18" s="503"/>
      <c r="AG18" s="503"/>
      <c r="AH18" s="503"/>
      <c r="AI18" s="503"/>
      <c r="AJ18" s="503"/>
      <c r="AK18" s="503"/>
      <c r="AL18" s="503"/>
    </row>
    <row r="19" ht="15.0" customHeight="1">
      <c r="A19" s="123"/>
      <c r="B19" s="123"/>
      <c r="C19" s="123"/>
      <c r="D19" s="123"/>
      <c r="E19" s="123"/>
      <c r="F19" s="123"/>
      <c r="G19" s="125"/>
      <c r="H19" s="123"/>
      <c r="I19" s="123"/>
      <c r="J19" s="128"/>
      <c r="K19" s="128"/>
      <c r="L19" s="128"/>
      <c r="M19" s="128"/>
      <c r="N19" s="128"/>
      <c r="O19" s="128"/>
      <c r="P19" s="128"/>
      <c r="Q19" s="123"/>
      <c r="R19" s="124"/>
      <c r="S19" s="123"/>
      <c r="T19" s="123"/>
      <c r="U19" s="123"/>
      <c r="V19" s="123"/>
      <c r="W19" s="123"/>
      <c r="X19" s="123"/>
      <c r="Y19" s="123"/>
      <c r="Z19" s="123"/>
      <c r="AA19" s="126"/>
      <c r="AB19" s="129"/>
      <c r="AC19" s="503"/>
      <c r="AD19" s="503"/>
      <c r="AE19" s="503"/>
      <c r="AF19" s="503"/>
      <c r="AG19" s="503"/>
      <c r="AH19" s="503"/>
      <c r="AI19" s="503"/>
      <c r="AJ19" s="503"/>
      <c r="AK19" s="503"/>
      <c r="AL19" s="503"/>
    </row>
    <row r="20" ht="15.0" customHeight="1">
      <c r="A20" s="123"/>
      <c r="B20" s="123"/>
      <c r="C20" s="123"/>
      <c r="D20" s="123"/>
      <c r="E20" s="123"/>
      <c r="F20" s="123"/>
      <c r="G20" s="125"/>
      <c r="H20" s="123"/>
      <c r="I20" s="123"/>
      <c r="J20" s="128"/>
      <c r="K20" s="128"/>
      <c r="L20" s="128"/>
      <c r="M20" s="128"/>
      <c r="N20" s="128"/>
      <c r="O20" s="128"/>
      <c r="P20" s="128"/>
      <c r="Q20" s="123"/>
      <c r="R20" s="124"/>
      <c r="S20" s="123"/>
      <c r="T20" s="123"/>
      <c r="U20" s="123"/>
      <c r="V20" s="123"/>
      <c r="W20" s="123"/>
      <c r="X20" s="123"/>
      <c r="Y20" s="123"/>
      <c r="Z20" s="123"/>
      <c r="AA20" s="126"/>
      <c r="AB20" s="129"/>
      <c r="AC20" s="503"/>
      <c r="AD20" s="503"/>
      <c r="AE20" s="503"/>
      <c r="AF20" s="503"/>
      <c r="AG20" s="503"/>
      <c r="AH20" s="503"/>
      <c r="AI20" s="503"/>
      <c r="AJ20" s="503"/>
      <c r="AK20" s="503"/>
      <c r="AL20" s="503"/>
    </row>
    <row r="21" ht="15.0" customHeight="1">
      <c r="A21" s="123"/>
      <c r="B21" s="123"/>
      <c r="C21" s="123"/>
      <c r="D21" s="123"/>
      <c r="E21" s="123"/>
      <c r="F21" s="123"/>
      <c r="G21" s="125"/>
      <c r="H21" s="123"/>
      <c r="I21" s="123"/>
      <c r="J21" s="128"/>
      <c r="K21" s="128"/>
      <c r="L21" s="128"/>
      <c r="M21" s="128"/>
      <c r="N21" s="128"/>
      <c r="O21" s="128"/>
      <c r="P21" s="128"/>
      <c r="Q21" s="123"/>
      <c r="R21" s="124"/>
      <c r="S21" s="123"/>
      <c r="T21" s="123"/>
      <c r="U21" s="123"/>
      <c r="V21" s="123"/>
      <c r="W21" s="123"/>
      <c r="X21" s="123"/>
      <c r="Y21" s="123"/>
      <c r="Z21" s="123"/>
      <c r="AA21" s="126"/>
      <c r="AB21" s="129"/>
      <c r="AC21" s="503"/>
      <c r="AD21" s="503"/>
      <c r="AE21" s="503"/>
      <c r="AF21" s="503"/>
      <c r="AG21" s="503"/>
      <c r="AH21" s="503"/>
      <c r="AI21" s="503"/>
      <c r="AJ21" s="503"/>
      <c r="AK21" s="503"/>
      <c r="AL21" s="503"/>
    </row>
    <row r="22" ht="15.0" customHeight="1">
      <c r="A22" s="123"/>
      <c r="B22" s="123"/>
      <c r="C22" s="123"/>
      <c r="D22" s="123"/>
      <c r="E22" s="123"/>
      <c r="F22" s="123"/>
      <c r="G22" s="125"/>
      <c r="H22" s="123"/>
      <c r="I22" s="123"/>
      <c r="J22" s="128"/>
      <c r="K22" s="128"/>
      <c r="L22" s="128"/>
      <c r="M22" s="128"/>
      <c r="N22" s="128"/>
      <c r="O22" s="128"/>
      <c r="P22" s="128"/>
      <c r="Q22" s="123"/>
      <c r="R22" s="124"/>
      <c r="S22" s="123"/>
      <c r="T22" s="123"/>
      <c r="U22" s="123"/>
      <c r="V22" s="123"/>
      <c r="W22" s="123"/>
      <c r="X22" s="123"/>
      <c r="Y22" s="123"/>
      <c r="Z22" s="123"/>
      <c r="AA22" s="126"/>
      <c r="AB22" s="129"/>
      <c r="AC22" s="503"/>
      <c r="AD22" s="503"/>
      <c r="AE22" s="503"/>
      <c r="AF22" s="503"/>
      <c r="AG22" s="503"/>
      <c r="AH22" s="503"/>
      <c r="AI22" s="503"/>
      <c r="AJ22" s="503"/>
      <c r="AK22" s="503"/>
      <c r="AL22" s="503"/>
    </row>
    <row r="23" ht="15.0" customHeight="1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4"/>
      <c r="S23" s="123"/>
      <c r="T23" s="123"/>
      <c r="U23" s="123"/>
      <c r="V23" s="123"/>
      <c r="W23" s="123"/>
      <c r="X23" s="123"/>
      <c r="Y23" s="123"/>
      <c r="Z23" s="123"/>
      <c r="AA23" s="123"/>
      <c r="AB23" s="481"/>
      <c r="AC23" s="503"/>
      <c r="AD23" s="503"/>
      <c r="AE23" s="503"/>
      <c r="AF23" s="503"/>
      <c r="AG23" s="503"/>
      <c r="AH23" s="503"/>
      <c r="AI23" s="503"/>
      <c r="AJ23" s="503"/>
      <c r="AK23" s="503"/>
      <c r="AL23" s="503"/>
    </row>
    <row r="24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63"/>
      <c r="L24" s="163"/>
      <c r="M24" s="163"/>
      <c r="N24" s="163"/>
      <c r="O24" s="163"/>
      <c r="P24" s="163"/>
      <c r="Q24" s="123"/>
      <c r="R24" s="124"/>
      <c r="S24" s="123"/>
      <c r="T24" s="123"/>
      <c r="U24" s="123"/>
      <c r="V24" s="123"/>
      <c r="W24" s="123"/>
      <c r="X24" s="123"/>
      <c r="Y24" s="123"/>
      <c r="Z24" s="123"/>
      <c r="AA24" s="126"/>
      <c r="AB24" s="123"/>
      <c r="AC24" s="503"/>
      <c r="AD24" s="503"/>
      <c r="AE24" s="503"/>
      <c r="AF24" s="503"/>
      <c r="AG24" s="503"/>
      <c r="AH24" s="503"/>
      <c r="AI24" s="503"/>
      <c r="AJ24" s="503"/>
      <c r="AK24" s="503"/>
      <c r="AL24" s="503"/>
    </row>
    <row r="25">
      <c r="A25" s="123"/>
      <c r="B25" s="123"/>
      <c r="C25" s="123"/>
      <c r="D25" s="123"/>
      <c r="E25" s="123"/>
      <c r="F25" s="126"/>
      <c r="G25" s="123"/>
      <c r="H25" s="123"/>
      <c r="I25" s="123"/>
      <c r="J25" s="123"/>
      <c r="K25" s="163"/>
      <c r="L25" s="163"/>
      <c r="M25" s="163"/>
      <c r="N25" s="163"/>
      <c r="O25" s="163"/>
      <c r="P25" s="163"/>
      <c r="Q25" s="123"/>
      <c r="R25" s="124"/>
      <c r="S25" s="123"/>
      <c r="T25" s="123"/>
      <c r="U25" s="123"/>
      <c r="V25" s="123"/>
      <c r="W25" s="123"/>
      <c r="X25" s="123"/>
      <c r="Y25" s="123"/>
      <c r="Z25" s="123"/>
      <c r="AA25" s="126"/>
      <c r="AB25" s="123"/>
      <c r="AC25" s="503"/>
      <c r="AD25" s="503"/>
      <c r="AE25" s="503"/>
      <c r="AF25" s="503"/>
      <c r="AG25" s="503"/>
      <c r="AH25" s="503"/>
      <c r="AI25" s="503"/>
      <c r="AJ25" s="503"/>
      <c r="AK25" s="503"/>
      <c r="AL25" s="503"/>
    </row>
    <row r="26">
      <c r="A26" s="123"/>
      <c r="B26" s="123"/>
      <c r="C26" s="123"/>
      <c r="D26" s="123"/>
      <c r="E26" s="123"/>
      <c r="F26" s="126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4"/>
      <c r="S26" s="123"/>
      <c r="T26" s="123"/>
      <c r="U26" s="123"/>
      <c r="V26" s="123"/>
      <c r="W26" s="123"/>
      <c r="X26" s="123"/>
      <c r="Y26" s="123"/>
      <c r="Z26" s="123"/>
      <c r="AA26" s="126"/>
      <c r="AB26" s="123"/>
      <c r="AC26" s="503"/>
      <c r="AD26" s="503"/>
      <c r="AE26" s="503"/>
      <c r="AF26" s="503"/>
      <c r="AG26" s="503"/>
      <c r="AH26" s="503"/>
      <c r="AI26" s="503"/>
      <c r="AJ26" s="503"/>
      <c r="AK26" s="503"/>
      <c r="AL26" s="503"/>
    </row>
    <row r="27">
      <c r="A27" s="308"/>
      <c r="B27" s="123"/>
      <c r="C27" s="123"/>
      <c r="D27" s="123"/>
      <c r="E27" s="123"/>
      <c r="F27" s="126"/>
      <c r="G27" s="123"/>
      <c r="H27" s="123"/>
      <c r="I27" s="123"/>
      <c r="J27" s="123"/>
      <c r="K27" s="165"/>
      <c r="L27" s="165"/>
      <c r="M27" s="165"/>
      <c r="N27" s="165"/>
      <c r="O27" s="165"/>
      <c r="P27" s="165"/>
      <c r="Q27" s="123"/>
      <c r="R27" s="124"/>
      <c r="S27" s="123"/>
      <c r="T27" s="123"/>
      <c r="U27" s="123"/>
      <c r="V27" s="123"/>
      <c r="W27" s="166"/>
      <c r="X27" s="166"/>
      <c r="Y27" s="166"/>
      <c r="Z27" s="123"/>
      <c r="AA27" s="167"/>
      <c r="AB27" s="123"/>
      <c r="AC27" s="503"/>
      <c r="AD27" s="503"/>
      <c r="AE27" s="503"/>
      <c r="AF27" s="503"/>
      <c r="AG27" s="503"/>
      <c r="AH27" s="503"/>
      <c r="AI27" s="503"/>
      <c r="AJ27" s="503"/>
      <c r="AK27" s="503"/>
      <c r="AL27" s="503"/>
    </row>
    <row r="28">
      <c r="A28" s="308"/>
      <c r="B28" s="123"/>
      <c r="C28" s="123"/>
      <c r="D28" s="123"/>
      <c r="E28" s="123"/>
      <c r="F28" s="126"/>
      <c r="G28" s="123"/>
      <c r="H28" s="123"/>
      <c r="I28" s="123"/>
      <c r="J28" s="123"/>
      <c r="K28" s="165"/>
      <c r="L28" s="165"/>
      <c r="M28" s="165"/>
      <c r="N28" s="165"/>
      <c r="O28" s="165"/>
      <c r="P28" s="165"/>
      <c r="Q28" s="123"/>
      <c r="R28" s="124"/>
      <c r="S28" s="123"/>
      <c r="T28" s="123"/>
      <c r="U28" s="123"/>
      <c r="V28" s="123"/>
      <c r="W28" s="43"/>
      <c r="X28" s="43"/>
      <c r="Y28" s="43"/>
      <c r="Z28" s="123"/>
      <c r="AA28" s="43"/>
      <c r="AB28" s="123"/>
      <c r="AC28" s="503"/>
      <c r="AD28" s="503"/>
      <c r="AE28" s="503"/>
      <c r="AF28" s="503"/>
      <c r="AG28" s="503"/>
      <c r="AH28" s="503"/>
      <c r="AI28" s="503"/>
      <c r="AJ28" s="503"/>
      <c r="AK28" s="503"/>
      <c r="AL28" s="503"/>
    </row>
    <row r="29">
      <c r="A29" s="123"/>
      <c r="B29" s="123"/>
      <c r="C29" s="123"/>
      <c r="D29" s="123"/>
      <c r="E29" s="123"/>
      <c r="F29" s="126"/>
      <c r="G29" s="123"/>
      <c r="H29" s="123"/>
      <c r="I29" s="123"/>
      <c r="J29" s="123"/>
      <c r="K29" s="165"/>
      <c r="L29" s="165"/>
      <c r="M29" s="165"/>
      <c r="N29" s="165"/>
      <c r="O29" s="165"/>
      <c r="P29" s="165"/>
      <c r="Q29" s="123"/>
      <c r="R29" s="124"/>
      <c r="S29" s="123"/>
      <c r="T29" s="123"/>
      <c r="U29" s="123"/>
      <c r="V29" s="123"/>
      <c r="W29" s="123"/>
      <c r="X29" s="123"/>
      <c r="Y29" s="123"/>
      <c r="Z29" s="123"/>
      <c r="AA29" s="126"/>
      <c r="AB29" s="126"/>
      <c r="AC29" s="503"/>
      <c r="AD29" s="503"/>
      <c r="AE29" s="503"/>
      <c r="AF29" s="503"/>
      <c r="AG29" s="503"/>
      <c r="AH29" s="503"/>
      <c r="AI29" s="503"/>
      <c r="AJ29" s="503"/>
      <c r="AK29" s="503"/>
      <c r="AL29" s="503"/>
    </row>
    <row r="30">
      <c r="A30" s="123"/>
      <c r="B30" s="123"/>
      <c r="C30" s="123"/>
      <c r="D30" s="123"/>
      <c r="E30" s="123"/>
      <c r="F30" s="126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4"/>
      <c r="S30" s="123"/>
      <c r="T30" s="123"/>
      <c r="U30" s="123"/>
      <c r="V30" s="123"/>
      <c r="W30" s="123"/>
      <c r="X30" s="123"/>
      <c r="Y30" s="123"/>
      <c r="Z30" s="123"/>
      <c r="AA30" s="126"/>
      <c r="AB30" s="126"/>
      <c r="AC30" s="503"/>
      <c r="AD30" s="503"/>
      <c r="AE30" s="503"/>
      <c r="AF30" s="503"/>
      <c r="AG30" s="503"/>
      <c r="AH30" s="503"/>
      <c r="AI30" s="503"/>
      <c r="AJ30" s="503"/>
      <c r="AK30" s="503"/>
      <c r="AL30" s="503"/>
    </row>
    <row r="31">
      <c r="A31" s="123"/>
      <c r="B31" s="123"/>
      <c r="C31" s="123"/>
      <c r="D31" s="123"/>
      <c r="E31" s="123"/>
      <c r="F31" s="126"/>
      <c r="G31" s="124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4"/>
      <c r="S31" s="123"/>
      <c r="T31" s="123"/>
      <c r="U31" s="123"/>
      <c r="V31" s="123"/>
      <c r="W31" s="123"/>
      <c r="X31" s="123"/>
      <c r="Y31" s="123"/>
      <c r="Z31" s="123"/>
      <c r="AA31" s="126"/>
      <c r="AB31" s="126"/>
      <c r="AC31" s="503"/>
      <c r="AD31" s="503"/>
      <c r="AE31" s="503"/>
      <c r="AF31" s="503"/>
      <c r="AG31" s="503"/>
      <c r="AH31" s="503"/>
      <c r="AI31" s="503"/>
      <c r="AJ31" s="503"/>
      <c r="AK31" s="503"/>
      <c r="AL31" s="503"/>
    </row>
    <row r="32">
      <c r="A32" s="123"/>
      <c r="B32" s="123"/>
      <c r="C32" s="123"/>
      <c r="D32" s="123"/>
      <c r="E32" s="123"/>
      <c r="F32" s="126"/>
      <c r="G32" s="124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4"/>
      <c r="S32" s="123"/>
      <c r="T32" s="123"/>
      <c r="U32" s="123"/>
      <c r="V32" s="123"/>
      <c r="W32" s="123"/>
      <c r="X32" s="123"/>
      <c r="Y32" s="123"/>
      <c r="Z32" s="123"/>
      <c r="AA32" s="126"/>
      <c r="AB32" s="126"/>
      <c r="AC32" s="503"/>
      <c r="AD32" s="503"/>
      <c r="AE32" s="503"/>
      <c r="AF32" s="503"/>
      <c r="AG32" s="503"/>
      <c r="AH32" s="503"/>
      <c r="AI32" s="503"/>
      <c r="AJ32" s="503"/>
      <c r="AK32" s="503"/>
      <c r="AL32" s="503"/>
    </row>
    <row r="33">
      <c r="A33" s="123"/>
      <c r="B33" s="123"/>
      <c r="C33" s="123"/>
      <c r="D33" s="123"/>
      <c r="E33" s="123"/>
      <c r="F33" s="126"/>
      <c r="G33" s="124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4"/>
      <c r="S33" s="123"/>
      <c r="T33" s="123"/>
      <c r="U33" s="123"/>
      <c r="V33" s="123"/>
      <c r="W33" s="123"/>
      <c r="X33" s="123"/>
      <c r="Y33" s="123"/>
      <c r="Z33" s="123"/>
      <c r="AA33" s="126"/>
      <c r="AB33" s="126"/>
      <c r="AC33" s="503"/>
      <c r="AD33" s="503"/>
      <c r="AE33" s="503"/>
      <c r="AF33" s="503"/>
      <c r="AG33" s="503"/>
      <c r="AH33" s="503"/>
      <c r="AI33" s="503"/>
      <c r="AJ33" s="503"/>
      <c r="AK33" s="503"/>
      <c r="AL33" s="503"/>
    </row>
    <row r="34">
      <c r="A34" s="123"/>
      <c r="B34" s="123"/>
      <c r="C34" s="123"/>
      <c r="D34" s="123"/>
      <c r="E34" s="123"/>
      <c r="F34" s="126"/>
      <c r="G34" s="124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4"/>
      <c r="S34" s="123"/>
      <c r="T34" s="123"/>
      <c r="U34" s="123"/>
      <c r="V34" s="123"/>
      <c r="W34" s="123"/>
      <c r="X34" s="123"/>
      <c r="Y34" s="123"/>
      <c r="Z34" s="123"/>
      <c r="AA34" s="126"/>
      <c r="AB34" s="126"/>
      <c r="AC34" s="503"/>
      <c r="AD34" s="503"/>
      <c r="AE34" s="503"/>
      <c r="AF34" s="503"/>
      <c r="AG34" s="503"/>
      <c r="AH34" s="503"/>
      <c r="AI34" s="503"/>
      <c r="AJ34" s="503"/>
      <c r="AK34" s="503"/>
      <c r="AL34" s="503"/>
    </row>
    <row r="35">
      <c r="A35" s="123"/>
      <c r="B35" s="123"/>
      <c r="C35" s="123"/>
      <c r="D35" s="123"/>
      <c r="E35" s="123"/>
      <c r="F35" s="126"/>
      <c r="G35" s="124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4"/>
      <c r="S35" s="123"/>
      <c r="T35" s="123"/>
      <c r="U35" s="123"/>
      <c r="V35" s="123"/>
      <c r="W35" s="123"/>
      <c r="X35" s="123"/>
      <c r="Y35" s="123"/>
      <c r="Z35" s="123"/>
      <c r="AA35" s="126"/>
      <c r="AB35" s="126"/>
      <c r="AC35" s="503"/>
      <c r="AD35" s="503"/>
      <c r="AE35" s="503"/>
      <c r="AF35" s="503"/>
      <c r="AG35" s="503"/>
      <c r="AH35" s="503"/>
      <c r="AI35" s="503"/>
      <c r="AJ35" s="503"/>
      <c r="AK35" s="503"/>
      <c r="AL35" s="503"/>
    </row>
    <row r="36">
      <c r="A36" s="123"/>
      <c r="B36" s="123"/>
      <c r="C36" s="123"/>
      <c r="D36" s="123"/>
      <c r="E36" s="123"/>
      <c r="F36" s="126"/>
      <c r="G36" s="124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4"/>
      <c r="S36" s="123"/>
      <c r="T36" s="123"/>
      <c r="U36" s="123"/>
      <c r="V36" s="123"/>
      <c r="W36" s="123"/>
      <c r="X36" s="123"/>
      <c r="Y36" s="123"/>
      <c r="Z36" s="123"/>
      <c r="AA36" s="126"/>
      <c r="AB36" s="123"/>
      <c r="AC36" s="503"/>
      <c r="AD36" s="503"/>
      <c r="AE36" s="503"/>
      <c r="AF36" s="503"/>
      <c r="AG36" s="503"/>
      <c r="AH36" s="503"/>
      <c r="AI36" s="503"/>
      <c r="AJ36" s="503"/>
      <c r="AK36" s="503"/>
      <c r="AL36" s="503"/>
    </row>
    <row r="37">
      <c r="A37" s="308"/>
      <c r="B37" s="308"/>
      <c r="C37" s="308"/>
      <c r="D37" s="308"/>
      <c r="E37" s="308"/>
      <c r="F37" s="354"/>
      <c r="G37" s="355"/>
      <c r="H37" s="308"/>
      <c r="I37" s="308"/>
      <c r="J37" s="123"/>
      <c r="K37" s="356"/>
      <c r="L37" s="356"/>
      <c r="M37" s="356"/>
      <c r="N37" s="356"/>
      <c r="O37" s="356"/>
      <c r="P37" s="356"/>
      <c r="Q37" s="308"/>
      <c r="R37" s="355"/>
      <c r="S37" s="308"/>
      <c r="T37" s="308"/>
      <c r="U37" s="308"/>
      <c r="V37" s="356"/>
      <c r="W37" s="308"/>
      <c r="X37" s="308"/>
      <c r="Y37" s="308"/>
      <c r="Z37" s="356"/>
      <c r="AA37" s="357"/>
      <c r="AB37" s="356"/>
      <c r="AC37" s="503"/>
      <c r="AD37" s="503"/>
      <c r="AE37" s="503"/>
      <c r="AF37" s="503"/>
      <c r="AG37" s="503"/>
      <c r="AH37" s="503"/>
      <c r="AI37" s="503"/>
      <c r="AJ37" s="503"/>
      <c r="AK37" s="503"/>
      <c r="AL37" s="503"/>
    </row>
    <row r="38">
      <c r="A38" s="308"/>
      <c r="B38" s="308"/>
      <c r="C38" s="308"/>
      <c r="D38" s="308"/>
      <c r="E38" s="308"/>
      <c r="F38" s="354"/>
      <c r="G38" s="355"/>
      <c r="H38" s="308"/>
      <c r="I38" s="308"/>
      <c r="J38" s="356"/>
      <c r="K38" s="356"/>
      <c r="L38" s="356"/>
      <c r="M38" s="356"/>
      <c r="N38" s="356"/>
      <c r="O38" s="356"/>
      <c r="P38" s="356"/>
      <c r="Q38" s="308"/>
      <c r="R38" s="309"/>
      <c r="S38" s="310"/>
      <c r="T38" s="311"/>
      <c r="U38" s="308"/>
      <c r="V38" s="356"/>
      <c r="W38" s="308"/>
      <c r="X38" s="308"/>
      <c r="Y38" s="308"/>
      <c r="Z38" s="356"/>
      <c r="AA38" s="357"/>
      <c r="AB38" s="356"/>
      <c r="AC38" s="503"/>
      <c r="AD38" s="503"/>
      <c r="AE38" s="503"/>
      <c r="AF38" s="503"/>
      <c r="AG38" s="503"/>
      <c r="AH38" s="503"/>
      <c r="AI38" s="503"/>
      <c r="AJ38" s="503"/>
      <c r="AK38" s="503"/>
      <c r="AL38" s="503"/>
    </row>
    <row r="39">
      <c r="A39" s="123"/>
      <c r="B39" s="308"/>
      <c r="C39" s="308"/>
      <c r="D39" s="308"/>
      <c r="E39" s="308"/>
      <c r="F39" s="354"/>
      <c r="G39" s="355"/>
      <c r="H39" s="308"/>
      <c r="I39" s="308"/>
      <c r="J39" s="356"/>
      <c r="K39" s="356"/>
      <c r="L39" s="356"/>
      <c r="M39" s="356"/>
      <c r="N39" s="356"/>
      <c r="O39" s="356"/>
      <c r="P39" s="356"/>
      <c r="Q39" s="308"/>
      <c r="R39" s="417"/>
      <c r="S39" s="310"/>
      <c r="T39" s="311"/>
      <c r="U39" s="308"/>
      <c r="V39" s="356"/>
      <c r="W39" s="308"/>
      <c r="X39" s="308"/>
      <c r="Y39" s="308"/>
      <c r="Z39" s="356"/>
      <c r="AA39" s="357"/>
      <c r="AB39" s="356"/>
      <c r="AC39" s="503"/>
      <c r="AD39" s="503"/>
      <c r="AE39" s="503"/>
      <c r="AF39" s="503"/>
      <c r="AG39" s="503"/>
      <c r="AH39" s="503"/>
      <c r="AI39" s="503"/>
      <c r="AJ39" s="503"/>
      <c r="AK39" s="503"/>
      <c r="AL39" s="503"/>
    </row>
    <row r="40">
      <c r="A40" s="308"/>
      <c r="B40" s="308"/>
      <c r="C40" s="308"/>
      <c r="D40" s="308"/>
      <c r="E40" s="308"/>
      <c r="F40" s="354"/>
      <c r="G40" s="355"/>
      <c r="H40" s="308"/>
      <c r="I40" s="308"/>
      <c r="J40" s="308"/>
      <c r="K40" s="356"/>
      <c r="L40" s="356"/>
      <c r="M40" s="356"/>
      <c r="N40" s="356"/>
      <c r="O40" s="356"/>
      <c r="P40" s="356"/>
      <c r="Q40" s="308"/>
      <c r="R40" s="419"/>
      <c r="S40" s="420"/>
      <c r="T40" s="421"/>
      <c r="U40" s="308"/>
      <c r="V40" s="308"/>
      <c r="W40" s="308"/>
      <c r="X40" s="308"/>
      <c r="Y40" s="308"/>
      <c r="Z40" s="130"/>
      <c r="AA40" s="357"/>
      <c r="AB40" s="357"/>
      <c r="AC40" s="503"/>
      <c r="AD40" s="503"/>
      <c r="AE40" s="503"/>
      <c r="AF40" s="503"/>
      <c r="AG40" s="503"/>
      <c r="AH40" s="503"/>
      <c r="AI40" s="503"/>
      <c r="AJ40" s="503"/>
      <c r="AK40" s="503"/>
      <c r="AL40" s="503"/>
    </row>
    <row r="41">
      <c r="A41" s="123"/>
      <c r="B41" s="308"/>
      <c r="C41" s="308"/>
      <c r="D41" s="308"/>
      <c r="E41" s="308"/>
      <c r="F41" s="354"/>
      <c r="G41" s="355"/>
      <c r="H41" s="308"/>
      <c r="I41" s="308"/>
      <c r="J41" s="356"/>
      <c r="K41" s="356"/>
      <c r="L41" s="356"/>
      <c r="M41" s="356"/>
      <c r="N41" s="356"/>
      <c r="O41" s="356"/>
      <c r="P41" s="356"/>
      <c r="Q41" s="308"/>
      <c r="R41" s="422"/>
      <c r="S41" s="311"/>
      <c r="T41" s="311"/>
      <c r="U41" s="308"/>
      <c r="V41" s="356"/>
      <c r="W41" s="308"/>
      <c r="X41" s="308"/>
      <c r="Y41" s="308"/>
      <c r="Z41" s="356"/>
      <c r="AA41" s="357"/>
      <c r="AB41" s="357"/>
      <c r="AC41" s="503"/>
      <c r="AD41" s="503"/>
      <c r="AE41" s="503"/>
      <c r="AF41" s="503"/>
      <c r="AG41" s="503"/>
      <c r="AH41" s="503"/>
      <c r="AI41" s="503"/>
      <c r="AJ41" s="503"/>
      <c r="AK41" s="503"/>
      <c r="AL41" s="503"/>
    </row>
    <row r="42">
      <c r="A42" s="308"/>
      <c r="B42" s="356"/>
      <c r="C42" s="356"/>
      <c r="D42" s="356"/>
      <c r="E42" s="356"/>
      <c r="F42" s="357"/>
      <c r="G42" s="369"/>
      <c r="H42" s="308"/>
      <c r="I42" s="356"/>
      <c r="J42" s="356"/>
      <c r="K42" s="356"/>
      <c r="L42" s="356"/>
      <c r="M42" s="356"/>
      <c r="N42" s="356"/>
      <c r="O42" s="356"/>
      <c r="P42" s="356"/>
      <c r="Q42" s="356"/>
      <c r="R42" s="369"/>
      <c r="S42" s="356"/>
      <c r="T42" s="356"/>
      <c r="U42" s="356"/>
      <c r="V42" s="356"/>
      <c r="W42" s="356"/>
      <c r="X42" s="356"/>
      <c r="Y42" s="356"/>
      <c r="Z42" s="356"/>
      <c r="AA42" s="357"/>
      <c r="AB42" s="357"/>
      <c r="AC42" s="503"/>
      <c r="AD42" s="503"/>
      <c r="AE42" s="503"/>
      <c r="AF42" s="503"/>
      <c r="AG42" s="503"/>
      <c r="AH42" s="503"/>
      <c r="AI42" s="503"/>
      <c r="AJ42" s="503"/>
      <c r="AK42" s="503"/>
      <c r="AL42" s="503"/>
    </row>
    <row r="43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503"/>
      <c r="AD43" s="503"/>
      <c r="AE43" s="503"/>
      <c r="AF43" s="503"/>
      <c r="AG43" s="503"/>
      <c r="AH43" s="503"/>
      <c r="AI43" s="503"/>
      <c r="AJ43" s="503"/>
      <c r="AK43" s="503"/>
      <c r="AL43" s="503"/>
    </row>
    <row r="44">
      <c r="A44" s="308"/>
      <c r="B44" s="356"/>
      <c r="C44" s="308"/>
      <c r="D44" s="308"/>
      <c r="E44" s="308"/>
      <c r="F44" s="354"/>
      <c r="G44" s="355"/>
      <c r="H44" s="308"/>
      <c r="I44" s="308"/>
      <c r="J44" s="356"/>
      <c r="K44" s="356"/>
      <c r="L44" s="356"/>
      <c r="M44" s="356"/>
      <c r="N44" s="356"/>
      <c r="O44" s="356"/>
      <c r="P44" s="356"/>
      <c r="Q44" s="308"/>
      <c r="R44" s="355"/>
      <c r="S44" s="356"/>
      <c r="T44" s="356"/>
      <c r="U44" s="356"/>
      <c r="V44" s="356"/>
      <c r="W44" s="356"/>
      <c r="X44" s="356"/>
      <c r="Y44" s="356"/>
      <c r="Z44" s="356"/>
      <c r="AA44" s="357"/>
      <c r="AB44" s="357"/>
      <c r="AC44" s="503"/>
      <c r="AD44" s="503"/>
      <c r="AE44" s="503"/>
      <c r="AF44" s="503"/>
      <c r="AG44" s="503"/>
      <c r="AH44" s="503"/>
      <c r="AI44" s="503"/>
      <c r="AJ44" s="503"/>
      <c r="AK44" s="503"/>
      <c r="AL44" s="503"/>
    </row>
    <row r="45" ht="15.75" customHeight="1">
      <c r="A45" s="356"/>
      <c r="B45" s="356"/>
      <c r="C45" s="356"/>
      <c r="D45" s="356"/>
      <c r="E45" s="356"/>
      <c r="F45" s="357"/>
      <c r="G45" s="369"/>
      <c r="H45" s="356"/>
      <c r="I45" s="356"/>
      <c r="J45" s="356"/>
      <c r="K45" s="356"/>
      <c r="L45" s="356"/>
      <c r="M45" s="356"/>
      <c r="N45" s="356"/>
      <c r="O45" s="356"/>
      <c r="P45" s="356"/>
      <c r="Q45" s="356"/>
      <c r="R45" s="369"/>
      <c r="S45" s="356"/>
      <c r="T45" s="356"/>
      <c r="U45" s="356"/>
      <c r="V45" s="356"/>
      <c r="W45" s="356"/>
      <c r="X45" s="356"/>
      <c r="Y45" s="356"/>
      <c r="Z45" s="308"/>
      <c r="AA45" s="357"/>
      <c r="AB45" s="357"/>
      <c r="AC45" s="503"/>
      <c r="AD45" s="503"/>
      <c r="AE45" s="503"/>
      <c r="AF45" s="503"/>
      <c r="AG45" s="503"/>
      <c r="AH45" s="503"/>
      <c r="AI45" s="503"/>
      <c r="AJ45" s="503"/>
      <c r="AK45" s="503"/>
      <c r="AL45" s="503"/>
    </row>
    <row r="46" ht="15.75" customHeight="1">
      <c r="A46" s="356"/>
      <c r="B46" s="356"/>
      <c r="C46" s="356"/>
      <c r="D46" s="356"/>
      <c r="E46" s="356"/>
      <c r="F46" s="357"/>
      <c r="G46" s="369"/>
      <c r="H46" s="356"/>
      <c r="I46" s="356"/>
      <c r="J46" s="356"/>
      <c r="K46" s="356"/>
      <c r="L46" s="356"/>
      <c r="M46" s="356"/>
      <c r="N46" s="356"/>
      <c r="O46" s="356"/>
      <c r="P46" s="356"/>
      <c r="Q46" s="356"/>
      <c r="R46" s="369"/>
      <c r="S46" s="356"/>
      <c r="T46" s="356"/>
      <c r="U46" s="356"/>
      <c r="V46" s="356"/>
      <c r="W46" s="356"/>
      <c r="X46" s="356"/>
      <c r="Y46" s="356"/>
      <c r="Z46" s="356"/>
      <c r="AA46" s="357"/>
      <c r="AB46" s="357"/>
      <c r="AC46" s="503"/>
      <c r="AD46" s="503"/>
      <c r="AE46" s="503"/>
      <c r="AF46" s="503"/>
      <c r="AG46" s="503"/>
      <c r="AH46" s="503"/>
      <c r="AI46" s="503"/>
      <c r="AJ46" s="503"/>
      <c r="AK46" s="503"/>
      <c r="AL46" s="503"/>
    </row>
    <row r="47" ht="15.75" customHeight="1">
      <c r="A47" s="356"/>
      <c r="B47" s="356"/>
      <c r="C47" s="356"/>
      <c r="D47" s="356"/>
      <c r="E47" s="356"/>
      <c r="F47" s="357"/>
      <c r="G47" s="369"/>
      <c r="H47" s="356"/>
      <c r="I47" s="356"/>
      <c r="J47" s="356"/>
      <c r="K47" s="356"/>
      <c r="L47" s="356"/>
      <c r="M47" s="356"/>
      <c r="N47" s="356"/>
      <c r="O47" s="356"/>
      <c r="P47" s="356"/>
      <c r="Q47" s="356"/>
      <c r="R47" s="369"/>
      <c r="S47" s="356"/>
      <c r="T47" s="356"/>
      <c r="U47" s="356"/>
      <c r="V47" s="356"/>
      <c r="W47" s="356"/>
      <c r="X47" s="356"/>
      <c r="Y47" s="356"/>
      <c r="Z47" s="356"/>
      <c r="AA47" s="357"/>
      <c r="AB47" s="357"/>
      <c r="AC47" s="503"/>
      <c r="AD47" s="503"/>
      <c r="AE47" s="503"/>
      <c r="AF47" s="503"/>
      <c r="AG47" s="503"/>
      <c r="AH47" s="503"/>
      <c r="AI47" s="503"/>
      <c r="AJ47" s="503"/>
      <c r="AK47" s="503"/>
      <c r="AL47" s="503"/>
    </row>
    <row r="48" ht="15.75" customHeight="1">
      <c r="A48" s="356"/>
      <c r="B48" s="356"/>
      <c r="C48" s="356"/>
      <c r="D48" s="356"/>
      <c r="E48" s="356"/>
      <c r="F48" s="357"/>
      <c r="G48" s="369"/>
      <c r="H48" s="356"/>
      <c r="I48" s="356"/>
      <c r="J48" s="356"/>
      <c r="K48" s="356"/>
      <c r="L48" s="356"/>
      <c r="M48" s="356"/>
      <c r="N48" s="356"/>
      <c r="O48" s="356"/>
      <c r="P48" s="356"/>
      <c r="Q48" s="356"/>
      <c r="R48" s="369"/>
      <c r="S48" s="356"/>
      <c r="T48" s="356"/>
      <c r="U48" s="356"/>
      <c r="V48" s="356"/>
      <c r="W48" s="356"/>
      <c r="X48" s="356"/>
      <c r="Y48" s="356"/>
      <c r="Z48" s="356"/>
      <c r="AA48" s="357"/>
      <c r="AB48" s="357"/>
      <c r="AC48" s="503"/>
      <c r="AD48" s="503"/>
      <c r="AE48" s="503"/>
      <c r="AF48" s="503"/>
      <c r="AG48" s="503"/>
      <c r="AH48" s="503"/>
      <c r="AI48" s="503"/>
      <c r="AJ48" s="503"/>
      <c r="AK48" s="503"/>
      <c r="AL48" s="503"/>
    </row>
    <row r="49" ht="15.75" customHeight="1">
      <c r="A49" s="356"/>
      <c r="B49" s="356"/>
      <c r="C49" s="356"/>
      <c r="D49" s="356"/>
      <c r="E49" s="356"/>
      <c r="F49" s="357"/>
      <c r="G49" s="369"/>
      <c r="H49" s="356"/>
      <c r="I49" s="356"/>
      <c r="J49" s="356"/>
      <c r="K49" s="356"/>
      <c r="L49" s="356"/>
      <c r="M49" s="356"/>
      <c r="N49" s="356"/>
      <c r="O49" s="356"/>
      <c r="P49" s="356"/>
      <c r="Q49" s="356"/>
      <c r="R49" s="369"/>
      <c r="S49" s="356"/>
      <c r="T49" s="356"/>
      <c r="U49" s="356"/>
      <c r="V49" s="356"/>
      <c r="W49" s="356"/>
      <c r="X49" s="356"/>
      <c r="Y49" s="356"/>
      <c r="Z49" s="356"/>
      <c r="AA49" s="357"/>
      <c r="AB49" s="357"/>
      <c r="AC49" s="503"/>
      <c r="AD49" s="503"/>
      <c r="AE49" s="503"/>
      <c r="AF49" s="503"/>
      <c r="AG49" s="503"/>
      <c r="AH49" s="503"/>
      <c r="AI49" s="503"/>
      <c r="AJ49" s="503"/>
      <c r="AK49" s="503"/>
      <c r="AL49" s="503"/>
    </row>
    <row r="50" ht="15.75" customHeight="1">
      <c r="A50" s="356"/>
      <c r="B50" s="356"/>
      <c r="C50" s="356"/>
      <c r="D50" s="356"/>
      <c r="E50" s="356"/>
      <c r="F50" s="357"/>
      <c r="G50" s="369"/>
      <c r="H50" s="356"/>
      <c r="I50" s="356"/>
      <c r="J50" s="356"/>
      <c r="K50" s="356"/>
      <c r="L50" s="356"/>
      <c r="M50" s="356"/>
      <c r="N50" s="356"/>
      <c r="O50" s="356"/>
      <c r="P50" s="356"/>
      <c r="Q50" s="356"/>
      <c r="R50" s="369"/>
      <c r="S50" s="356"/>
      <c r="T50" s="356"/>
      <c r="U50" s="356"/>
      <c r="V50" s="356"/>
      <c r="W50" s="356"/>
      <c r="X50" s="356"/>
      <c r="Y50" s="356"/>
      <c r="Z50" s="356"/>
      <c r="AA50" s="357"/>
      <c r="AB50" s="357"/>
      <c r="AC50" s="503"/>
      <c r="AD50" s="503"/>
      <c r="AE50" s="503"/>
      <c r="AF50" s="503"/>
      <c r="AG50" s="503"/>
      <c r="AH50" s="503"/>
      <c r="AI50" s="503"/>
      <c r="AJ50" s="503"/>
      <c r="AK50" s="503"/>
      <c r="AL50" s="503"/>
    </row>
    <row r="51" ht="15.75" customHeight="1">
      <c r="A51" s="356"/>
      <c r="B51" s="356"/>
      <c r="C51" s="356"/>
      <c r="D51" s="356"/>
      <c r="E51" s="356"/>
      <c r="F51" s="357"/>
      <c r="G51" s="369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69"/>
      <c r="S51" s="356"/>
      <c r="T51" s="356"/>
      <c r="U51" s="356"/>
      <c r="V51" s="356"/>
      <c r="W51" s="356"/>
      <c r="X51" s="356"/>
      <c r="Y51" s="356"/>
      <c r="Z51" s="356"/>
      <c r="AA51" s="357"/>
      <c r="AB51" s="357"/>
      <c r="AC51" s="503"/>
      <c r="AD51" s="503"/>
      <c r="AE51" s="503"/>
      <c r="AF51" s="503"/>
      <c r="AG51" s="503"/>
      <c r="AH51" s="503"/>
      <c r="AI51" s="503"/>
      <c r="AJ51" s="503"/>
      <c r="AK51" s="503"/>
      <c r="AL51" s="503"/>
    </row>
    <row r="52" ht="15.75" customHeight="1">
      <c r="A52" s="283"/>
      <c r="B52" s="283"/>
      <c r="C52" s="283"/>
      <c r="D52" s="283"/>
      <c r="E52" s="283"/>
      <c r="F52" s="286"/>
      <c r="G52" s="435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435"/>
      <c r="S52" s="283"/>
      <c r="T52" s="283"/>
      <c r="U52" s="283"/>
      <c r="V52" s="283"/>
      <c r="W52" s="283"/>
      <c r="X52" s="283"/>
      <c r="Y52" s="283"/>
      <c r="Z52" s="283"/>
      <c r="AA52" s="286"/>
      <c r="AB52" s="286"/>
      <c r="AC52" s="504"/>
      <c r="AD52" s="504"/>
      <c r="AE52" s="504"/>
      <c r="AF52" s="504"/>
      <c r="AG52" s="504"/>
      <c r="AH52" s="504"/>
      <c r="AI52" s="504"/>
      <c r="AJ52" s="504"/>
      <c r="AK52" s="504"/>
      <c r="AL52" s="504"/>
    </row>
    <row r="53" ht="15.75" customHeight="1">
      <c r="A53" s="283"/>
      <c r="B53" s="283"/>
      <c r="C53" s="283"/>
      <c r="D53" s="283"/>
      <c r="E53" s="283"/>
      <c r="F53" s="286"/>
      <c r="G53" s="435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435"/>
      <c r="S53" s="283"/>
      <c r="T53" s="283"/>
      <c r="U53" s="283"/>
      <c r="V53" s="283"/>
      <c r="W53" s="283"/>
      <c r="X53" s="283"/>
      <c r="Y53" s="283"/>
      <c r="Z53" s="283"/>
      <c r="AA53" s="286"/>
      <c r="AB53" s="286"/>
      <c r="AC53" s="504"/>
      <c r="AD53" s="504"/>
      <c r="AE53" s="504"/>
      <c r="AF53" s="504"/>
      <c r="AG53" s="504"/>
      <c r="AH53" s="504"/>
      <c r="AI53" s="504"/>
      <c r="AJ53" s="504"/>
      <c r="AK53" s="504"/>
      <c r="AL53" s="504"/>
    </row>
    <row r="54" ht="15.75" customHeight="1">
      <c r="A54" s="283"/>
      <c r="B54" s="283"/>
      <c r="C54" s="283"/>
      <c r="D54" s="283"/>
      <c r="E54" s="283"/>
      <c r="F54" s="286"/>
      <c r="G54" s="435"/>
      <c r="H54" s="283"/>
      <c r="I54" s="283"/>
      <c r="J54" s="283"/>
      <c r="K54" s="283"/>
      <c r="L54" s="283"/>
      <c r="M54" s="283"/>
      <c r="N54" s="283"/>
      <c r="O54" s="283"/>
      <c r="P54" s="283"/>
      <c r="Q54" s="283"/>
      <c r="R54" s="435"/>
      <c r="S54" s="283"/>
      <c r="T54" s="283"/>
      <c r="U54" s="283"/>
      <c r="V54" s="283"/>
      <c r="W54" s="283"/>
      <c r="X54" s="283"/>
      <c r="Y54" s="283"/>
      <c r="Z54" s="283"/>
      <c r="AA54" s="286"/>
      <c r="AB54" s="286"/>
      <c r="AC54" s="504"/>
      <c r="AD54" s="504"/>
      <c r="AE54" s="504"/>
      <c r="AF54" s="504"/>
      <c r="AG54" s="504"/>
      <c r="AH54" s="504"/>
      <c r="AI54" s="504"/>
      <c r="AJ54" s="504"/>
      <c r="AK54" s="504"/>
      <c r="AL54" s="504"/>
    </row>
    <row r="55" ht="15.75" customHeight="1">
      <c r="A55" s="283"/>
      <c r="B55" s="283"/>
      <c r="C55" s="283"/>
      <c r="D55" s="283"/>
      <c r="E55" s="283"/>
      <c r="F55" s="286"/>
      <c r="G55" s="435"/>
      <c r="H55" s="283"/>
      <c r="I55" s="283"/>
      <c r="J55" s="283"/>
      <c r="K55" s="283"/>
      <c r="L55" s="283"/>
      <c r="M55" s="283"/>
      <c r="N55" s="283"/>
      <c r="O55" s="283"/>
      <c r="P55" s="283"/>
      <c r="Q55" s="283"/>
      <c r="R55" s="435"/>
      <c r="S55" s="283"/>
      <c r="T55" s="283"/>
      <c r="U55" s="283"/>
      <c r="V55" s="283"/>
      <c r="W55" s="283"/>
      <c r="X55" s="283"/>
      <c r="Y55" s="283"/>
      <c r="Z55" s="283"/>
      <c r="AA55" s="286"/>
      <c r="AB55" s="286"/>
      <c r="AC55" s="504"/>
      <c r="AD55" s="504"/>
      <c r="AE55" s="504"/>
      <c r="AF55" s="504"/>
      <c r="AG55" s="504"/>
      <c r="AH55" s="504"/>
      <c r="AI55" s="504"/>
      <c r="AJ55" s="504"/>
      <c r="AK55" s="504"/>
      <c r="AL55" s="504"/>
    </row>
    <row r="56" ht="15.75" customHeight="1">
      <c r="A56" s="283"/>
      <c r="B56" s="283"/>
      <c r="C56" s="283"/>
      <c r="D56" s="283"/>
      <c r="E56" s="283"/>
      <c r="F56" s="286"/>
      <c r="G56" s="435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435"/>
      <c r="S56" s="283"/>
      <c r="T56" s="283"/>
      <c r="U56" s="283"/>
      <c r="V56" s="283"/>
      <c r="W56" s="283"/>
      <c r="X56" s="283"/>
      <c r="Y56" s="283"/>
      <c r="Z56" s="283"/>
      <c r="AA56" s="286"/>
      <c r="AB56" s="286"/>
      <c r="AC56" s="504"/>
      <c r="AD56" s="504"/>
      <c r="AE56" s="504"/>
      <c r="AF56" s="504"/>
      <c r="AG56" s="504"/>
      <c r="AH56" s="504"/>
      <c r="AI56" s="504"/>
      <c r="AJ56" s="504"/>
      <c r="AK56" s="504"/>
      <c r="AL56" s="504"/>
    </row>
    <row r="57" ht="15.75" customHeight="1">
      <c r="A57" s="283"/>
      <c r="B57" s="283"/>
      <c r="C57" s="283"/>
      <c r="D57" s="283"/>
      <c r="E57" s="283"/>
      <c r="F57" s="286"/>
      <c r="G57" s="435"/>
      <c r="H57" s="283"/>
      <c r="I57" s="283"/>
      <c r="J57" s="283"/>
      <c r="K57" s="283"/>
      <c r="L57" s="283"/>
      <c r="M57" s="283"/>
      <c r="N57" s="283"/>
      <c r="O57" s="283"/>
      <c r="P57" s="283"/>
      <c r="Q57" s="283"/>
      <c r="R57" s="435"/>
      <c r="S57" s="283"/>
      <c r="T57" s="283"/>
      <c r="U57" s="283"/>
      <c r="V57" s="283"/>
      <c r="W57" s="283"/>
      <c r="X57" s="283"/>
      <c r="Y57" s="283"/>
      <c r="Z57" s="283"/>
      <c r="AA57" s="286"/>
      <c r="AB57" s="286"/>
      <c r="AC57" s="504"/>
      <c r="AD57" s="504"/>
      <c r="AE57" s="504"/>
      <c r="AF57" s="504"/>
      <c r="AG57" s="504"/>
      <c r="AH57" s="504"/>
      <c r="AI57" s="504"/>
      <c r="AJ57" s="504"/>
      <c r="AK57" s="504"/>
      <c r="AL57" s="504"/>
    </row>
    <row r="58" ht="15.75" customHeight="1">
      <c r="A58" s="283"/>
      <c r="B58" s="283"/>
      <c r="C58" s="283"/>
      <c r="D58" s="283"/>
      <c r="E58" s="283"/>
      <c r="F58" s="286"/>
      <c r="G58" s="435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435"/>
      <c r="S58" s="283"/>
      <c r="T58" s="283"/>
      <c r="U58" s="283"/>
      <c r="V58" s="283"/>
      <c r="W58" s="283"/>
      <c r="X58" s="283"/>
      <c r="Y58" s="283"/>
      <c r="Z58" s="283"/>
      <c r="AA58" s="286"/>
      <c r="AB58" s="286"/>
      <c r="AC58" s="504"/>
      <c r="AD58" s="504"/>
      <c r="AE58" s="504"/>
      <c r="AF58" s="504"/>
      <c r="AG58" s="504"/>
      <c r="AH58" s="504"/>
      <c r="AI58" s="504"/>
      <c r="AJ58" s="504"/>
      <c r="AK58" s="504"/>
      <c r="AL58" s="504"/>
    </row>
    <row r="59" ht="15.75" customHeight="1">
      <c r="A59" s="283"/>
      <c r="B59" s="283"/>
      <c r="C59" s="283"/>
      <c r="D59" s="283"/>
      <c r="E59" s="283"/>
      <c r="F59" s="286"/>
      <c r="G59" s="435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435"/>
      <c r="S59" s="283"/>
      <c r="T59" s="283"/>
      <c r="U59" s="283"/>
      <c r="V59" s="283"/>
      <c r="W59" s="283"/>
      <c r="X59" s="283"/>
      <c r="Y59" s="283"/>
      <c r="Z59" s="283"/>
      <c r="AA59" s="286"/>
      <c r="AB59" s="286"/>
      <c r="AC59" s="504"/>
      <c r="AD59" s="504"/>
      <c r="AE59" s="504"/>
      <c r="AF59" s="504"/>
      <c r="AG59" s="504"/>
      <c r="AH59" s="504"/>
      <c r="AI59" s="504"/>
      <c r="AJ59" s="504"/>
      <c r="AK59" s="504"/>
      <c r="AL59" s="504"/>
    </row>
    <row r="60" ht="15.75" customHeight="1">
      <c r="A60" s="283"/>
      <c r="B60" s="283"/>
      <c r="C60" s="283"/>
      <c r="D60" s="283"/>
      <c r="E60" s="283"/>
      <c r="F60" s="286"/>
      <c r="G60" s="435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435"/>
      <c r="S60" s="283"/>
      <c r="T60" s="283"/>
      <c r="U60" s="283"/>
      <c r="V60" s="283"/>
      <c r="W60" s="283"/>
      <c r="X60" s="283"/>
      <c r="Y60" s="283"/>
      <c r="Z60" s="283"/>
      <c r="AA60" s="286"/>
      <c r="AB60" s="286"/>
      <c r="AC60" s="504"/>
      <c r="AD60" s="504"/>
      <c r="AE60" s="504"/>
      <c r="AF60" s="504"/>
      <c r="AG60" s="504"/>
      <c r="AH60" s="504"/>
      <c r="AI60" s="504"/>
      <c r="AJ60" s="504"/>
      <c r="AK60" s="504"/>
      <c r="AL60" s="504"/>
    </row>
    <row r="61" ht="15.75" customHeight="1">
      <c r="A61" s="283"/>
      <c r="B61" s="283"/>
      <c r="C61" s="283"/>
      <c r="D61" s="283"/>
      <c r="E61" s="283"/>
      <c r="F61" s="286"/>
      <c r="G61" s="435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435"/>
      <c r="S61" s="283"/>
      <c r="T61" s="283"/>
      <c r="U61" s="283"/>
      <c r="V61" s="283"/>
      <c r="W61" s="283"/>
      <c r="X61" s="283"/>
      <c r="Y61" s="283"/>
      <c r="Z61" s="283"/>
      <c r="AA61" s="286"/>
      <c r="AB61" s="286"/>
      <c r="AC61" s="504"/>
      <c r="AD61" s="504"/>
      <c r="AE61" s="504"/>
      <c r="AF61" s="504"/>
      <c r="AG61" s="504"/>
      <c r="AH61" s="504"/>
      <c r="AI61" s="504"/>
      <c r="AJ61" s="504"/>
      <c r="AK61" s="504"/>
      <c r="AL61" s="504"/>
    </row>
    <row r="62" ht="15.75" customHeight="1">
      <c r="A62" s="283"/>
      <c r="B62" s="283"/>
      <c r="C62" s="283"/>
      <c r="D62" s="283"/>
      <c r="E62" s="283"/>
      <c r="F62" s="286"/>
      <c r="G62" s="435"/>
      <c r="H62" s="283"/>
      <c r="I62" s="283"/>
      <c r="J62" s="283"/>
      <c r="K62" s="283"/>
      <c r="L62" s="283"/>
      <c r="M62" s="283"/>
      <c r="N62" s="283"/>
      <c r="O62" s="283"/>
      <c r="P62" s="283"/>
      <c r="Q62" s="283"/>
      <c r="R62" s="435"/>
      <c r="S62" s="283"/>
      <c r="T62" s="283"/>
      <c r="U62" s="283"/>
      <c r="V62" s="283"/>
      <c r="W62" s="283"/>
      <c r="X62" s="283"/>
      <c r="Y62" s="283"/>
      <c r="Z62" s="283"/>
      <c r="AA62" s="286"/>
      <c r="AB62" s="286"/>
      <c r="AC62" s="504"/>
      <c r="AD62" s="504"/>
      <c r="AE62" s="504"/>
      <c r="AF62" s="504"/>
      <c r="AG62" s="504"/>
      <c r="AH62" s="504"/>
      <c r="AI62" s="504"/>
      <c r="AJ62" s="504"/>
      <c r="AK62" s="504"/>
      <c r="AL62" s="504"/>
    </row>
    <row r="63" ht="15.75" customHeight="1">
      <c r="A63" s="283"/>
      <c r="B63" s="283"/>
      <c r="C63" s="283"/>
      <c r="D63" s="283"/>
      <c r="E63" s="283"/>
      <c r="F63" s="286"/>
      <c r="G63" s="435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435"/>
      <c r="S63" s="283"/>
      <c r="T63" s="283"/>
      <c r="U63" s="283"/>
      <c r="V63" s="283"/>
      <c r="W63" s="283"/>
      <c r="X63" s="283"/>
      <c r="Y63" s="283"/>
      <c r="Z63" s="283"/>
      <c r="AA63" s="286"/>
      <c r="AB63" s="286"/>
      <c r="AC63" s="504"/>
      <c r="AD63" s="504"/>
      <c r="AE63" s="504"/>
      <c r="AF63" s="504"/>
      <c r="AG63" s="504"/>
      <c r="AH63" s="504"/>
      <c r="AI63" s="504"/>
      <c r="AJ63" s="504"/>
      <c r="AK63" s="504"/>
      <c r="AL63" s="504"/>
    </row>
    <row r="64" ht="15.75" customHeight="1">
      <c r="A64" s="283"/>
      <c r="B64" s="283"/>
      <c r="C64" s="283"/>
      <c r="D64" s="283"/>
      <c r="E64" s="283"/>
      <c r="F64" s="286"/>
      <c r="G64" s="435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435"/>
      <c r="S64" s="283"/>
      <c r="T64" s="283"/>
      <c r="U64" s="283"/>
      <c r="V64" s="283"/>
      <c r="W64" s="283"/>
      <c r="X64" s="283"/>
      <c r="Y64" s="283"/>
      <c r="Z64" s="283"/>
      <c r="AA64" s="286"/>
      <c r="AB64" s="286"/>
      <c r="AC64" s="504"/>
      <c r="AD64" s="504"/>
      <c r="AE64" s="504"/>
      <c r="AF64" s="504"/>
      <c r="AG64" s="504"/>
      <c r="AH64" s="504"/>
      <c r="AI64" s="504"/>
      <c r="AJ64" s="504"/>
      <c r="AK64" s="504"/>
      <c r="AL64" s="504"/>
    </row>
    <row r="65" ht="15.75" customHeight="1">
      <c r="A65" s="143"/>
      <c r="B65" s="143"/>
      <c r="C65" s="143"/>
      <c r="D65" s="143"/>
      <c r="E65" s="143"/>
      <c r="F65" s="288"/>
      <c r="G65" s="289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289"/>
      <c r="S65" s="143"/>
      <c r="T65" s="143"/>
      <c r="U65" s="143"/>
      <c r="V65" s="143"/>
      <c r="W65" s="143"/>
      <c r="X65" s="143"/>
      <c r="Y65" s="143"/>
      <c r="Z65" s="143"/>
      <c r="AA65" s="288"/>
      <c r="AB65" s="288"/>
      <c r="AC65" s="505"/>
      <c r="AD65" s="505"/>
      <c r="AE65" s="505"/>
      <c r="AF65" s="505"/>
      <c r="AG65" s="505"/>
      <c r="AH65" s="505"/>
      <c r="AI65" s="505"/>
      <c r="AJ65" s="505"/>
      <c r="AK65" s="505"/>
      <c r="AL65" s="505"/>
    </row>
    <row r="66" ht="15.75" customHeight="1">
      <c r="A66" s="143"/>
      <c r="B66" s="143"/>
      <c r="C66" s="143"/>
      <c r="D66" s="143"/>
      <c r="E66" s="143"/>
      <c r="F66" s="288"/>
      <c r="G66" s="289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289"/>
      <c r="S66" s="143"/>
      <c r="T66" s="143"/>
      <c r="U66" s="143"/>
      <c r="V66" s="143"/>
      <c r="W66" s="143"/>
      <c r="X66" s="143"/>
      <c r="Y66" s="143"/>
      <c r="Z66" s="143"/>
      <c r="AA66" s="288"/>
      <c r="AB66" s="288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</row>
    <row r="67" ht="15.75" customHeight="1">
      <c r="A67" s="143"/>
      <c r="B67" s="143"/>
      <c r="C67" s="143"/>
      <c r="D67" s="143"/>
      <c r="E67" s="143"/>
      <c r="F67" s="288"/>
      <c r="G67" s="289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289"/>
      <c r="S67" s="143"/>
      <c r="T67" s="143"/>
      <c r="U67" s="143"/>
      <c r="V67" s="143"/>
      <c r="W67" s="143"/>
      <c r="X67" s="143"/>
      <c r="Y67" s="143"/>
      <c r="Z67" s="143"/>
      <c r="AA67" s="288"/>
      <c r="AB67" s="288"/>
      <c r="AC67" s="144"/>
      <c r="AD67" s="144"/>
      <c r="AE67" s="144"/>
      <c r="AF67" s="144"/>
      <c r="AG67" s="144"/>
      <c r="AH67" s="144"/>
      <c r="AI67" s="144"/>
      <c r="AJ67" s="144"/>
      <c r="AK67" s="144"/>
      <c r="AL67" s="144"/>
    </row>
    <row r="68" ht="15.75" customHeight="1">
      <c r="A68" s="143"/>
      <c r="B68" s="143"/>
      <c r="C68" s="143"/>
      <c r="D68" s="143"/>
      <c r="E68" s="143"/>
      <c r="F68" s="288"/>
      <c r="G68" s="289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289"/>
      <c r="S68" s="143"/>
      <c r="T68" s="143"/>
      <c r="U68" s="143"/>
      <c r="V68" s="143"/>
      <c r="W68" s="143"/>
      <c r="X68" s="143"/>
      <c r="Y68" s="143"/>
      <c r="Z68" s="143"/>
      <c r="AA68" s="288"/>
      <c r="AB68" s="288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</row>
    <row r="69" ht="15.75" customHeight="1">
      <c r="A69" s="143"/>
      <c r="B69" s="143"/>
      <c r="C69" s="143"/>
      <c r="D69" s="143"/>
      <c r="E69" s="143"/>
      <c r="F69" s="288"/>
      <c r="G69" s="289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289"/>
      <c r="S69" s="143"/>
      <c r="T69" s="143"/>
      <c r="U69" s="143"/>
      <c r="V69" s="143"/>
      <c r="W69" s="143"/>
      <c r="X69" s="143"/>
      <c r="Y69" s="143"/>
      <c r="Z69" s="143"/>
      <c r="AA69" s="288"/>
      <c r="AB69" s="288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</row>
    <row r="70" ht="15.75" customHeight="1">
      <c r="A70" s="143"/>
      <c r="B70" s="143"/>
      <c r="C70" s="143"/>
      <c r="D70" s="143"/>
      <c r="E70" s="143"/>
      <c r="F70" s="288"/>
      <c r="G70" s="289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289"/>
      <c r="S70" s="143"/>
      <c r="T70" s="143"/>
      <c r="U70" s="143"/>
      <c r="V70" s="143"/>
      <c r="W70" s="143"/>
      <c r="X70" s="143"/>
      <c r="Y70" s="143"/>
      <c r="Z70" s="143"/>
      <c r="AA70" s="288"/>
      <c r="AB70" s="288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</row>
    <row r="71" ht="15.75" customHeight="1">
      <c r="A71" s="143"/>
      <c r="B71" s="143"/>
      <c r="C71" s="143"/>
      <c r="D71" s="143"/>
      <c r="E71" s="143"/>
      <c r="F71" s="288"/>
      <c r="G71" s="289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289"/>
      <c r="S71" s="143"/>
      <c r="T71" s="143"/>
      <c r="U71" s="143"/>
      <c r="V71" s="143"/>
      <c r="W71" s="143"/>
      <c r="X71" s="143"/>
      <c r="Y71" s="143"/>
      <c r="Z71" s="143"/>
      <c r="AA71" s="288"/>
      <c r="AB71" s="288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</row>
    <row r="72" ht="15.75" customHeight="1">
      <c r="A72" s="143"/>
      <c r="B72" s="143"/>
      <c r="C72" s="143"/>
      <c r="D72" s="143"/>
      <c r="E72" s="143"/>
      <c r="F72" s="288"/>
      <c r="G72" s="289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289"/>
      <c r="S72" s="143"/>
      <c r="T72" s="143"/>
      <c r="U72" s="143"/>
      <c r="V72" s="143"/>
      <c r="W72" s="143"/>
      <c r="X72" s="143"/>
      <c r="Y72" s="143"/>
      <c r="Z72" s="143"/>
      <c r="AA72" s="288"/>
      <c r="AB72" s="288"/>
      <c r="AC72" s="144"/>
      <c r="AD72" s="144"/>
      <c r="AE72" s="144"/>
      <c r="AF72" s="144"/>
      <c r="AG72" s="144"/>
      <c r="AH72" s="144"/>
      <c r="AI72" s="144"/>
      <c r="AJ72" s="144"/>
      <c r="AK72" s="144"/>
      <c r="AL72" s="144"/>
    </row>
    <row r="73" ht="15.75" customHeight="1">
      <c r="A73" s="143"/>
      <c r="B73" s="143"/>
      <c r="C73" s="143"/>
      <c r="D73" s="143"/>
      <c r="E73" s="143"/>
      <c r="F73" s="288"/>
      <c r="G73" s="289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289"/>
      <c r="S73" s="143"/>
      <c r="T73" s="143"/>
      <c r="U73" s="143"/>
      <c r="V73" s="143"/>
      <c r="W73" s="143"/>
      <c r="X73" s="143"/>
      <c r="Y73" s="143"/>
      <c r="Z73" s="143"/>
      <c r="AA73" s="288"/>
      <c r="AB73" s="288"/>
      <c r="AC73" s="144"/>
      <c r="AD73" s="144"/>
      <c r="AE73" s="144"/>
      <c r="AF73" s="144"/>
      <c r="AG73" s="144"/>
      <c r="AH73" s="144"/>
      <c r="AI73" s="144"/>
      <c r="AJ73" s="144"/>
      <c r="AK73" s="144"/>
      <c r="AL73" s="144"/>
    </row>
    <row r="74" ht="15.75" customHeight="1">
      <c r="A74" s="143"/>
      <c r="B74" s="143"/>
      <c r="C74" s="143"/>
      <c r="D74" s="143"/>
      <c r="E74" s="143"/>
      <c r="F74" s="288"/>
      <c r="G74" s="289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289"/>
      <c r="S74" s="143"/>
      <c r="T74" s="143"/>
      <c r="U74" s="143"/>
      <c r="V74" s="143"/>
      <c r="W74" s="143"/>
      <c r="X74" s="143"/>
      <c r="Y74" s="143"/>
      <c r="Z74" s="143"/>
      <c r="AA74" s="288"/>
      <c r="AB74" s="288"/>
      <c r="AC74" s="144"/>
      <c r="AD74" s="144"/>
      <c r="AE74" s="144"/>
      <c r="AF74" s="144"/>
      <c r="AG74" s="144"/>
      <c r="AH74" s="144"/>
      <c r="AI74" s="144"/>
      <c r="AJ74" s="144"/>
      <c r="AK74" s="144"/>
      <c r="AL74" s="144"/>
    </row>
    <row r="75" ht="15.75" customHeight="1">
      <c r="A75" s="143"/>
      <c r="B75" s="143"/>
      <c r="C75" s="143"/>
      <c r="D75" s="143"/>
      <c r="E75" s="143"/>
      <c r="F75" s="288"/>
      <c r="G75" s="289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289"/>
      <c r="S75" s="143"/>
      <c r="T75" s="143"/>
      <c r="U75" s="143"/>
      <c r="V75" s="143"/>
      <c r="W75" s="143"/>
      <c r="X75" s="143"/>
      <c r="Y75" s="143"/>
      <c r="Z75" s="143"/>
      <c r="AA75" s="288"/>
      <c r="AB75" s="288"/>
      <c r="AC75" s="144"/>
      <c r="AD75" s="144"/>
      <c r="AE75" s="144"/>
      <c r="AF75" s="144"/>
      <c r="AG75" s="144"/>
      <c r="AH75" s="144"/>
      <c r="AI75" s="144"/>
      <c r="AJ75" s="144"/>
      <c r="AK75" s="144"/>
      <c r="AL75" s="144"/>
    </row>
    <row r="76" ht="15.75" customHeight="1">
      <c r="A76" s="143"/>
      <c r="B76" s="143"/>
      <c r="C76" s="143"/>
      <c r="D76" s="143"/>
      <c r="E76" s="143"/>
      <c r="F76" s="288"/>
      <c r="G76" s="289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289"/>
      <c r="S76" s="143"/>
      <c r="T76" s="143"/>
      <c r="U76" s="143"/>
      <c r="V76" s="143"/>
      <c r="W76" s="143"/>
      <c r="X76" s="143"/>
      <c r="Y76" s="143"/>
      <c r="Z76" s="143"/>
      <c r="AA76" s="288"/>
      <c r="AB76" s="288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</row>
    <row r="77" ht="15.75" customHeight="1">
      <c r="A77" s="143"/>
      <c r="B77" s="143"/>
      <c r="C77" s="143"/>
      <c r="D77" s="143"/>
      <c r="E77" s="143"/>
      <c r="F77" s="288"/>
      <c r="G77" s="289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289"/>
      <c r="S77" s="143"/>
      <c r="T77" s="143"/>
      <c r="U77" s="143"/>
      <c r="V77" s="143"/>
      <c r="W77" s="143"/>
      <c r="X77" s="143"/>
      <c r="Y77" s="143"/>
      <c r="Z77" s="143"/>
      <c r="AA77" s="288"/>
      <c r="AB77" s="288"/>
      <c r="AC77" s="144"/>
      <c r="AD77" s="144"/>
      <c r="AE77" s="144"/>
      <c r="AF77" s="144"/>
      <c r="AG77" s="144"/>
      <c r="AH77" s="144"/>
      <c r="AI77" s="144"/>
      <c r="AJ77" s="144"/>
      <c r="AK77" s="144"/>
      <c r="AL77" s="144"/>
    </row>
    <row r="78" ht="15.75" customHeight="1">
      <c r="A78" s="143"/>
      <c r="B78" s="143"/>
      <c r="C78" s="143"/>
      <c r="D78" s="143"/>
      <c r="E78" s="143"/>
      <c r="F78" s="288"/>
      <c r="G78" s="289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289"/>
      <c r="S78" s="143"/>
      <c r="T78" s="143"/>
      <c r="U78" s="143"/>
      <c r="V78" s="143"/>
      <c r="W78" s="143"/>
      <c r="X78" s="143"/>
      <c r="Y78" s="143"/>
      <c r="Z78" s="143"/>
      <c r="AA78" s="288"/>
      <c r="AB78" s="288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</row>
    <row r="79" ht="15.75" customHeight="1">
      <c r="A79" s="143"/>
      <c r="B79" s="143"/>
      <c r="C79" s="143"/>
      <c r="D79" s="143"/>
      <c r="E79" s="143"/>
      <c r="F79" s="288"/>
      <c r="G79" s="289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289"/>
      <c r="S79" s="143"/>
      <c r="T79" s="143"/>
      <c r="U79" s="143"/>
      <c r="V79" s="143"/>
      <c r="W79" s="143"/>
      <c r="X79" s="143"/>
      <c r="Y79" s="143"/>
      <c r="Z79" s="143"/>
      <c r="AA79" s="288"/>
      <c r="AB79" s="288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</row>
    <row r="80" ht="15.75" customHeight="1">
      <c r="A80" s="143"/>
      <c r="B80" s="143"/>
      <c r="C80" s="143"/>
      <c r="D80" s="143"/>
      <c r="E80" s="143"/>
      <c r="F80" s="288"/>
      <c r="G80" s="289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289"/>
      <c r="S80" s="143"/>
      <c r="T80" s="143"/>
      <c r="U80" s="143"/>
      <c r="V80" s="143"/>
      <c r="W80" s="143"/>
      <c r="X80" s="143"/>
      <c r="Y80" s="143"/>
      <c r="Z80" s="143"/>
      <c r="AA80" s="143"/>
      <c r="AB80" s="288"/>
      <c r="AC80" s="144"/>
      <c r="AD80" s="144"/>
      <c r="AE80" s="144"/>
      <c r="AF80" s="144"/>
      <c r="AG80" s="144"/>
      <c r="AH80" s="144"/>
      <c r="AI80" s="144"/>
      <c r="AJ80" s="144"/>
      <c r="AK80" s="144"/>
      <c r="AL80" s="144"/>
    </row>
    <row r="81" ht="15.75" customHeight="1">
      <c r="A81" s="143"/>
      <c r="B81" s="143"/>
      <c r="C81" s="143"/>
      <c r="D81" s="143"/>
      <c r="E81" s="143"/>
      <c r="F81" s="288"/>
      <c r="G81" s="289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289"/>
      <c r="S81" s="143"/>
      <c r="T81" s="143"/>
      <c r="U81" s="143"/>
      <c r="V81" s="143"/>
      <c r="W81" s="143"/>
      <c r="X81" s="143"/>
      <c r="Y81" s="143"/>
      <c r="Z81" s="143"/>
      <c r="AA81" s="143"/>
      <c r="AB81" s="288"/>
      <c r="AC81" s="144"/>
      <c r="AD81" s="144"/>
      <c r="AE81" s="144"/>
      <c r="AF81" s="144"/>
      <c r="AG81" s="144"/>
      <c r="AH81" s="144"/>
      <c r="AI81" s="144"/>
      <c r="AJ81" s="144"/>
      <c r="AK81" s="144"/>
      <c r="AL81" s="144"/>
    </row>
    <row r="82" ht="15.75" customHeight="1">
      <c r="A82" s="143"/>
      <c r="B82" s="143"/>
      <c r="C82" s="143"/>
      <c r="D82" s="143"/>
      <c r="E82" s="143"/>
      <c r="F82" s="288"/>
      <c r="G82" s="289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289"/>
      <c r="S82" s="143"/>
      <c r="T82" s="143"/>
      <c r="U82" s="143"/>
      <c r="V82" s="143"/>
      <c r="W82" s="143"/>
      <c r="X82" s="143"/>
      <c r="Y82" s="143"/>
      <c r="Z82" s="143"/>
      <c r="AA82" s="143"/>
      <c r="AB82" s="288"/>
      <c r="AC82" s="144"/>
      <c r="AD82" s="144"/>
      <c r="AE82" s="144"/>
      <c r="AF82" s="144"/>
      <c r="AG82" s="144"/>
      <c r="AH82" s="144"/>
      <c r="AI82" s="144"/>
      <c r="AJ82" s="144"/>
      <c r="AK82" s="144"/>
      <c r="AL82" s="144"/>
    </row>
    <row r="83" ht="15.75" customHeight="1">
      <c r="A83" s="143"/>
      <c r="B83" s="143"/>
      <c r="C83" s="143"/>
      <c r="D83" s="143"/>
      <c r="E83" s="143"/>
      <c r="F83" s="288"/>
      <c r="G83" s="289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289"/>
      <c r="S83" s="143"/>
      <c r="T83" s="143"/>
      <c r="U83" s="143"/>
      <c r="V83" s="143"/>
      <c r="W83" s="143"/>
      <c r="X83" s="143"/>
      <c r="Y83" s="143"/>
      <c r="Z83" s="143"/>
      <c r="AA83" s="143"/>
      <c r="AB83" s="288"/>
      <c r="AC83" s="144"/>
      <c r="AD83" s="144"/>
      <c r="AE83" s="144"/>
      <c r="AF83" s="144"/>
      <c r="AG83" s="144"/>
      <c r="AH83" s="144"/>
      <c r="AI83" s="144"/>
      <c r="AJ83" s="144"/>
      <c r="AK83" s="144"/>
      <c r="AL83" s="144"/>
    </row>
    <row r="84" ht="15.75" customHeight="1">
      <c r="A84" s="143"/>
      <c r="B84" s="143"/>
      <c r="C84" s="143"/>
      <c r="D84" s="143"/>
      <c r="E84" s="143"/>
      <c r="F84" s="288"/>
      <c r="G84" s="289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289"/>
      <c r="S84" s="143"/>
      <c r="T84" s="143"/>
      <c r="U84" s="143"/>
      <c r="V84" s="143"/>
      <c r="W84" s="143"/>
      <c r="X84" s="143"/>
      <c r="Y84" s="143"/>
      <c r="Z84" s="143"/>
      <c r="AA84" s="143"/>
      <c r="AB84" s="288"/>
      <c r="AC84" s="144"/>
      <c r="AD84" s="144"/>
      <c r="AE84" s="144"/>
      <c r="AF84" s="144"/>
      <c r="AG84" s="144"/>
      <c r="AH84" s="144"/>
      <c r="AI84" s="144"/>
      <c r="AJ84" s="144"/>
      <c r="AK84" s="144"/>
      <c r="AL84" s="144"/>
    </row>
    <row r="85" ht="15.75" customHeight="1">
      <c r="A85" s="143"/>
      <c r="B85" s="143"/>
      <c r="C85" s="143"/>
      <c r="D85" s="143"/>
      <c r="E85" s="143"/>
      <c r="F85" s="288"/>
      <c r="G85" s="289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289"/>
      <c r="S85" s="143"/>
      <c r="T85" s="143"/>
      <c r="U85" s="143"/>
      <c r="V85" s="143"/>
      <c r="W85" s="143"/>
      <c r="X85" s="143"/>
      <c r="Y85" s="143"/>
      <c r="Z85" s="143"/>
      <c r="AA85" s="143"/>
      <c r="AB85" s="288"/>
      <c r="AC85" s="144"/>
      <c r="AD85" s="144"/>
      <c r="AE85" s="144"/>
      <c r="AF85" s="144"/>
      <c r="AG85" s="144"/>
      <c r="AH85" s="144"/>
      <c r="AI85" s="144"/>
      <c r="AJ85" s="144"/>
      <c r="AK85" s="144"/>
      <c r="AL85" s="144"/>
    </row>
    <row r="86" ht="15.75" customHeight="1">
      <c r="A86" s="143"/>
      <c r="B86" s="143"/>
      <c r="C86" s="143"/>
      <c r="D86" s="143"/>
      <c r="E86" s="143"/>
      <c r="F86" s="288"/>
      <c r="G86" s="289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289"/>
      <c r="S86" s="143"/>
      <c r="T86" s="143"/>
      <c r="U86" s="143"/>
      <c r="V86" s="143"/>
      <c r="W86" s="143"/>
      <c r="X86" s="143"/>
      <c r="Y86" s="143"/>
      <c r="Z86" s="143"/>
      <c r="AA86" s="143"/>
      <c r="AB86" s="288"/>
      <c r="AC86" s="144"/>
      <c r="AD86" s="144"/>
      <c r="AE86" s="144"/>
      <c r="AF86" s="144"/>
      <c r="AG86" s="144"/>
      <c r="AH86" s="144"/>
      <c r="AI86" s="144"/>
      <c r="AJ86" s="144"/>
      <c r="AK86" s="144"/>
      <c r="AL86" s="144"/>
    </row>
    <row r="87" ht="15.75" customHeight="1">
      <c r="A87" s="143"/>
      <c r="B87" s="143"/>
      <c r="C87" s="143"/>
      <c r="D87" s="143"/>
      <c r="E87" s="143"/>
      <c r="F87" s="288"/>
      <c r="G87" s="289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289"/>
      <c r="S87" s="143"/>
      <c r="T87" s="143"/>
      <c r="U87" s="143"/>
      <c r="V87" s="143"/>
      <c r="W87" s="143"/>
      <c r="X87" s="143"/>
      <c r="Y87" s="143"/>
      <c r="Z87" s="143"/>
      <c r="AA87" s="143"/>
      <c r="AB87" s="288"/>
      <c r="AC87" s="144"/>
      <c r="AD87" s="144"/>
      <c r="AE87" s="144"/>
      <c r="AF87" s="144"/>
      <c r="AG87" s="144"/>
      <c r="AH87" s="144"/>
      <c r="AI87" s="144"/>
      <c r="AJ87" s="144"/>
      <c r="AK87" s="144"/>
      <c r="AL87" s="144"/>
    </row>
    <row r="88" ht="15.75" customHeight="1">
      <c r="A88" s="143"/>
      <c r="B88" s="143"/>
      <c r="C88" s="143"/>
      <c r="D88" s="143"/>
      <c r="E88" s="143"/>
      <c r="F88" s="288"/>
      <c r="G88" s="289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289"/>
      <c r="S88" s="143"/>
      <c r="T88" s="143"/>
      <c r="U88" s="143"/>
      <c r="V88" s="143"/>
      <c r="W88" s="143"/>
      <c r="X88" s="143"/>
      <c r="Y88" s="143"/>
      <c r="Z88" s="143"/>
      <c r="AA88" s="143"/>
      <c r="AB88" s="288"/>
      <c r="AC88" s="144"/>
      <c r="AD88" s="144"/>
      <c r="AE88" s="144"/>
      <c r="AF88" s="144"/>
      <c r="AG88" s="144"/>
      <c r="AH88" s="144"/>
      <c r="AI88" s="144"/>
      <c r="AJ88" s="144"/>
      <c r="AK88" s="144"/>
      <c r="AL88" s="144"/>
    </row>
    <row r="89" ht="15.75" customHeight="1">
      <c r="A89" s="143"/>
      <c r="B89" s="143"/>
      <c r="C89" s="143"/>
      <c r="D89" s="143"/>
      <c r="E89" s="143"/>
      <c r="F89" s="288"/>
      <c r="G89" s="289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289"/>
      <c r="S89" s="143"/>
      <c r="T89" s="143"/>
      <c r="U89" s="143"/>
      <c r="V89" s="143"/>
      <c r="W89" s="143"/>
      <c r="X89" s="143"/>
      <c r="Y89" s="143"/>
      <c r="Z89" s="143"/>
      <c r="AA89" s="143"/>
      <c r="AB89" s="288"/>
      <c r="AC89" s="144"/>
      <c r="AD89" s="144"/>
      <c r="AE89" s="144"/>
      <c r="AF89" s="144"/>
      <c r="AG89" s="144"/>
      <c r="AH89" s="144"/>
      <c r="AI89" s="144"/>
      <c r="AJ89" s="144"/>
      <c r="AK89" s="144"/>
      <c r="AL89" s="144"/>
    </row>
    <row r="90" ht="15.75" customHeight="1">
      <c r="A90" s="143"/>
      <c r="B90" s="143"/>
      <c r="C90" s="143"/>
      <c r="D90" s="143"/>
      <c r="E90" s="143"/>
      <c r="F90" s="288"/>
      <c r="G90" s="289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289"/>
      <c r="S90" s="143"/>
      <c r="T90" s="143"/>
      <c r="U90" s="143"/>
      <c r="V90" s="143"/>
      <c r="W90" s="143"/>
      <c r="X90" s="143"/>
      <c r="Y90" s="143"/>
      <c r="Z90" s="143"/>
      <c r="AA90" s="143"/>
      <c r="AB90" s="288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</row>
    <row r="91" ht="15.75" customHeight="1">
      <c r="A91" s="143"/>
      <c r="B91" s="143"/>
      <c r="C91" s="143"/>
      <c r="D91" s="143"/>
      <c r="E91" s="143"/>
      <c r="F91" s="288"/>
      <c r="G91" s="289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289"/>
      <c r="S91" s="143"/>
      <c r="T91" s="143"/>
      <c r="U91" s="143"/>
      <c r="V91" s="143"/>
      <c r="W91" s="143"/>
      <c r="X91" s="143"/>
      <c r="Y91" s="143"/>
      <c r="Z91" s="143"/>
      <c r="AA91" s="143"/>
      <c r="AB91" s="288"/>
      <c r="AC91" s="144"/>
      <c r="AD91" s="144"/>
      <c r="AE91" s="144"/>
      <c r="AF91" s="144"/>
      <c r="AG91" s="144"/>
      <c r="AH91" s="144"/>
      <c r="AI91" s="144"/>
      <c r="AJ91" s="144"/>
      <c r="AK91" s="144"/>
      <c r="AL91" s="144"/>
    </row>
    <row r="92" ht="15.75" customHeight="1">
      <c r="A92" s="143"/>
      <c r="B92" s="143"/>
      <c r="C92" s="143"/>
      <c r="D92" s="143"/>
      <c r="E92" s="143"/>
      <c r="F92" s="288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289"/>
      <c r="S92" s="143"/>
      <c r="T92" s="143"/>
      <c r="U92" s="143"/>
      <c r="V92" s="143"/>
      <c r="W92" s="143"/>
      <c r="X92" s="143"/>
      <c r="Y92" s="143"/>
      <c r="Z92" s="143"/>
      <c r="AA92" s="143"/>
      <c r="AB92" s="288"/>
      <c r="AC92" s="144"/>
      <c r="AD92" s="144"/>
      <c r="AE92" s="144"/>
      <c r="AF92" s="144"/>
      <c r="AG92" s="144"/>
      <c r="AH92" s="144"/>
      <c r="AI92" s="144"/>
      <c r="AJ92" s="144"/>
      <c r="AK92" s="144"/>
      <c r="AL92" s="144"/>
    </row>
    <row r="93" ht="15.75" customHeight="1">
      <c r="A93" s="143"/>
      <c r="B93" s="143"/>
      <c r="C93" s="143"/>
      <c r="D93" s="143"/>
      <c r="E93" s="143"/>
      <c r="F93" s="288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289"/>
      <c r="S93" s="143"/>
      <c r="T93" s="143"/>
      <c r="U93" s="143"/>
      <c r="V93" s="143"/>
      <c r="W93" s="143"/>
      <c r="X93" s="143"/>
      <c r="Y93" s="143"/>
      <c r="Z93" s="143"/>
      <c r="AA93" s="143"/>
      <c r="AB93" s="288"/>
      <c r="AC93" s="144"/>
      <c r="AD93" s="144"/>
      <c r="AE93" s="144"/>
      <c r="AF93" s="144"/>
      <c r="AG93" s="144"/>
      <c r="AH93" s="144"/>
      <c r="AI93" s="144"/>
      <c r="AJ93" s="144"/>
      <c r="AK93" s="144"/>
      <c r="AL93" s="144"/>
    </row>
    <row r="94" ht="15.75" customHeight="1">
      <c r="A94" s="143"/>
      <c r="B94" s="143"/>
      <c r="C94" s="143"/>
      <c r="D94" s="143"/>
      <c r="E94" s="143"/>
      <c r="F94" s="288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289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4"/>
      <c r="AD94" s="144"/>
      <c r="AE94" s="144"/>
      <c r="AF94" s="144"/>
      <c r="AG94" s="144"/>
      <c r="AH94" s="144"/>
      <c r="AI94" s="144"/>
      <c r="AJ94" s="144"/>
      <c r="AK94" s="144"/>
      <c r="AL94" s="144"/>
    </row>
    <row r="95" ht="15.75" customHeight="1">
      <c r="A95" s="143"/>
      <c r="B95" s="143"/>
      <c r="C95" s="143"/>
      <c r="D95" s="143"/>
      <c r="E95" s="143"/>
      <c r="F95" s="288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289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</row>
    <row r="96" ht="15.75" customHeight="1">
      <c r="A96" s="143"/>
      <c r="B96" s="143"/>
      <c r="C96" s="143"/>
      <c r="D96" s="143"/>
      <c r="E96" s="143"/>
      <c r="F96" s="288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289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</row>
    <row r="97" ht="15.75" customHeight="1">
      <c r="A97" s="143"/>
      <c r="B97" s="143"/>
      <c r="C97" s="143"/>
      <c r="D97" s="143"/>
      <c r="E97" s="143"/>
      <c r="F97" s="288"/>
      <c r="G97" s="143"/>
      <c r="H97" s="143"/>
      <c r="I97" s="158"/>
      <c r="J97" s="143"/>
      <c r="K97" s="158"/>
      <c r="L97" s="158"/>
      <c r="M97" s="158"/>
      <c r="N97" s="158"/>
      <c r="O97" s="158"/>
      <c r="P97" s="158"/>
      <c r="Q97" s="143"/>
      <c r="R97" s="289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</row>
    <row r="98" ht="15.75" customHeight="1">
      <c r="A98" s="143"/>
      <c r="B98" s="143"/>
      <c r="C98" s="143"/>
      <c r="D98" s="143"/>
      <c r="E98" s="143"/>
      <c r="F98" s="288"/>
      <c r="G98" s="143"/>
      <c r="H98" s="143"/>
      <c r="I98" s="158"/>
      <c r="J98" s="143"/>
      <c r="K98" s="158"/>
      <c r="L98" s="158"/>
      <c r="M98" s="158"/>
      <c r="N98" s="158"/>
      <c r="O98" s="158"/>
      <c r="P98" s="158"/>
      <c r="Q98" s="143"/>
      <c r="R98" s="289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4"/>
      <c r="AD98" s="144"/>
      <c r="AE98" s="144"/>
      <c r="AF98" s="144"/>
      <c r="AG98" s="144"/>
      <c r="AH98" s="144"/>
      <c r="AI98" s="144"/>
      <c r="AJ98" s="144"/>
      <c r="AK98" s="144"/>
      <c r="AL98" s="144"/>
    </row>
    <row r="99" ht="15.75" customHeight="1">
      <c r="A99" s="143"/>
      <c r="B99" s="143"/>
      <c r="C99" s="143"/>
      <c r="D99" s="143"/>
      <c r="E99" s="143"/>
      <c r="F99" s="288"/>
      <c r="G99" s="143"/>
      <c r="H99" s="143"/>
      <c r="I99" s="158"/>
      <c r="J99" s="143"/>
      <c r="K99" s="158"/>
      <c r="L99" s="158"/>
      <c r="M99" s="158"/>
      <c r="N99" s="158"/>
      <c r="O99" s="158"/>
      <c r="P99" s="158"/>
      <c r="Q99" s="143"/>
      <c r="R99" s="289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4"/>
      <c r="AD99" s="144"/>
      <c r="AE99" s="144"/>
      <c r="AF99" s="144"/>
      <c r="AG99" s="144"/>
      <c r="AH99" s="144"/>
      <c r="AI99" s="144"/>
      <c r="AJ99" s="144"/>
      <c r="AK99" s="144"/>
      <c r="AL99" s="144"/>
    </row>
    <row r="100" ht="15.75" customHeight="1">
      <c r="A100" s="143"/>
      <c r="B100" s="143"/>
      <c r="C100" s="143"/>
      <c r="D100" s="143"/>
      <c r="E100" s="143"/>
      <c r="F100" s="288"/>
      <c r="G100" s="143"/>
      <c r="H100" s="143"/>
      <c r="I100" s="158"/>
      <c r="J100" s="143"/>
      <c r="K100" s="158"/>
      <c r="L100" s="158"/>
      <c r="M100" s="158"/>
      <c r="N100" s="158"/>
      <c r="O100" s="158"/>
      <c r="P100" s="158"/>
      <c r="Q100" s="143"/>
      <c r="R100" s="289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4"/>
      <c r="AD100" s="144"/>
      <c r="AE100" s="144"/>
      <c r="AF100" s="144"/>
      <c r="AG100" s="144"/>
      <c r="AH100" s="144"/>
      <c r="AI100" s="144"/>
      <c r="AJ100" s="144"/>
      <c r="AK100" s="144"/>
      <c r="AL100" s="144"/>
    </row>
    <row r="101" ht="15.75" customHeight="1">
      <c r="A101" s="143"/>
      <c r="B101" s="143"/>
      <c r="C101" s="143"/>
      <c r="D101" s="143"/>
      <c r="E101" s="143"/>
      <c r="F101" s="288"/>
      <c r="G101" s="143"/>
      <c r="H101" s="143"/>
      <c r="I101" s="158"/>
      <c r="J101" s="143"/>
      <c r="K101" s="158"/>
      <c r="L101" s="158"/>
      <c r="M101" s="158"/>
      <c r="N101" s="158"/>
      <c r="O101" s="158"/>
      <c r="P101" s="158"/>
      <c r="Q101" s="143"/>
      <c r="R101" s="289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4"/>
      <c r="AD101" s="144"/>
      <c r="AE101" s="144"/>
      <c r="AF101" s="144"/>
      <c r="AG101" s="144"/>
      <c r="AH101" s="144"/>
      <c r="AI101" s="144"/>
      <c r="AJ101" s="144"/>
      <c r="AK101" s="144"/>
      <c r="AL101" s="144"/>
    </row>
    <row r="102" ht="15.75" customHeight="1">
      <c r="A102" s="143"/>
      <c r="B102" s="143"/>
      <c r="C102" s="143"/>
      <c r="D102" s="143"/>
      <c r="E102" s="143"/>
      <c r="F102" s="288"/>
      <c r="G102" s="143"/>
      <c r="H102" s="143"/>
      <c r="I102" s="158"/>
      <c r="J102" s="143"/>
      <c r="K102" s="158"/>
      <c r="L102" s="158"/>
      <c r="M102" s="158"/>
      <c r="N102" s="158"/>
      <c r="O102" s="158"/>
      <c r="P102" s="158"/>
      <c r="Q102" s="143"/>
      <c r="R102" s="289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4"/>
      <c r="AD102" s="144"/>
      <c r="AE102" s="144"/>
      <c r="AF102" s="144"/>
      <c r="AG102" s="144"/>
      <c r="AH102" s="144"/>
      <c r="AI102" s="144"/>
      <c r="AJ102" s="144"/>
      <c r="AK102" s="144"/>
      <c r="AL102" s="144"/>
    </row>
    <row r="103" ht="15.75" customHeight="1">
      <c r="A103" s="143"/>
      <c r="B103" s="143"/>
      <c r="C103" s="143"/>
      <c r="D103" s="143"/>
      <c r="E103" s="143"/>
      <c r="F103" s="288"/>
      <c r="G103" s="143"/>
      <c r="H103" s="143"/>
      <c r="I103" s="158"/>
      <c r="J103" s="143"/>
      <c r="K103" s="158"/>
      <c r="L103" s="158"/>
      <c r="M103" s="158"/>
      <c r="N103" s="158"/>
      <c r="O103" s="158"/>
      <c r="P103" s="158"/>
      <c r="Q103" s="143"/>
      <c r="R103" s="289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4"/>
      <c r="AD103" s="144"/>
      <c r="AE103" s="144"/>
      <c r="AF103" s="144"/>
      <c r="AG103" s="144"/>
      <c r="AH103" s="144"/>
      <c r="AI103" s="144"/>
      <c r="AJ103" s="144"/>
      <c r="AK103" s="144"/>
      <c r="AL103" s="144"/>
    </row>
    <row r="104" ht="15.75" customHeight="1">
      <c r="A104" s="143"/>
      <c r="B104" s="143"/>
      <c r="C104" s="143"/>
      <c r="D104" s="143"/>
      <c r="E104" s="143"/>
      <c r="F104" s="288"/>
      <c r="G104" s="158"/>
      <c r="H104" s="143"/>
      <c r="I104" s="158"/>
      <c r="J104" s="143"/>
      <c r="K104" s="158"/>
      <c r="L104" s="158"/>
      <c r="M104" s="158"/>
      <c r="N104" s="158"/>
      <c r="O104" s="158"/>
      <c r="P104" s="158"/>
      <c r="Q104" s="143"/>
      <c r="R104" s="289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4"/>
      <c r="AD104" s="144"/>
      <c r="AE104" s="144"/>
      <c r="AF104" s="144"/>
      <c r="AG104" s="144"/>
      <c r="AH104" s="144"/>
      <c r="AI104" s="144"/>
      <c r="AJ104" s="144"/>
      <c r="AK104" s="144"/>
      <c r="AL104" s="144"/>
    </row>
    <row r="105" ht="15.75" customHeight="1">
      <c r="A105" s="143"/>
      <c r="B105" s="143"/>
      <c r="C105" s="143"/>
      <c r="D105" s="143"/>
      <c r="E105" s="143"/>
      <c r="F105" s="288"/>
      <c r="G105" s="158"/>
      <c r="H105" s="143"/>
      <c r="I105" s="158"/>
      <c r="J105" s="143"/>
      <c r="K105" s="158"/>
      <c r="L105" s="158"/>
      <c r="M105" s="158"/>
      <c r="N105" s="158"/>
      <c r="O105" s="158"/>
      <c r="P105" s="158"/>
      <c r="Q105" s="143"/>
      <c r="R105" s="289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4"/>
      <c r="AD105" s="144"/>
      <c r="AE105" s="144"/>
      <c r="AF105" s="144"/>
      <c r="AG105" s="144"/>
      <c r="AH105" s="144"/>
      <c r="AI105" s="144"/>
      <c r="AJ105" s="144"/>
      <c r="AK105" s="144"/>
      <c r="AL105" s="144"/>
    </row>
    <row r="106" ht="15.75" customHeight="1">
      <c r="A106" s="143"/>
      <c r="B106" s="143"/>
      <c r="C106" s="143"/>
      <c r="D106" s="143"/>
      <c r="E106" s="143"/>
      <c r="F106" s="288"/>
      <c r="G106" s="158"/>
      <c r="H106" s="143"/>
      <c r="I106" s="158"/>
      <c r="J106" s="143"/>
      <c r="K106" s="158"/>
      <c r="L106" s="158"/>
      <c r="M106" s="158"/>
      <c r="N106" s="158"/>
      <c r="O106" s="158"/>
      <c r="P106" s="158"/>
      <c r="Q106" s="143"/>
      <c r="R106" s="289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4"/>
      <c r="AD106" s="144"/>
      <c r="AE106" s="144"/>
      <c r="AF106" s="144"/>
      <c r="AG106" s="144"/>
      <c r="AH106" s="144"/>
      <c r="AI106" s="144"/>
      <c r="AJ106" s="144"/>
      <c r="AK106" s="144"/>
      <c r="AL106" s="144"/>
    </row>
    <row r="107" ht="15.75" customHeight="1">
      <c r="A107" s="143"/>
      <c r="B107" s="143"/>
      <c r="C107" s="143"/>
      <c r="D107" s="143"/>
      <c r="E107" s="143"/>
      <c r="F107" s="288"/>
      <c r="G107" s="158"/>
      <c r="H107" s="143"/>
      <c r="I107" s="158"/>
      <c r="J107" s="158"/>
      <c r="K107" s="158"/>
      <c r="L107" s="158"/>
      <c r="M107" s="158"/>
      <c r="N107" s="158"/>
      <c r="O107" s="158"/>
      <c r="P107" s="158"/>
      <c r="Q107" s="143"/>
      <c r="R107" s="289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4"/>
      <c r="AD107" s="144"/>
      <c r="AE107" s="144"/>
      <c r="AF107" s="144"/>
      <c r="AG107" s="144"/>
      <c r="AH107" s="144"/>
      <c r="AI107" s="144"/>
      <c r="AJ107" s="144"/>
      <c r="AK107" s="144"/>
      <c r="AL107" s="144"/>
    </row>
    <row r="108" ht="15.75" customHeight="1">
      <c r="A108" s="143"/>
      <c r="B108" s="143"/>
      <c r="C108" s="143"/>
      <c r="D108" s="143"/>
      <c r="E108" s="143"/>
      <c r="F108" s="288"/>
      <c r="G108" s="158"/>
      <c r="H108" s="143"/>
      <c r="I108" s="158"/>
      <c r="J108" s="158"/>
      <c r="K108" s="158"/>
      <c r="L108" s="158"/>
      <c r="M108" s="158"/>
      <c r="N108" s="158"/>
      <c r="O108" s="158"/>
      <c r="P108" s="158"/>
      <c r="Q108" s="143"/>
      <c r="R108" s="289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4"/>
      <c r="AD108" s="144"/>
      <c r="AE108" s="144"/>
      <c r="AF108" s="144"/>
      <c r="AG108" s="144"/>
      <c r="AH108" s="144"/>
      <c r="AI108" s="144"/>
      <c r="AJ108" s="144"/>
      <c r="AK108" s="144"/>
      <c r="AL108" s="144"/>
    </row>
    <row r="109" ht="15.75" customHeight="1">
      <c r="A109" s="143"/>
      <c r="B109" s="143"/>
      <c r="C109" s="143"/>
      <c r="D109" s="143"/>
      <c r="E109" s="143"/>
      <c r="F109" s="288"/>
      <c r="G109" s="158"/>
      <c r="H109" s="143"/>
      <c r="I109" s="158"/>
      <c r="J109" s="158"/>
      <c r="K109" s="158"/>
      <c r="L109" s="158"/>
      <c r="M109" s="158"/>
      <c r="N109" s="158"/>
      <c r="O109" s="158"/>
      <c r="P109" s="158"/>
      <c r="Q109" s="143"/>
      <c r="R109" s="289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4"/>
      <c r="AD109" s="144"/>
      <c r="AE109" s="144"/>
      <c r="AF109" s="144"/>
      <c r="AG109" s="144"/>
      <c r="AH109" s="144"/>
      <c r="AI109" s="144"/>
      <c r="AJ109" s="144"/>
      <c r="AK109" s="144"/>
      <c r="AL109" s="144"/>
    </row>
    <row r="110" ht="15.75" customHeight="1">
      <c r="A110" s="143"/>
      <c r="B110" s="143"/>
      <c r="C110" s="143"/>
      <c r="D110" s="143"/>
      <c r="E110" s="143"/>
      <c r="F110" s="288"/>
      <c r="G110" s="158"/>
      <c r="H110" s="143"/>
      <c r="I110" s="158"/>
      <c r="J110" s="158"/>
      <c r="K110" s="158"/>
      <c r="L110" s="158"/>
      <c r="M110" s="158"/>
      <c r="N110" s="158"/>
      <c r="O110" s="158"/>
      <c r="P110" s="158"/>
      <c r="Q110" s="143"/>
      <c r="R110" s="289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4"/>
      <c r="AD110" s="144"/>
      <c r="AE110" s="144"/>
      <c r="AF110" s="144"/>
      <c r="AG110" s="144"/>
      <c r="AH110" s="144"/>
      <c r="AI110" s="144"/>
      <c r="AJ110" s="144"/>
      <c r="AK110" s="144"/>
      <c r="AL110" s="144"/>
    </row>
    <row r="111" ht="15.75" customHeight="1">
      <c r="A111" s="143"/>
      <c r="B111" s="143"/>
      <c r="C111" s="143"/>
      <c r="D111" s="143"/>
      <c r="E111" s="143"/>
      <c r="F111" s="288"/>
      <c r="G111" s="158"/>
      <c r="H111" s="143"/>
      <c r="I111" s="158"/>
      <c r="J111" s="158"/>
      <c r="K111" s="158"/>
      <c r="L111" s="158"/>
      <c r="M111" s="158"/>
      <c r="N111" s="158"/>
      <c r="O111" s="158"/>
      <c r="P111" s="158"/>
      <c r="Q111" s="143"/>
      <c r="R111" s="289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4"/>
      <c r="AD111" s="144"/>
      <c r="AE111" s="144"/>
      <c r="AF111" s="144"/>
      <c r="AG111" s="144"/>
      <c r="AH111" s="144"/>
      <c r="AI111" s="144"/>
      <c r="AJ111" s="144"/>
      <c r="AK111" s="144"/>
      <c r="AL111" s="144"/>
    </row>
    <row r="112" ht="15.75" customHeight="1">
      <c r="A112" s="143"/>
      <c r="B112" s="143"/>
      <c r="C112" s="143"/>
      <c r="D112" s="143"/>
      <c r="E112" s="143"/>
      <c r="F112" s="288"/>
      <c r="G112" s="158"/>
      <c r="H112" s="143"/>
      <c r="I112" s="158"/>
      <c r="J112" s="158"/>
      <c r="K112" s="158"/>
      <c r="L112" s="158"/>
      <c r="M112" s="158"/>
      <c r="N112" s="158"/>
      <c r="O112" s="158"/>
      <c r="P112" s="158"/>
      <c r="Q112" s="143"/>
      <c r="R112" s="289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4"/>
      <c r="AD112" s="144"/>
      <c r="AE112" s="144"/>
      <c r="AF112" s="144"/>
      <c r="AG112" s="144"/>
      <c r="AH112" s="144"/>
      <c r="AI112" s="144"/>
      <c r="AJ112" s="144"/>
      <c r="AK112" s="144"/>
      <c r="AL112" s="144"/>
    </row>
    <row r="113" ht="15.75" customHeight="1">
      <c r="A113" s="143"/>
      <c r="B113" s="143"/>
      <c r="C113" s="143"/>
      <c r="D113" s="143"/>
      <c r="E113" s="143"/>
      <c r="F113" s="288"/>
      <c r="G113" s="158"/>
      <c r="H113" s="143"/>
      <c r="I113" s="158"/>
      <c r="J113" s="158"/>
      <c r="K113" s="158"/>
      <c r="L113" s="158"/>
      <c r="M113" s="158"/>
      <c r="N113" s="158"/>
      <c r="O113" s="158"/>
      <c r="P113" s="158"/>
      <c r="Q113" s="143"/>
      <c r="R113" s="289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4"/>
      <c r="AD113" s="144"/>
      <c r="AE113" s="144"/>
      <c r="AF113" s="144"/>
      <c r="AG113" s="144"/>
      <c r="AH113" s="144"/>
      <c r="AI113" s="144"/>
      <c r="AJ113" s="144"/>
      <c r="AK113" s="144"/>
      <c r="AL113" s="144"/>
    </row>
    <row r="114" ht="15.75" customHeight="1">
      <c r="A114" s="143"/>
      <c r="B114" s="143"/>
      <c r="C114" s="143"/>
      <c r="D114" s="143"/>
      <c r="E114" s="143"/>
      <c r="F114" s="288"/>
      <c r="G114" s="158"/>
      <c r="H114" s="143"/>
      <c r="I114" s="158"/>
      <c r="J114" s="158"/>
      <c r="K114" s="158"/>
      <c r="L114" s="158"/>
      <c r="M114" s="158"/>
      <c r="N114" s="158"/>
      <c r="O114" s="158"/>
      <c r="P114" s="158"/>
      <c r="Q114" s="143"/>
      <c r="R114" s="289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4"/>
      <c r="AD114" s="144"/>
      <c r="AE114" s="144"/>
      <c r="AF114" s="144"/>
      <c r="AG114" s="144"/>
      <c r="AH114" s="144"/>
      <c r="AI114" s="144"/>
      <c r="AJ114" s="144"/>
      <c r="AK114" s="144"/>
      <c r="AL114" s="144"/>
    </row>
    <row r="115" ht="15.75" customHeight="1">
      <c r="A115" s="143"/>
      <c r="B115" s="143"/>
      <c r="C115" s="143"/>
      <c r="D115" s="143"/>
      <c r="E115" s="143"/>
      <c r="F115" s="288"/>
      <c r="G115" s="158"/>
      <c r="H115" s="143"/>
      <c r="I115" s="158"/>
      <c r="J115" s="158"/>
      <c r="K115" s="158"/>
      <c r="L115" s="158"/>
      <c r="M115" s="158"/>
      <c r="N115" s="158"/>
      <c r="O115" s="158"/>
      <c r="P115" s="158"/>
      <c r="Q115" s="143"/>
      <c r="R115" s="289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4"/>
      <c r="AD115" s="144"/>
      <c r="AE115" s="144"/>
      <c r="AF115" s="144"/>
      <c r="AG115" s="144"/>
      <c r="AH115" s="144"/>
      <c r="AI115" s="144"/>
      <c r="AJ115" s="144"/>
      <c r="AK115" s="144"/>
      <c r="AL115" s="144"/>
    </row>
    <row r="116" ht="15.75" customHeight="1">
      <c r="A116" s="143"/>
      <c r="B116" s="143"/>
      <c r="C116" s="143"/>
      <c r="D116" s="143"/>
      <c r="E116" s="143"/>
      <c r="F116" s="288"/>
      <c r="G116" s="158"/>
      <c r="H116" s="143"/>
      <c r="I116" s="158"/>
      <c r="J116" s="158"/>
      <c r="K116" s="158"/>
      <c r="L116" s="158"/>
      <c r="M116" s="158"/>
      <c r="N116" s="158"/>
      <c r="O116" s="158"/>
      <c r="P116" s="158"/>
      <c r="Q116" s="143"/>
      <c r="R116" s="289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4"/>
      <c r="AD116" s="144"/>
      <c r="AE116" s="144"/>
      <c r="AF116" s="144"/>
      <c r="AG116" s="144"/>
      <c r="AH116" s="144"/>
      <c r="AI116" s="144"/>
      <c r="AJ116" s="144"/>
      <c r="AK116" s="144"/>
      <c r="AL116" s="144"/>
    </row>
    <row r="117" ht="15.75" customHeight="1">
      <c r="A117" s="143"/>
      <c r="B117" s="143"/>
      <c r="C117" s="143"/>
      <c r="D117" s="143"/>
      <c r="E117" s="143"/>
      <c r="F117" s="288"/>
      <c r="G117" s="158"/>
      <c r="H117" s="143"/>
      <c r="I117" s="158"/>
      <c r="J117" s="158"/>
      <c r="K117" s="158"/>
      <c r="L117" s="158"/>
      <c r="M117" s="158"/>
      <c r="N117" s="158"/>
      <c r="O117" s="158"/>
      <c r="P117" s="158"/>
      <c r="Q117" s="143"/>
      <c r="R117" s="289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4"/>
      <c r="AD117" s="144"/>
      <c r="AE117" s="144"/>
      <c r="AF117" s="144"/>
      <c r="AG117" s="144"/>
      <c r="AH117" s="144"/>
      <c r="AI117" s="144"/>
      <c r="AJ117" s="144"/>
      <c r="AK117" s="144"/>
      <c r="AL117" s="144"/>
    </row>
    <row r="118" ht="15.75" customHeight="1">
      <c r="A118" s="143"/>
      <c r="B118" s="143"/>
      <c r="C118" s="143"/>
      <c r="D118" s="143"/>
      <c r="E118" s="143"/>
      <c r="F118" s="288"/>
      <c r="G118" s="158"/>
      <c r="H118" s="143"/>
      <c r="I118" s="158"/>
      <c r="J118" s="158"/>
      <c r="K118" s="158"/>
      <c r="L118" s="158"/>
      <c r="M118" s="158"/>
      <c r="N118" s="158"/>
      <c r="O118" s="158"/>
      <c r="P118" s="158"/>
      <c r="Q118" s="143"/>
      <c r="R118" s="289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4"/>
      <c r="AD118" s="144"/>
      <c r="AE118" s="144"/>
      <c r="AF118" s="144"/>
      <c r="AG118" s="144"/>
      <c r="AH118" s="144"/>
      <c r="AI118" s="144"/>
      <c r="AJ118" s="144"/>
      <c r="AK118" s="144"/>
      <c r="AL118" s="144"/>
    </row>
    <row r="119" ht="15.75" customHeight="1">
      <c r="A119" s="143"/>
      <c r="B119" s="143"/>
      <c r="C119" s="143"/>
      <c r="D119" s="143"/>
      <c r="E119" s="143"/>
      <c r="F119" s="288"/>
      <c r="G119" s="158"/>
      <c r="H119" s="143"/>
      <c r="I119" s="158"/>
      <c r="J119" s="158"/>
      <c r="K119" s="158"/>
      <c r="L119" s="158"/>
      <c r="M119" s="158"/>
      <c r="N119" s="158"/>
      <c r="O119" s="158"/>
      <c r="P119" s="158"/>
      <c r="Q119" s="143"/>
      <c r="R119" s="289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4"/>
      <c r="AD119" s="144"/>
      <c r="AE119" s="144"/>
      <c r="AF119" s="144"/>
      <c r="AG119" s="144"/>
      <c r="AH119" s="144"/>
      <c r="AI119" s="144"/>
      <c r="AJ119" s="144"/>
      <c r="AK119" s="144"/>
      <c r="AL119" s="144"/>
    </row>
    <row r="120" ht="15.75" customHeight="1">
      <c r="A120" s="143"/>
      <c r="B120" s="143"/>
      <c r="C120" s="143"/>
      <c r="D120" s="143"/>
      <c r="E120" s="143"/>
      <c r="F120" s="288"/>
      <c r="G120" s="158"/>
      <c r="H120" s="143"/>
      <c r="I120" s="158"/>
      <c r="J120" s="158"/>
      <c r="K120" s="158"/>
      <c r="L120" s="158"/>
      <c r="M120" s="158"/>
      <c r="N120" s="158"/>
      <c r="O120" s="158"/>
      <c r="P120" s="158"/>
      <c r="Q120" s="143"/>
      <c r="R120" s="289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4"/>
      <c r="AD120" s="144"/>
      <c r="AE120" s="144"/>
      <c r="AF120" s="144"/>
      <c r="AG120" s="144"/>
      <c r="AH120" s="144"/>
      <c r="AI120" s="144"/>
      <c r="AJ120" s="144"/>
      <c r="AK120" s="144"/>
      <c r="AL120" s="144"/>
    </row>
    <row r="121" ht="15.75" customHeight="1">
      <c r="A121" s="143"/>
      <c r="B121" s="143"/>
      <c r="C121" s="143"/>
      <c r="D121" s="143"/>
      <c r="E121" s="143"/>
      <c r="F121" s="288"/>
      <c r="G121" s="158"/>
      <c r="H121" s="143"/>
      <c r="I121" s="158"/>
      <c r="J121" s="158"/>
      <c r="K121" s="158"/>
      <c r="L121" s="158"/>
      <c r="M121" s="158"/>
      <c r="N121" s="158"/>
      <c r="O121" s="158"/>
      <c r="P121" s="158"/>
      <c r="Q121" s="143"/>
      <c r="R121" s="289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4"/>
      <c r="AD121" s="144"/>
      <c r="AE121" s="144"/>
      <c r="AF121" s="144"/>
      <c r="AG121" s="144"/>
      <c r="AH121" s="144"/>
      <c r="AI121" s="144"/>
      <c r="AJ121" s="144"/>
      <c r="AK121" s="144"/>
      <c r="AL121" s="144"/>
    </row>
    <row r="122" ht="15.75" customHeight="1">
      <c r="A122" s="143"/>
      <c r="B122" s="143"/>
      <c r="C122" s="143"/>
      <c r="D122" s="143"/>
      <c r="E122" s="143"/>
      <c r="F122" s="288"/>
      <c r="G122" s="158"/>
      <c r="H122" s="143"/>
      <c r="I122" s="158"/>
      <c r="J122" s="158"/>
      <c r="K122" s="158"/>
      <c r="L122" s="158"/>
      <c r="M122" s="158"/>
      <c r="N122" s="158"/>
      <c r="O122" s="158"/>
      <c r="P122" s="158"/>
      <c r="Q122" s="143"/>
      <c r="R122" s="289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4"/>
      <c r="AD122" s="144"/>
      <c r="AE122" s="144"/>
      <c r="AF122" s="144"/>
      <c r="AG122" s="144"/>
      <c r="AH122" s="144"/>
      <c r="AI122" s="144"/>
      <c r="AJ122" s="144"/>
      <c r="AK122" s="144"/>
      <c r="AL122" s="144"/>
    </row>
    <row r="123" ht="15.75" customHeight="1">
      <c r="A123" s="143"/>
      <c r="B123" s="143"/>
      <c r="C123" s="143"/>
      <c r="D123" s="143"/>
      <c r="E123" s="143"/>
      <c r="F123" s="288"/>
      <c r="G123" s="158"/>
      <c r="H123" s="143"/>
      <c r="I123" s="158"/>
      <c r="J123" s="158"/>
      <c r="K123" s="158"/>
      <c r="L123" s="158"/>
      <c r="M123" s="158"/>
      <c r="N123" s="158"/>
      <c r="O123" s="158"/>
      <c r="P123" s="158"/>
      <c r="Q123" s="143"/>
      <c r="R123" s="289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4"/>
      <c r="AD123" s="144"/>
      <c r="AE123" s="144"/>
      <c r="AF123" s="144"/>
      <c r="AG123" s="144"/>
      <c r="AH123" s="144"/>
      <c r="AI123" s="144"/>
      <c r="AJ123" s="144"/>
      <c r="AK123" s="144"/>
      <c r="AL123" s="144"/>
    </row>
    <row r="124" ht="15.75" customHeight="1">
      <c r="A124" s="143"/>
      <c r="B124" s="143"/>
      <c r="C124" s="143"/>
      <c r="D124" s="143"/>
      <c r="E124" s="143"/>
      <c r="F124" s="288"/>
      <c r="G124" s="158"/>
      <c r="H124" s="143"/>
      <c r="I124" s="158"/>
      <c r="J124" s="158"/>
      <c r="K124" s="158"/>
      <c r="L124" s="158"/>
      <c r="M124" s="158"/>
      <c r="N124" s="158"/>
      <c r="O124" s="158"/>
      <c r="P124" s="158"/>
      <c r="Q124" s="143"/>
      <c r="R124" s="289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4"/>
      <c r="AD124" s="144"/>
      <c r="AE124" s="144"/>
      <c r="AF124" s="144"/>
      <c r="AG124" s="144"/>
      <c r="AH124" s="144"/>
      <c r="AI124" s="144"/>
      <c r="AJ124" s="144"/>
      <c r="AK124" s="144"/>
      <c r="AL124" s="144"/>
    </row>
    <row r="125" ht="15.75" customHeight="1">
      <c r="A125" s="143"/>
      <c r="B125" s="143"/>
      <c r="C125" s="143"/>
      <c r="D125" s="143"/>
      <c r="E125" s="143"/>
      <c r="F125" s="288"/>
      <c r="G125" s="158"/>
      <c r="H125" s="143"/>
      <c r="I125" s="158"/>
      <c r="J125" s="158"/>
      <c r="K125" s="158"/>
      <c r="L125" s="158"/>
      <c r="M125" s="158"/>
      <c r="N125" s="158"/>
      <c r="O125" s="158"/>
      <c r="P125" s="158"/>
      <c r="Q125" s="143"/>
      <c r="R125" s="289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4"/>
      <c r="AD125" s="144"/>
      <c r="AE125" s="144"/>
      <c r="AF125" s="144"/>
      <c r="AG125" s="144"/>
      <c r="AH125" s="144"/>
      <c r="AI125" s="144"/>
      <c r="AJ125" s="144"/>
      <c r="AK125" s="144"/>
      <c r="AL125" s="144"/>
    </row>
    <row r="126" ht="15.75" customHeight="1">
      <c r="A126" s="143"/>
      <c r="B126" s="143"/>
      <c r="C126" s="143"/>
      <c r="D126" s="143"/>
      <c r="E126" s="143"/>
      <c r="F126" s="288"/>
      <c r="G126" s="158"/>
      <c r="H126" s="143"/>
      <c r="I126" s="158"/>
      <c r="J126" s="158"/>
      <c r="K126" s="158"/>
      <c r="L126" s="158"/>
      <c r="M126" s="158"/>
      <c r="N126" s="158"/>
      <c r="O126" s="158"/>
      <c r="P126" s="158"/>
      <c r="Q126" s="143"/>
      <c r="R126" s="289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4"/>
      <c r="AD126" s="144"/>
      <c r="AE126" s="144"/>
      <c r="AF126" s="144"/>
      <c r="AG126" s="144"/>
      <c r="AH126" s="144"/>
      <c r="AI126" s="144"/>
      <c r="AJ126" s="144"/>
      <c r="AK126" s="144"/>
      <c r="AL126" s="144"/>
    </row>
    <row r="127" ht="15.75" customHeight="1">
      <c r="A127" s="143"/>
      <c r="B127" s="143"/>
      <c r="C127" s="143"/>
      <c r="D127" s="143"/>
      <c r="E127" s="143"/>
      <c r="F127" s="288"/>
      <c r="G127" s="158"/>
      <c r="H127" s="143"/>
      <c r="I127" s="158"/>
      <c r="J127" s="158"/>
      <c r="K127" s="158"/>
      <c r="L127" s="158"/>
      <c r="M127" s="158"/>
      <c r="N127" s="158"/>
      <c r="O127" s="158"/>
      <c r="P127" s="158"/>
      <c r="Q127" s="143"/>
      <c r="R127" s="289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4"/>
      <c r="AD127" s="144"/>
      <c r="AE127" s="144"/>
      <c r="AF127" s="144"/>
      <c r="AG127" s="144"/>
      <c r="AH127" s="144"/>
      <c r="AI127" s="144"/>
      <c r="AJ127" s="144"/>
      <c r="AK127" s="144"/>
      <c r="AL127" s="144"/>
    </row>
    <row r="128" ht="15.75" customHeight="1">
      <c r="A128" s="143"/>
      <c r="B128" s="143"/>
      <c r="C128" s="143"/>
      <c r="D128" s="143"/>
      <c r="E128" s="143"/>
      <c r="F128" s="288"/>
      <c r="G128" s="158"/>
      <c r="H128" s="143"/>
      <c r="I128" s="158"/>
      <c r="J128" s="158"/>
      <c r="K128" s="158"/>
      <c r="L128" s="158"/>
      <c r="M128" s="158"/>
      <c r="N128" s="158"/>
      <c r="O128" s="158"/>
      <c r="P128" s="158"/>
      <c r="Q128" s="143"/>
      <c r="R128" s="289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4"/>
      <c r="AD128" s="144"/>
      <c r="AE128" s="144"/>
      <c r="AF128" s="144"/>
      <c r="AG128" s="144"/>
      <c r="AH128" s="144"/>
      <c r="AI128" s="144"/>
      <c r="AJ128" s="144"/>
      <c r="AK128" s="144"/>
      <c r="AL128" s="144"/>
    </row>
    <row r="129" ht="15.75" customHeight="1">
      <c r="A129" s="143"/>
      <c r="B129" s="143"/>
      <c r="C129" s="143"/>
      <c r="D129" s="143"/>
      <c r="E129" s="143"/>
      <c r="F129" s="288"/>
      <c r="G129" s="158"/>
      <c r="H129" s="143"/>
      <c r="I129" s="158"/>
      <c r="J129" s="158"/>
      <c r="K129" s="158"/>
      <c r="L129" s="158"/>
      <c r="M129" s="158"/>
      <c r="N129" s="158"/>
      <c r="O129" s="158"/>
      <c r="P129" s="158"/>
      <c r="Q129" s="143"/>
      <c r="R129" s="289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4"/>
      <c r="AD129" s="144"/>
      <c r="AE129" s="144"/>
      <c r="AF129" s="144"/>
      <c r="AG129" s="144"/>
      <c r="AH129" s="144"/>
      <c r="AI129" s="144"/>
      <c r="AJ129" s="144"/>
      <c r="AK129" s="144"/>
      <c r="AL129" s="144"/>
    </row>
    <row r="130" ht="15.75" customHeight="1">
      <c r="A130" s="143"/>
      <c r="B130" s="143"/>
      <c r="C130" s="143"/>
      <c r="D130" s="143"/>
      <c r="E130" s="143"/>
      <c r="F130" s="288"/>
      <c r="G130" s="158"/>
      <c r="H130" s="143"/>
      <c r="I130" s="158"/>
      <c r="J130" s="158"/>
      <c r="K130" s="158"/>
      <c r="L130" s="158"/>
      <c r="M130" s="158"/>
      <c r="N130" s="158"/>
      <c r="O130" s="158"/>
      <c r="P130" s="158"/>
      <c r="Q130" s="143"/>
      <c r="R130" s="289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4"/>
      <c r="AD130" s="144"/>
      <c r="AE130" s="144"/>
      <c r="AF130" s="144"/>
      <c r="AG130" s="144"/>
      <c r="AH130" s="144"/>
      <c r="AI130" s="144"/>
      <c r="AJ130" s="144"/>
      <c r="AK130" s="144"/>
      <c r="AL130" s="144"/>
    </row>
    <row r="131" ht="15.75" customHeight="1">
      <c r="A131" s="143"/>
      <c r="B131" s="143"/>
      <c r="C131" s="143"/>
      <c r="D131" s="143"/>
      <c r="E131" s="143"/>
      <c r="F131" s="288"/>
      <c r="G131" s="158"/>
      <c r="H131" s="143"/>
      <c r="I131" s="158"/>
      <c r="J131" s="158"/>
      <c r="K131" s="158"/>
      <c r="L131" s="158"/>
      <c r="M131" s="158"/>
      <c r="N131" s="158"/>
      <c r="O131" s="158"/>
      <c r="P131" s="158"/>
      <c r="Q131" s="143"/>
      <c r="R131" s="289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4"/>
      <c r="AD131" s="144"/>
      <c r="AE131" s="144"/>
      <c r="AF131" s="144"/>
      <c r="AG131" s="144"/>
      <c r="AH131" s="144"/>
      <c r="AI131" s="144"/>
      <c r="AJ131" s="144"/>
      <c r="AK131" s="144"/>
      <c r="AL131" s="144"/>
    </row>
    <row r="132" ht="15.75" customHeight="1">
      <c r="A132" s="143"/>
      <c r="B132" s="143"/>
      <c r="C132" s="143"/>
      <c r="D132" s="143"/>
      <c r="E132" s="143"/>
      <c r="F132" s="288"/>
      <c r="G132" s="158"/>
      <c r="H132" s="143"/>
      <c r="I132" s="158"/>
      <c r="J132" s="158"/>
      <c r="K132" s="158"/>
      <c r="L132" s="158"/>
      <c r="M132" s="158"/>
      <c r="N132" s="158"/>
      <c r="O132" s="158"/>
      <c r="P132" s="158"/>
      <c r="Q132" s="143"/>
      <c r="R132" s="289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4"/>
      <c r="AD132" s="144"/>
      <c r="AE132" s="144"/>
      <c r="AF132" s="144"/>
      <c r="AG132" s="144"/>
      <c r="AH132" s="144"/>
      <c r="AI132" s="144"/>
      <c r="AJ132" s="144"/>
      <c r="AK132" s="144"/>
      <c r="AL132" s="144"/>
    </row>
    <row r="133" ht="15.75" customHeight="1">
      <c r="A133" s="143"/>
      <c r="B133" s="143"/>
      <c r="C133" s="143"/>
      <c r="D133" s="143"/>
      <c r="E133" s="143"/>
      <c r="F133" s="288"/>
      <c r="G133" s="158"/>
      <c r="H133" s="143"/>
      <c r="I133" s="158"/>
      <c r="J133" s="158"/>
      <c r="K133" s="158"/>
      <c r="L133" s="158"/>
      <c r="M133" s="158"/>
      <c r="N133" s="158"/>
      <c r="O133" s="158"/>
      <c r="P133" s="158"/>
      <c r="Q133" s="143"/>
      <c r="R133" s="289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4"/>
      <c r="AD133" s="144"/>
      <c r="AE133" s="144"/>
      <c r="AF133" s="144"/>
      <c r="AG133" s="144"/>
      <c r="AH133" s="144"/>
      <c r="AI133" s="144"/>
      <c r="AJ133" s="144"/>
      <c r="AK133" s="144"/>
      <c r="AL133" s="144"/>
    </row>
    <row r="134" ht="15.75" customHeight="1">
      <c r="A134" s="143"/>
      <c r="B134" s="143"/>
      <c r="C134" s="143"/>
      <c r="D134" s="143"/>
      <c r="E134" s="143"/>
      <c r="F134" s="288"/>
      <c r="G134" s="158"/>
      <c r="H134" s="143"/>
      <c r="I134" s="158"/>
      <c r="J134" s="158"/>
      <c r="K134" s="158"/>
      <c r="L134" s="158"/>
      <c r="M134" s="158"/>
      <c r="N134" s="158"/>
      <c r="O134" s="158"/>
      <c r="P134" s="158"/>
      <c r="Q134" s="143"/>
      <c r="R134" s="289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4"/>
      <c r="AD134" s="144"/>
      <c r="AE134" s="144"/>
      <c r="AF134" s="144"/>
      <c r="AG134" s="144"/>
      <c r="AH134" s="144"/>
      <c r="AI134" s="144"/>
      <c r="AJ134" s="144"/>
      <c r="AK134" s="144"/>
      <c r="AL134" s="144"/>
    </row>
    <row r="135" ht="15.75" customHeight="1">
      <c r="A135" s="143"/>
      <c r="B135" s="143"/>
      <c r="C135" s="143"/>
      <c r="D135" s="143"/>
      <c r="E135" s="143"/>
      <c r="F135" s="288"/>
      <c r="G135" s="158"/>
      <c r="H135" s="143"/>
      <c r="I135" s="158"/>
      <c r="J135" s="158"/>
      <c r="K135" s="158"/>
      <c r="L135" s="158"/>
      <c r="M135" s="158"/>
      <c r="N135" s="158"/>
      <c r="O135" s="158"/>
      <c r="P135" s="158"/>
      <c r="Q135" s="143"/>
      <c r="R135" s="289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4"/>
      <c r="AD135" s="144"/>
      <c r="AE135" s="144"/>
      <c r="AF135" s="144"/>
      <c r="AG135" s="144"/>
      <c r="AH135" s="144"/>
      <c r="AI135" s="144"/>
      <c r="AJ135" s="144"/>
      <c r="AK135" s="144"/>
      <c r="AL135" s="144"/>
    </row>
    <row r="136" ht="15.75" customHeight="1">
      <c r="A136" s="143"/>
      <c r="B136" s="143"/>
      <c r="C136" s="143"/>
      <c r="D136" s="143"/>
      <c r="E136" s="143"/>
      <c r="F136" s="288"/>
      <c r="G136" s="158"/>
      <c r="H136" s="143"/>
      <c r="I136" s="158"/>
      <c r="J136" s="158"/>
      <c r="K136" s="158"/>
      <c r="L136" s="158"/>
      <c r="M136" s="158"/>
      <c r="N136" s="158"/>
      <c r="O136" s="158"/>
      <c r="P136" s="158"/>
      <c r="Q136" s="143"/>
      <c r="R136" s="289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4"/>
      <c r="AD136" s="144"/>
      <c r="AE136" s="144"/>
      <c r="AF136" s="144"/>
      <c r="AG136" s="144"/>
      <c r="AH136" s="144"/>
      <c r="AI136" s="144"/>
      <c r="AJ136" s="144"/>
      <c r="AK136" s="144"/>
      <c r="AL136" s="144"/>
    </row>
    <row r="137" ht="15.75" customHeight="1">
      <c r="A137" s="143"/>
      <c r="B137" s="143"/>
      <c r="C137" s="143"/>
      <c r="D137" s="143"/>
      <c r="E137" s="143"/>
      <c r="F137" s="288"/>
      <c r="G137" s="158"/>
      <c r="H137" s="143"/>
      <c r="I137" s="158"/>
      <c r="J137" s="158"/>
      <c r="K137" s="158"/>
      <c r="L137" s="158"/>
      <c r="M137" s="158"/>
      <c r="N137" s="158"/>
      <c r="O137" s="158"/>
      <c r="P137" s="158"/>
      <c r="Q137" s="143"/>
      <c r="R137" s="289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4"/>
      <c r="AD137" s="144"/>
      <c r="AE137" s="144"/>
      <c r="AF137" s="144"/>
      <c r="AG137" s="144"/>
      <c r="AH137" s="144"/>
      <c r="AI137" s="144"/>
      <c r="AJ137" s="144"/>
      <c r="AK137" s="144"/>
      <c r="AL137" s="144"/>
    </row>
    <row r="138" ht="15.75" customHeight="1">
      <c r="A138" s="143"/>
      <c r="B138" s="143"/>
      <c r="C138" s="143"/>
      <c r="D138" s="143"/>
      <c r="E138" s="143"/>
      <c r="F138" s="288"/>
      <c r="G138" s="158"/>
      <c r="H138" s="143"/>
      <c r="I138" s="158"/>
      <c r="J138" s="158"/>
      <c r="K138" s="158"/>
      <c r="L138" s="158"/>
      <c r="M138" s="158"/>
      <c r="N138" s="158"/>
      <c r="O138" s="158"/>
      <c r="P138" s="158"/>
      <c r="Q138" s="143"/>
      <c r="R138" s="289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4"/>
      <c r="AD138" s="144"/>
      <c r="AE138" s="144"/>
      <c r="AF138" s="144"/>
      <c r="AG138" s="144"/>
      <c r="AH138" s="144"/>
      <c r="AI138" s="144"/>
      <c r="AJ138" s="144"/>
      <c r="AK138" s="144"/>
      <c r="AL138" s="144"/>
    </row>
    <row r="139" ht="15.75" customHeight="1">
      <c r="A139" s="143"/>
      <c r="B139" s="143"/>
      <c r="C139" s="143"/>
      <c r="D139" s="143"/>
      <c r="E139" s="143"/>
      <c r="F139" s="288"/>
      <c r="G139" s="158"/>
      <c r="H139" s="143"/>
      <c r="I139" s="158"/>
      <c r="J139" s="158"/>
      <c r="K139" s="158"/>
      <c r="L139" s="158"/>
      <c r="M139" s="158"/>
      <c r="N139" s="158"/>
      <c r="O139" s="158"/>
      <c r="P139" s="158"/>
      <c r="Q139" s="143"/>
      <c r="R139" s="289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4"/>
      <c r="AD139" s="144"/>
      <c r="AE139" s="144"/>
      <c r="AF139" s="144"/>
      <c r="AG139" s="144"/>
      <c r="AH139" s="144"/>
      <c r="AI139" s="144"/>
      <c r="AJ139" s="144"/>
      <c r="AK139" s="144"/>
      <c r="AL139" s="144"/>
    </row>
    <row r="140" ht="15.75" customHeight="1">
      <c r="A140" s="143"/>
      <c r="B140" s="143"/>
      <c r="C140" s="143"/>
      <c r="D140" s="143"/>
      <c r="E140" s="143"/>
      <c r="F140" s="288"/>
      <c r="G140" s="158"/>
      <c r="H140" s="143"/>
      <c r="I140" s="158"/>
      <c r="J140" s="158"/>
      <c r="K140" s="158"/>
      <c r="L140" s="158"/>
      <c r="M140" s="158"/>
      <c r="N140" s="158"/>
      <c r="O140" s="158"/>
      <c r="P140" s="158"/>
      <c r="Q140" s="143"/>
      <c r="R140" s="289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4"/>
      <c r="AD140" s="144"/>
      <c r="AE140" s="144"/>
      <c r="AF140" s="144"/>
      <c r="AG140" s="144"/>
      <c r="AH140" s="144"/>
      <c r="AI140" s="144"/>
      <c r="AJ140" s="144"/>
      <c r="AK140" s="144"/>
      <c r="AL140" s="144"/>
    </row>
    <row r="141" ht="15.75" customHeight="1">
      <c r="A141" s="143"/>
      <c r="B141" s="143"/>
      <c r="C141" s="143"/>
      <c r="D141" s="143"/>
      <c r="E141" s="143"/>
      <c r="F141" s="288"/>
      <c r="G141" s="158"/>
      <c r="H141" s="143"/>
      <c r="I141" s="158"/>
      <c r="J141" s="158"/>
      <c r="K141" s="158"/>
      <c r="L141" s="158"/>
      <c r="M141" s="158"/>
      <c r="N141" s="158"/>
      <c r="O141" s="158"/>
      <c r="P141" s="158"/>
      <c r="Q141" s="143"/>
      <c r="R141" s="289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4"/>
      <c r="AD141" s="144"/>
      <c r="AE141" s="144"/>
      <c r="AF141" s="144"/>
      <c r="AG141" s="144"/>
      <c r="AH141" s="144"/>
      <c r="AI141" s="144"/>
      <c r="AJ141" s="144"/>
      <c r="AK141" s="144"/>
      <c r="AL141" s="144"/>
    </row>
    <row r="142" ht="15.75" customHeight="1">
      <c r="A142" s="143"/>
      <c r="B142" s="143"/>
      <c r="C142" s="143"/>
      <c r="D142" s="143"/>
      <c r="E142" s="143"/>
      <c r="F142" s="288"/>
      <c r="G142" s="158"/>
      <c r="H142" s="143"/>
      <c r="I142" s="158"/>
      <c r="J142" s="158"/>
      <c r="K142" s="158"/>
      <c r="L142" s="158"/>
      <c r="M142" s="158"/>
      <c r="N142" s="158"/>
      <c r="O142" s="158"/>
      <c r="P142" s="158"/>
      <c r="Q142" s="143"/>
      <c r="R142" s="289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4"/>
      <c r="AD142" s="144"/>
      <c r="AE142" s="144"/>
      <c r="AF142" s="144"/>
      <c r="AG142" s="144"/>
      <c r="AH142" s="144"/>
      <c r="AI142" s="144"/>
      <c r="AJ142" s="144"/>
      <c r="AK142" s="144"/>
      <c r="AL142" s="144"/>
    </row>
    <row r="143" ht="15.75" customHeight="1">
      <c r="A143" s="143"/>
      <c r="B143" s="143"/>
      <c r="C143" s="143"/>
      <c r="D143" s="143"/>
      <c r="E143" s="143"/>
      <c r="F143" s="288"/>
      <c r="G143" s="158"/>
      <c r="H143" s="143"/>
      <c r="I143" s="158"/>
      <c r="J143" s="158"/>
      <c r="K143" s="158"/>
      <c r="L143" s="158"/>
      <c r="M143" s="158"/>
      <c r="N143" s="158"/>
      <c r="O143" s="158"/>
      <c r="P143" s="158"/>
      <c r="Q143" s="143"/>
      <c r="R143" s="289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4"/>
      <c r="AD143" s="144"/>
      <c r="AE143" s="144"/>
      <c r="AF143" s="144"/>
      <c r="AG143" s="144"/>
      <c r="AH143" s="144"/>
      <c r="AI143" s="144"/>
      <c r="AJ143" s="144"/>
      <c r="AK143" s="144"/>
      <c r="AL143" s="144"/>
    </row>
    <row r="144" ht="15.75" customHeight="1">
      <c r="A144" s="143"/>
      <c r="B144" s="143"/>
      <c r="C144" s="143"/>
      <c r="D144" s="143"/>
      <c r="E144" s="143"/>
      <c r="F144" s="288"/>
      <c r="G144" s="158"/>
      <c r="H144" s="143"/>
      <c r="I144" s="158"/>
      <c r="J144" s="158"/>
      <c r="K144" s="158"/>
      <c r="L144" s="158"/>
      <c r="M144" s="158"/>
      <c r="N144" s="158"/>
      <c r="O144" s="158"/>
      <c r="P144" s="158"/>
      <c r="Q144" s="143"/>
      <c r="R144" s="289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4"/>
      <c r="AD144" s="144"/>
      <c r="AE144" s="144"/>
      <c r="AF144" s="144"/>
      <c r="AG144" s="144"/>
      <c r="AH144" s="144"/>
      <c r="AI144" s="144"/>
      <c r="AJ144" s="144"/>
      <c r="AK144" s="144"/>
      <c r="AL144" s="144"/>
    </row>
    <row r="145" ht="15.75" customHeight="1">
      <c r="A145" s="143"/>
      <c r="B145" s="143"/>
      <c r="C145" s="143"/>
      <c r="D145" s="143"/>
      <c r="E145" s="143"/>
      <c r="F145" s="288"/>
      <c r="G145" s="158"/>
      <c r="H145" s="143"/>
      <c r="I145" s="158"/>
      <c r="J145" s="158"/>
      <c r="K145" s="158"/>
      <c r="L145" s="158"/>
      <c r="M145" s="158"/>
      <c r="N145" s="158"/>
      <c r="O145" s="158"/>
      <c r="P145" s="158"/>
      <c r="Q145" s="143"/>
      <c r="R145" s="289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4"/>
      <c r="AD145" s="144"/>
      <c r="AE145" s="144"/>
      <c r="AF145" s="144"/>
      <c r="AG145" s="144"/>
      <c r="AH145" s="144"/>
      <c r="AI145" s="144"/>
      <c r="AJ145" s="144"/>
      <c r="AK145" s="144"/>
      <c r="AL145" s="144"/>
    </row>
    <row r="146" ht="15.75" customHeight="1">
      <c r="A146" s="143"/>
      <c r="B146" s="143"/>
      <c r="C146" s="143"/>
      <c r="D146" s="143"/>
      <c r="E146" s="143"/>
      <c r="F146" s="288"/>
      <c r="G146" s="158"/>
      <c r="H146" s="143"/>
      <c r="I146" s="158"/>
      <c r="J146" s="158"/>
      <c r="K146" s="158"/>
      <c r="L146" s="158"/>
      <c r="M146" s="158"/>
      <c r="N146" s="158"/>
      <c r="O146" s="158"/>
      <c r="P146" s="158"/>
      <c r="Q146" s="143"/>
      <c r="R146" s="289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4"/>
      <c r="AD146" s="144"/>
      <c r="AE146" s="144"/>
      <c r="AF146" s="144"/>
      <c r="AG146" s="144"/>
      <c r="AH146" s="144"/>
      <c r="AI146" s="144"/>
      <c r="AJ146" s="144"/>
      <c r="AK146" s="144"/>
      <c r="AL146" s="144"/>
    </row>
    <row r="147" ht="15.75" customHeight="1">
      <c r="A147" s="143"/>
      <c r="B147" s="143"/>
      <c r="C147" s="143"/>
      <c r="D147" s="143"/>
      <c r="E147" s="143"/>
      <c r="F147" s="288"/>
      <c r="G147" s="158"/>
      <c r="H147" s="143"/>
      <c r="I147" s="158"/>
      <c r="J147" s="158"/>
      <c r="K147" s="158"/>
      <c r="L147" s="158"/>
      <c r="M147" s="158"/>
      <c r="N147" s="158"/>
      <c r="O147" s="158"/>
      <c r="P147" s="158"/>
      <c r="Q147" s="143"/>
      <c r="R147" s="289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4"/>
      <c r="AD147" s="144"/>
      <c r="AE147" s="144"/>
      <c r="AF147" s="144"/>
      <c r="AG147" s="144"/>
      <c r="AH147" s="144"/>
      <c r="AI147" s="144"/>
      <c r="AJ147" s="144"/>
      <c r="AK147" s="144"/>
      <c r="AL147" s="144"/>
    </row>
    <row r="148" ht="15.75" customHeight="1">
      <c r="A148" s="143"/>
      <c r="B148" s="143"/>
      <c r="C148" s="143"/>
      <c r="D148" s="143"/>
      <c r="E148" s="143"/>
      <c r="F148" s="288"/>
      <c r="G148" s="158"/>
      <c r="H148" s="143"/>
      <c r="I148" s="158"/>
      <c r="J148" s="158"/>
      <c r="K148" s="158"/>
      <c r="L148" s="158"/>
      <c r="M148" s="158"/>
      <c r="N148" s="158"/>
      <c r="O148" s="158"/>
      <c r="P148" s="158"/>
      <c r="Q148" s="143"/>
      <c r="R148" s="289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4"/>
      <c r="AD148" s="144"/>
      <c r="AE148" s="144"/>
      <c r="AF148" s="144"/>
      <c r="AG148" s="144"/>
      <c r="AH148" s="144"/>
      <c r="AI148" s="144"/>
      <c r="AJ148" s="144"/>
      <c r="AK148" s="144"/>
      <c r="AL148" s="144"/>
    </row>
    <row r="149" ht="15.75" customHeight="1">
      <c r="A149" s="143"/>
      <c r="B149" s="143"/>
      <c r="C149" s="143"/>
      <c r="D149" s="143"/>
      <c r="E149" s="143"/>
      <c r="F149" s="288"/>
      <c r="G149" s="158"/>
      <c r="H149" s="143"/>
      <c r="I149" s="158"/>
      <c r="J149" s="158"/>
      <c r="K149" s="158"/>
      <c r="L149" s="158"/>
      <c r="M149" s="158"/>
      <c r="N149" s="158"/>
      <c r="O149" s="158"/>
      <c r="P149" s="158"/>
      <c r="Q149" s="143"/>
      <c r="R149" s="289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4"/>
      <c r="AD149" s="144"/>
      <c r="AE149" s="144"/>
      <c r="AF149" s="144"/>
      <c r="AG149" s="144"/>
      <c r="AH149" s="144"/>
      <c r="AI149" s="144"/>
      <c r="AJ149" s="144"/>
      <c r="AK149" s="144"/>
      <c r="AL149" s="144"/>
    </row>
    <row r="150" ht="15.75" customHeight="1">
      <c r="A150" s="143"/>
      <c r="B150" s="143"/>
      <c r="C150" s="143"/>
      <c r="D150" s="143"/>
      <c r="E150" s="143"/>
      <c r="F150" s="288"/>
      <c r="G150" s="158"/>
      <c r="H150" s="143"/>
      <c r="I150" s="158"/>
      <c r="J150" s="158"/>
      <c r="K150" s="158"/>
      <c r="L150" s="158"/>
      <c r="M150" s="158"/>
      <c r="N150" s="158"/>
      <c r="O150" s="158"/>
      <c r="P150" s="158"/>
      <c r="Q150" s="143"/>
      <c r="R150" s="289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4"/>
      <c r="AD150" s="144"/>
      <c r="AE150" s="144"/>
      <c r="AF150" s="144"/>
      <c r="AG150" s="144"/>
      <c r="AH150" s="144"/>
      <c r="AI150" s="144"/>
      <c r="AJ150" s="144"/>
      <c r="AK150" s="144"/>
      <c r="AL150" s="144"/>
    </row>
    <row r="151" ht="15.75" customHeight="1">
      <c r="A151" s="143"/>
      <c r="B151" s="143"/>
      <c r="C151" s="143"/>
      <c r="D151" s="143"/>
      <c r="E151" s="143"/>
      <c r="F151" s="288"/>
      <c r="G151" s="158"/>
      <c r="H151" s="143"/>
      <c r="I151" s="158"/>
      <c r="J151" s="158"/>
      <c r="K151" s="158"/>
      <c r="L151" s="158"/>
      <c r="M151" s="158"/>
      <c r="N151" s="158"/>
      <c r="O151" s="158"/>
      <c r="P151" s="158"/>
      <c r="Q151" s="143"/>
      <c r="R151" s="289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4"/>
      <c r="AD151" s="144"/>
      <c r="AE151" s="144"/>
      <c r="AF151" s="144"/>
      <c r="AG151" s="144"/>
      <c r="AH151" s="144"/>
      <c r="AI151" s="144"/>
      <c r="AJ151" s="144"/>
      <c r="AK151" s="144"/>
      <c r="AL151" s="144"/>
    </row>
    <row r="152" ht="15.75" customHeight="1">
      <c r="A152" s="143"/>
      <c r="B152" s="143"/>
      <c r="C152" s="143"/>
      <c r="D152" s="143"/>
      <c r="E152" s="143"/>
      <c r="F152" s="288"/>
      <c r="G152" s="158"/>
      <c r="H152" s="143"/>
      <c r="I152" s="158"/>
      <c r="J152" s="158"/>
      <c r="K152" s="158"/>
      <c r="L152" s="158"/>
      <c r="M152" s="158"/>
      <c r="N152" s="158"/>
      <c r="O152" s="158"/>
      <c r="P152" s="158"/>
      <c r="Q152" s="143"/>
      <c r="R152" s="289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4"/>
      <c r="AD152" s="144"/>
      <c r="AE152" s="144"/>
      <c r="AF152" s="144"/>
      <c r="AG152" s="144"/>
      <c r="AH152" s="144"/>
      <c r="AI152" s="144"/>
      <c r="AJ152" s="144"/>
      <c r="AK152" s="144"/>
      <c r="AL152" s="144"/>
    </row>
    <row r="153" ht="15.75" customHeight="1">
      <c r="A153" s="143"/>
      <c r="B153" s="143"/>
      <c r="C153" s="143"/>
      <c r="D153" s="143"/>
      <c r="E153" s="143"/>
      <c r="F153" s="288"/>
      <c r="G153" s="158"/>
      <c r="H153" s="143"/>
      <c r="I153" s="158"/>
      <c r="J153" s="158"/>
      <c r="K153" s="158"/>
      <c r="L153" s="158"/>
      <c r="M153" s="158"/>
      <c r="N153" s="158"/>
      <c r="O153" s="158"/>
      <c r="P153" s="158"/>
      <c r="Q153" s="143"/>
      <c r="R153" s="289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4"/>
      <c r="AD153" s="144"/>
      <c r="AE153" s="144"/>
      <c r="AF153" s="144"/>
      <c r="AG153" s="144"/>
      <c r="AH153" s="144"/>
      <c r="AI153" s="144"/>
      <c r="AJ153" s="144"/>
      <c r="AK153" s="144"/>
      <c r="AL153" s="144"/>
    </row>
    <row r="154" ht="15.75" customHeight="1">
      <c r="A154" s="143"/>
      <c r="B154" s="143"/>
      <c r="C154" s="143"/>
      <c r="D154" s="143"/>
      <c r="E154" s="143"/>
      <c r="F154" s="288"/>
      <c r="G154" s="158"/>
      <c r="H154" s="143"/>
      <c r="I154" s="158"/>
      <c r="J154" s="158"/>
      <c r="K154" s="158"/>
      <c r="L154" s="158"/>
      <c r="M154" s="158"/>
      <c r="N154" s="158"/>
      <c r="O154" s="158"/>
      <c r="P154" s="158"/>
      <c r="Q154" s="143"/>
      <c r="R154" s="289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4"/>
      <c r="AD154" s="144"/>
      <c r="AE154" s="144"/>
      <c r="AF154" s="144"/>
      <c r="AG154" s="144"/>
      <c r="AH154" s="144"/>
      <c r="AI154" s="144"/>
      <c r="AJ154" s="144"/>
      <c r="AK154" s="144"/>
      <c r="AL154" s="144"/>
    </row>
    <row r="155" ht="15.75" customHeight="1">
      <c r="A155" s="143"/>
      <c r="B155" s="143"/>
      <c r="C155" s="143"/>
      <c r="D155" s="143"/>
      <c r="E155" s="143"/>
      <c r="F155" s="288"/>
      <c r="G155" s="158"/>
      <c r="H155" s="143"/>
      <c r="I155" s="158"/>
      <c r="J155" s="158"/>
      <c r="K155" s="158"/>
      <c r="L155" s="158"/>
      <c r="M155" s="158"/>
      <c r="N155" s="158"/>
      <c r="O155" s="158"/>
      <c r="P155" s="158"/>
      <c r="Q155" s="143"/>
      <c r="R155" s="289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4"/>
      <c r="AD155" s="144"/>
      <c r="AE155" s="144"/>
      <c r="AF155" s="144"/>
      <c r="AG155" s="144"/>
      <c r="AH155" s="144"/>
      <c r="AI155" s="144"/>
      <c r="AJ155" s="144"/>
      <c r="AK155" s="144"/>
      <c r="AL155" s="144"/>
    </row>
    <row r="156" ht="15.75" customHeight="1">
      <c r="A156" s="143"/>
      <c r="B156" s="143"/>
      <c r="C156" s="143"/>
      <c r="D156" s="143"/>
      <c r="E156" s="143"/>
      <c r="F156" s="288"/>
      <c r="G156" s="158"/>
      <c r="H156" s="143"/>
      <c r="I156" s="158"/>
      <c r="J156" s="158"/>
      <c r="K156" s="158"/>
      <c r="L156" s="158"/>
      <c r="M156" s="158"/>
      <c r="N156" s="158"/>
      <c r="O156" s="158"/>
      <c r="P156" s="158"/>
      <c r="Q156" s="143"/>
      <c r="R156" s="289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4"/>
      <c r="AD156" s="144"/>
      <c r="AE156" s="144"/>
      <c r="AF156" s="144"/>
      <c r="AG156" s="144"/>
      <c r="AH156" s="144"/>
      <c r="AI156" s="144"/>
      <c r="AJ156" s="144"/>
      <c r="AK156" s="144"/>
      <c r="AL156" s="144"/>
    </row>
    <row r="157" ht="15.75" customHeight="1">
      <c r="A157" s="143"/>
      <c r="B157" s="143"/>
      <c r="C157" s="143"/>
      <c r="D157" s="143"/>
      <c r="E157" s="143"/>
      <c r="F157" s="288"/>
      <c r="G157" s="158"/>
      <c r="H157" s="143"/>
      <c r="I157" s="158"/>
      <c r="J157" s="158"/>
      <c r="K157" s="158"/>
      <c r="L157" s="158"/>
      <c r="M157" s="158"/>
      <c r="N157" s="158"/>
      <c r="O157" s="158"/>
      <c r="P157" s="158"/>
      <c r="Q157" s="143"/>
      <c r="R157" s="289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4"/>
      <c r="AD157" s="144"/>
      <c r="AE157" s="144"/>
      <c r="AF157" s="144"/>
      <c r="AG157" s="144"/>
      <c r="AH157" s="144"/>
      <c r="AI157" s="144"/>
      <c r="AJ157" s="144"/>
      <c r="AK157" s="144"/>
      <c r="AL157" s="144"/>
    </row>
    <row r="158" ht="15.75" customHeight="1">
      <c r="A158" s="143"/>
      <c r="B158" s="143"/>
      <c r="C158" s="143"/>
      <c r="D158" s="143"/>
      <c r="E158" s="143"/>
      <c r="F158" s="288"/>
      <c r="G158" s="158"/>
      <c r="H158" s="143"/>
      <c r="I158" s="158"/>
      <c r="J158" s="158"/>
      <c r="K158" s="158"/>
      <c r="L158" s="158"/>
      <c r="M158" s="158"/>
      <c r="N158" s="158"/>
      <c r="O158" s="158"/>
      <c r="P158" s="158"/>
      <c r="Q158" s="143"/>
      <c r="R158" s="289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4"/>
      <c r="AD158" s="144"/>
      <c r="AE158" s="144"/>
      <c r="AF158" s="144"/>
      <c r="AG158" s="144"/>
      <c r="AH158" s="144"/>
      <c r="AI158" s="144"/>
      <c r="AJ158" s="144"/>
      <c r="AK158" s="144"/>
      <c r="AL158" s="144"/>
    </row>
    <row r="159" ht="15.75" customHeight="1">
      <c r="A159" s="143"/>
      <c r="B159" s="143"/>
      <c r="C159" s="143"/>
      <c r="D159" s="143"/>
      <c r="E159" s="143"/>
      <c r="F159" s="288"/>
      <c r="G159" s="158"/>
      <c r="H159" s="143"/>
      <c r="I159" s="158"/>
      <c r="J159" s="158"/>
      <c r="K159" s="158"/>
      <c r="L159" s="158"/>
      <c r="M159" s="158"/>
      <c r="N159" s="158"/>
      <c r="O159" s="158"/>
      <c r="P159" s="158"/>
      <c r="Q159" s="143"/>
      <c r="R159" s="289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4"/>
      <c r="AD159" s="144"/>
      <c r="AE159" s="144"/>
      <c r="AF159" s="144"/>
      <c r="AG159" s="144"/>
      <c r="AH159" s="144"/>
      <c r="AI159" s="144"/>
      <c r="AJ159" s="144"/>
      <c r="AK159" s="144"/>
      <c r="AL159" s="144"/>
    </row>
    <row r="160" ht="15.75" customHeight="1">
      <c r="A160" s="143"/>
      <c r="B160" s="143"/>
      <c r="C160" s="143"/>
      <c r="D160" s="143"/>
      <c r="E160" s="143"/>
      <c r="F160" s="288"/>
      <c r="G160" s="143"/>
      <c r="H160" s="143"/>
      <c r="I160" s="158"/>
      <c r="J160" s="158"/>
      <c r="K160" s="158"/>
      <c r="L160" s="158"/>
      <c r="M160" s="158"/>
      <c r="N160" s="158"/>
      <c r="O160" s="158"/>
      <c r="P160" s="158"/>
      <c r="Q160" s="289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4"/>
      <c r="AD160" s="144"/>
      <c r="AE160" s="144"/>
      <c r="AF160" s="144"/>
      <c r="AG160" s="144"/>
      <c r="AH160" s="144"/>
      <c r="AI160" s="144"/>
      <c r="AJ160" s="144"/>
      <c r="AK160" s="144"/>
      <c r="AL160" s="144"/>
    </row>
    <row r="161" ht="15.75" customHeight="1">
      <c r="A161" s="143"/>
      <c r="B161" s="143"/>
      <c r="C161" s="143"/>
      <c r="D161" s="143"/>
      <c r="E161" s="143"/>
      <c r="F161" s="288"/>
      <c r="G161" s="143"/>
      <c r="H161" s="143"/>
      <c r="I161" s="158"/>
      <c r="J161" s="158"/>
      <c r="K161" s="158"/>
      <c r="L161" s="158"/>
      <c r="M161" s="158"/>
      <c r="N161" s="158"/>
      <c r="O161" s="158"/>
      <c r="P161" s="158"/>
      <c r="Q161" s="289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4"/>
      <c r="AD161" s="144"/>
      <c r="AE161" s="144"/>
      <c r="AF161" s="144"/>
      <c r="AG161" s="144"/>
      <c r="AH161" s="144"/>
      <c r="AI161" s="144"/>
      <c r="AJ161" s="144"/>
      <c r="AK161" s="144"/>
      <c r="AL161" s="144"/>
    </row>
    <row r="162" ht="15.75" customHeight="1">
      <c r="A162" s="143"/>
      <c r="B162" s="143"/>
      <c r="C162" s="143"/>
      <c r="D162" s="143"/>
      <c r="E162" s="143"/>
      <c r="F162" s="143"/>
      <c r="G162" s="143"/>
      <c r="H162" s="143"/>
      <c r="I162" s="158"/>
      <c r="J162" s="158"/>
      <c r="K162" s="158"/>
      <c r="L162" s="158"/>
      <c r="M162" s="158"/>
      <c r="N162" s="158"/>
      <c r="O162" s="158"/>
      <c r="P162" s="158"/>
      <c r="Q162" s="289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4"/>
      <c r="AD162" s="144"/>
      <c r="AE162" s="144"/>
      <c r="AF162" s="144"/>
      <c r="AG162" s="144"/>
      <c r="AH162" s="144"/>
      <c r="AI162" s="144"/>
      <c r="AJ162" s="144"/>
      <c r="AK162" s="144"/>
      <c r="AL162" s="144"/>
    </row>
    <row r="163" ht="15.75" customHeight="1">
      <c r="A163" s="143"/>
      <c r="B163" s="143"/>
      <c r="C163" s="143"/>
      <c r="D163" s="143"/>
      <c r="E163" s="143"/>
      <c r="F163" s="143"/>
      <c r="G163" s="143"/>
      <c r="H163" s="143"/>
      <c r="I163" s="158"/>
      <c r="J163" s="158"/>
      <c r="K163" s="158"/>
      <c r="L163" s="158"/>
      <c r="M163" s="158"/>
      <c r="N163" s="158"/>
      <c r="O163" s="158"/>
      <c r="P163" s="158"/>
      <c r="Q163" s="289"/>
      <c r="R163" s="143"/>
      <c r="S163" s="143"/>
      <c r="T163" s="143"/>
      <c r="U163" s="143"/>
      <c r="V163" s="143"/>
      <c r="W163" s="123"/>
      <c r="X163" s="143"/>
      <c r="Y163" s="143"/>
      <c r="Z163" s="143"/>
      <c r="AA163" s="143"/>
      <c r="AB163" s="143"/>
      <c r="AC163" s="144"/>
      <c r="AD163" s="144"/>
      <c r="AE163" s="144"/>
      <c r="AF163" s="144"/>
      <c r="AG163" s="144"/>
      <c r="AH163" s="144"/>
      <c r="AI163" s="144"/>
      <c r="AJ163" s="144"/>
      <c r="AK163" s="144"/>
      <c r="AL163" s="144"/>
    </row>
    <row r="164" ht="15.75" customHeight="1">
      <c r="A164" s="143"/>
      <c r="B164" s="143"/>
      <c r="C164" s="143"/>
      <c r="D164" s="143"/>
      <c r="E164" s="143"/>
      <c r="F164" s="143"/>
      <c r="G164" s="143"/>
      <c r="H164" s="143"/>
      <c r="I164" s="158"/>
      <c r="J164" s="158"/>
      <c r="K164" s="158"/>
      <c r="L164" s="158"/>
      <c r="M164" s="158"/>
      <c r="N164" s="158"/>
      <c r="O164" s="158"/>
      <c r="P164" s="158"/>
      <c r="Q164" s="289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4"/>
      <c r="AD164" s="144"/>
      <c r="AE164" s="144"/>
      <c r="AF164" s="144"/>
      <c r="AG164" s="144"/>
      <c r="AH164" s="144"/>
      <c r="AI164" s="144"/>
      <c r="AJ164" s="144"/>
      <c r="AK164" s="144"/>
      <c r="AL164" s="144"/>
    </row>
    <row r="165" ht="15.75" customHeight="1">
      <c r="A165" s="143"/>
      <c r="B165" s="143"/>
      <c r="C165" s="143"/>
      <c r="D165" s="143"/>
      <c r="E165" s="143"/>
      <c r="F165" s="143"/>
      <c r="G165" s="143"/>
      <c r="H165" s="143"/>
      <c r="I165" s="158"/>
      <c r="J165" s="158"/>
      <c r="K165" s="158"/>
      <c r="L165" s="158"/>
      <c r="M165" s="158"/>
      <c r="N165" s="158"/>
      <c r="O165" s="158"/>
      <c r="P165" s="158"/>
      <c r="Q165" s="289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4"/>
      <c r="AD165" s="144"/>
      <c r="AE165" s="144"/>
      <c r="AF165" s="144"/>
      <c r="AG165" s="144"/>
      <c r="AH165" s="144"/>
      <c r="AI165" s="144"/>
      <c r="AJ165" s="144"/>
      <c r="AK165" s="144"/>
      <c r="AL165" s="144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158"/>
      <c r="J166" s="158"/>
      <c r="K166" s="158"/>
      <c r="L166" s="158"/>
      <c r="M166" s="158"/>
      <c r="N166" s="158"/>
      <c r="O166" s="158"/>
      <c r="P166" s="158"/>
      <c r="Q166" s="289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4"/>
      <c r="AD166" s="144"/>
      <c r="AE166" s="144"/>
      <c r="AF166" s="144"/>
      <c r="AG166" s="144"/>
      <c r="AH166" s="144"/>
      <c r="AI166" s="144"/>
      <c r="AJ166" s="144"/>
      <c r="AK166" s="144"/>
      <c r="AL166" s="144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158"/>
      <c r="J167" s="158"/>
      <c r="K167" s="158"/>
      <c r="L167" s="158"/>
      <c r="M167" s="158"/>
      <c r="N167" s="158"/>
      <c r="O167" s="158"/>
      <c r="P167" s="158"/>
      <c r="Q167" s="289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4"/>
      <c r="AD167" s="144"/>
      <c r="AE167" s="144"/>
      <c r="AF167" s="144"/>
      <c r="AG167" s="144"/>
      <c r="AH167" s="144"/>
      <c r="AI167" s="144"/>
      <c r="AJ167" s="144"/>
      <c r="AK167" s="144"/>
      <c r="AL167" s="144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158"/>
      <c r="J168" s="158"/>
      <c r="K168" s="158"/>
      <c r="L168" s="158"/>
      <c r="M168" s="158"/>
      <c r="N168" s="158"/>
      <c r="O168" s="158"/>
      <c r="P168" s="158"/>
      <c r="Q168" s="289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4"/>
      <c r="AD168" s="144"/>
      <c r="AE168" s="144"/>
      <c r="AF168" s="144"/>
      <c r="AG168" s="144"/>
      <c r="AH168" s="144"/>
      <c r="AI168" s="144"/>
      <c r="AJ168" s="144"/>
      <c r="AK168" s="144"/>
      <c r="AL168" s="144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158"/>
      <c r="J169" s="158"/>
      <c r="K169" s="158"/>
      <c r="L169" s="158"/>
      <c r="M169" s="158"/>
      <c r="N169" s="158"/>
      <c r="O169" s="158"/>
      <c r="P169" s="158"/>
      <c r="Q169" s="289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4"/>
      <c r="AD169" s="144"/>
      <c r="AE169" s="144"/>
      <c r="AF169" s="144"/>
      <c r="AG169" s="144"/>
      <c r="AH169" s="144"/>
      <c r="AI169" s="144"/>
      <c r="AJ169" s="144"/>
      <c r="AK169" s="144"/>
      <c r="AL169" s="144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158"/>
      <c r="J170" s="158"/>
      <c r="K170" s="158"/>
      <c r="L170" s="158"/>
      <c r="M170" s="158"/>
      <c r="N170" s="158"/>
      <c r="O170" s="158"/>
      <c r="P170" s="158"/>
      <c r="Q170" s="289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4"/>
      <c r="AD170" s="144"/>
      <c r="AE170" s="144"/>
      <c r="AF170" s="144"/>
      <c r="AG170" s="144"/>
      <c r="AH170" s="144"/>
      <c r="AI170" s="144"/>
      <c r="AJ170" s="144"/>
      <c r="AK170" s="144"/>
      <c r="AL170" s="144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158"/>
      <c r="J171" s="158"/>
      <c r="K171" s="158"/>
      <c r="L171" s="158"/>
      <c r="M171" s="158"/>
      <c r="N171" s="158"/>
      <c r="O171" s="158"/>
      <c r="P171" s="158"/>
      <c r="Q171" s="289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158"/>
      <c r="J172" s="158"/>
      <c r="K172" s="158"/>
      <c r="L172" s="158"/>
      <c r="M172" s="158"/>
      <c r="N172" s="158"/>
      <c r="O172" s="158"/>
      <c r="P172" s="158"/>
      <c r="Q172" s="289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4"/>
      <c r="AD172" s="144"/>
      <c r="AE172" s="144"/>
      <c r="AF172" s="144"/>
      <c r="AG172" s="144"/>
      <c r="AH172" s="144"/>
      <c r="AI172" s="144"/>
      <c r="AJ172" s="144"/>
      <c r="AK172" s="144"/>
      <c r="AL172" s="144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158"/>
      <c r="J173" s="158"/>
      <c r="K173" s="158"/>
      <c r="L173" s="158"/>
      <c r="M173" s="158"/>
      <c r="N173" s="158"/>
      <c r="O173" s="158"/>
      <c r="P173" s="158"/>
      <c r="Q173" s="289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4"/>
      <c r="AD173" s="144"/>
      <c r="AE173" s="144"/>
      <c r="AF173" s="144"/>
      <c r="AG173" s="144"/>
      <c r="AH173" s="144"/>
      <c r="AI173" s="144"/>
      <c r="AJ173" s="144"/>
      <c r="AK173" s="144"/>
      <c r="AL173" s="144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158"/>
      <c r="J174" s="158"/>
      <c r="K174" s="158"/>
      <c r="L174" s="158"/>
      <c r="M174" s="158"/>
      <c r="N174" s="158"/>
      <c r="O174" s="158"/>
      <c r="P174" s="158"/>
      <c r="Q174" s="289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4"/>
      <c r="AD174" s="144"/>
      <c r="AE174" s="144"/>
      <c r="AF174" s="144"/>
      <c r="AG174" s="144"/>
      <c r="AH174" s="144"/>
      <c r="AI174" s="144"/>
      <c r="AJ174" s="144"/>
      <c r="AK174" s="144"/>
      <c r="AL174" s="144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158"/>
      <c r="J175" s="158"/>
      <c r="K175" s="158"/>
      <c r="L175" s="158"/>
      <c r="M175" s="158"/>
      <c r="N175" s="158"/>
      <c r="O175" s="158"/>
      <c r="P175" s="158"/>
      <c r="Q175" s="289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4"/>
      <c r="AD175" s="144"/>
      <c r="AE175" s="144"/>
      <c r="AF175" s="144"/>
      <c r="AG175" s="144"/>
      <c r="AH175" s="144"/>
      <c r="AI175" s="144"/>
      <c r="AJ175" s="144"/>
      <c r="AK175" s="144"/>
      <c r="AL175" s="144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158"/>
      <c r="J176" s="158"/>
      <c r="K176" s="158"/>
      <c r="L176" s="158"/>
      <c r="M176" s="158"/>
      <c r="N176" s="158"/>
      <c r="O176" s="158"/>
      <c r="P176" s="158"/>
      <c r="Q176" s="289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4"/>
      <c r="AD176" s="144"/>
      <c r="AE176" s="144"/>
      <c r="AF176" s="144"/>
      <c r="AG176" s="144"/>
      <c r="AH176" s="144"/>
      <c r="AI176" s="144"/>
      <c r="AJ176" s="144"/>
      <c r="AK176" s="144"/>
      <c r="AL176" s="144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158"/>
      <c r="J177" s="158"/>
      <c r="K177" s="158"/>
      <c r="L177" s="158"/>
      <c r="M177" s="158"/>
      <c r="N177" s="158"/>
      <c r="O177" s="158"/>
      <c r="P177" s="158"/>
      <c r="Q177" s="289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4"/>
      <c r="AD177" s="144"/>
      <c r="AE177" s="144"/>
      <c r="AF177" s="144"/>
      <c r="AG177" s="144"/>
      <c r="AH177" s="144"/>
      <c r="AI177" s="144"/>
      <c r="AJ177" s="144"/>
      <c r="AK177" s="144"/>
      <c r="AL177" s="144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158"/>
      <c r="J178" s="158"/>
      <c r="K178" s="158"/>
      <c r="L178" s="158"/>
      <c r="M178" s="158"/>
      <c r="N178" s="158"/>
      <c r="O178" s="158"/>
      <c r="P178" s="158"/>
      <c r="Q178" s="289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4"/>
      <c r="AD178" s="144"/>
      <c r="AE178" s="144"/>
      <c r="AF178" s="144"/>
      <c r="AG178" s="144"/>
      <c r="AH178" s="144"/>
      <c r="AI178" s="144"/>
      <c r="AJ178" s="144"/>
      <c r="AK178" s="144"/>
      <c r="AL178" s="144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158"/>
      <c r="J179" s="158"/>
      <c r="K179" s="158"/>
      <c r="L179" s="158"/>
      <c r="M179" s="158"/>
      <c r="N179" s="158"/>
      <c r="O179" s="158"/>
      <c r="P179" s="158"/>
      <c r="Q179" s="289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4"/>
      <c r="AD179" s="144"/>
      <c r="AE179" s="144"/>
      <c r="AF179" s="144"/>
      <c r="AG179" s="144"/>
      <c r="AH179" s="144"/>
      <c r="AI179" s="144"/>
      <c r="AJ179" s="144"/>
      <c r="AK179" s="144"/>
      <c r="AL179" s="144"/>
    </row>
    <row r="180" ht="15.75" customHeight="1">
      <c r="A180" s="143"/>
      <c r="B180" s="143"/>
      <c r="C180" s="143"/>
      <c r="D180" s="143"/>
      <c r="E180" s="143"/>
      <c r="F180" s="143"/>
      <c r="G180" s="143"/>
      <c r="H180" s="143"/>
      <c r="I180" s="158"/>
      <c r="J180" s="158"/>
      <c r="K180" s="158"/>
      <c r="L180" s="158"/>
      <c r="M180" s="158"/>
      <c r="N180" s="158"/>
      <c r="O180" s="158"/>
      <c r="P180" s="158"/>
      <c r="Q180" s="289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4"/>
      <c r="AD180" s="144"/>
      <c r="AE180" s="144"/>
      <c r="AF180" s="144"/>
      <c r="AG180" s="144"/>
      <c r="AH180" s="144"/>
      <c r="AI180" s="144"/>
      <c r="AJ180" s="144"/>
      <c r="AK180" s="144"/>
      <c r="AL180" s="144"/>
    </row>
    <row r="181" ht="15.75" customHeight="1">
      <c r="A181" s="143"/>
      <c r="B181" s="143"/>
      <c r="C181" s="143"/>
      <c r="D181" s="143"/>
      <c r="E181" s="143"/>
      <c r="F181" s="143"/>
      <c r="G181" s="143"/>
      <c r="H181" s="143"/>
      <c r="I181" s="158"/>
      <c r="J181" s="158"/>
      <c r="K181" s="158"/>
      <c r="L181" s="158"/>
      <c r="M181" s="158"/>
      <c r="N181" s="158"/>
      <c r="O181" s="158"/>
      <c r="P181" s="158"/>
      <c r="Q181" s="289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4"/>
      <c r="AD181" s="144"/>
      <c r="AE181" s="144"/>
      <c r="AF181" s="144"/>
      <c r="AG181" s="144"/>
      <c r="AH181" s="144"/>
      <c r="AI181" s="144"/>
      <c r="AJ181" s="144"/>
      <c r="AK181" s="144"/>
      <c r="AL181" s="144"/>
    </row>
    <row r="182" ht="15.75" customHeight="1">
      <c r="A182" s="143"/>
      <c r="B182" s="143"/>
      <c r="C182" s="143"/>
      <c r="D182" s="143"/>
      <c r="E182" s="143"/>
      <c r="F182" s="143"/>
      <c r="G182" s="143"/>
      <c r="H182" s="143"/>
      <c r="I182" s="158"/>
      <c r="J182" s="158"/>
      <c r="K182" s="158"/>
      <c r="L182" s="158"/>
      <c r="M182" s="158"/>
      <c r="N182" s="158"/>
      <c r="O182" s="158"/>
      <c r="P182" s="158"/>
      <c r="Q182" s="289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4"/>
      <c r="AD182" s="144"/>
      <c r="AE182" s="144"/>
      <c r="AF182" s="144"/>
      <c r="AG182" s="144"/>
      <c r="AH182" s="144"/>
      <c r="AI182" s="144"/>
      <c r="AJ182" s="144"/>
      <c r="AK182" s="144"/>
      <c r="AL182" s="144"/>
    </row>
    <row r="183" ht="15.75" customHeight="1">
      <c r="A183" s="143"/>
      <c r="B183" s="143"/>
      <c r="C183" s="143"/>
      <c r="D183" s="143"/>
      <c r="E183" s="143"/>
      <c r="F183" s="143"/>
      <c r="G183" s="143"/>
      <c r="H183" s="143"/>
      <c r="I183" s="158"/>
      <c r="J183" s="158"/>
      <c r="K183" s="158"/>
      <c r="L183" s="158"/>
      <c r="M183" s="158"/>
      <c r="N183" s="158"/>
      <c r="O183" s="158"/>
      <c r="P183" s="158"/>
      <c r="Q183" s="289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4"/>
      <c r="AD183" s="144"/>
      <c r="AE183" s="144"/>
      <c r="AF183" s="144"/>
      <c r="AG183" s="144"/>
      <c r="AH183" s="144"/>
      <c r="AI183" s="144"/>
      <c r="AJ183" s="144"/>
      <c r="AK183" s="144"/>
      <c r="AL183" s="144"/>
    </row>
    <row r="184" ht="15.75" customHeight="1">
      <c r="A184" s="143"/>
      <c r="B184" s="143"/>
      <c r="C184" s="143"/>
      <c r="D184" s="143"/>
      <c r="E184" s="143"/>
      <c r="F184" s="143"/>
      <c r="G184" s="143"/>
      <c r="H184" s="143"/>
      <c r="I184" s="158"/>
      <c r="J184" s="158"/>
      <c r="K184" s="158"/>
      <c r="L184" s="158"/>
      <c r="M184" s="158"/>
      <c r="N184" s="158"/>
      <c r="O184" s="158"/>
      <c r="P184" s="158"/>
      <c r="Q184" s="289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4"/>
      <c r="AD184" s="144"/>
      <c r="AE184" s="144"/>
      <c r="AF184" s="144"/>
      <c r="AG184" s="144"/>
      <c r="AH184" s="144"/>
      <c r="AI184" s="144"/>
      <c r="AJ184" s="144"/>
      <c r="AK184" s="144"/>
      <c r="AL184" s="144"/>
    </row>
    <row r="185" ht="15.75" customHeight="1">
      <c r="A185" s="143"/>
      <c r="B185" s="143"/>
      <c r="C185" s="143"/>
      <c r="D185" s="143"/>
      <c r="E185" s="143"/>
      <c r="F185" s="143"/>
      <c r="G185" s="143"/>
      <c r="H185" s="143"/>
      <c r="I185" s="158"/>
      <c r="J185" s="158"/>
      <c r="K185" s="158"/>
      <c r="L185" s="158"/>
      <c r="M185" s="158"/>
      <c r="N185" s="158"/>
      <c r="O185" s="158"/>
      <c r="P185" s="158"/>
      <c r="Q185" s="289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4"/>
      <c r="AD185" s="144"/>
      <c r="AE185" s="144"/>
      <c r="AF185" s="144"/>
      <c r="AG185" s="144"/>
      <c r="AH185" s="144"/>
      <c r="AI185" s="144"/>
      <c r="AJ185" s="144"/>
      <c r="AK185" s="144"/>
      <c r="AL185" s="144"/>
    </row>
    <row r="186" ht="15.75" customHeight="1">
      <c r="A186" s="143"/>
      <c r="B186" s="143"/>
      <c r="C186" s="143"/>
      <c r="D186" s="143"/>
      <c r="E186" s="143"/>
      <c r="F186" s="143"/>
      <c r="G186" s="143"/>
      <c r="H186" s="143"/>
      <c r="I186" s="158"/>
      <c r="J186" s="158"/>
      <c r="K186" s="158"/>
      <c r="L186" s="158"/>
      <c r="M186" s="158"/>
      <c r="N186" s="158"/>
      <c r="O186" s="158"/>
      <c r="P186" s="158"/>
      <c r="Q186" s="289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4"/>
      <c r="AD186" s="144"/>
      <c r="AE186" s="144"/>
      <c r="AF186" s="144"/>
      <c r="AG186" s="144"/>
      <c r="AH186" s="144"/>
      <c r="AI186" s="144"/>
      <c r="AJ186" s="144"/>
      <c r="AK186" s="144"/>
      <c r="AL186" s="144"/>
    </row>
    <row r="187" ht="15.75" customHeight="1">
      <c r="A187" s="143"/>
      <c r="B187" s="143"/>
      <c r="C187" s="143"/>
      <c r="D187" s="143"/>
      <c r="E187" s="143"/>
      <c r="F187" s="143"/>
      <c r="G187" s="143"/>
      <c r="H187" s="143"/>
      <c r="I187" s="158"/>
      <c r="J187" s="158"/>
      <c r="K187" s="158"/>
      <c r="L187" s="158"/>
      <c r="M187" s="158"/>
      <c r="N187" s="158"/>
      <c r="O187" s="158"/>
      <c r="P187" s="158"/>
      <c r="Q187" s="289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4"/>
      <c r="AD187" s="144"/>
      <c r="AE187" s="144"/>
      <c r="AF187" s="144"/>
      <c r="AG187" s="144"/>
      <c r="AH187" s="144"/>
      <c r="AI187" s="144"/>
      <c r="AJ187" s="144"/>
      <c r="AK187" s="144"/>
      <c r="AL187" s="144"/>
    </row>
    <row r="188" ht="15.75" customHeight="1">
      <c r="A188" s="143"/>
      <c r="B188" s="143"/>
      <c r="C188" s="143"/>
      <c r="D188" s="143"/>
      <c r="E188" s="143"/>
      <c r="F188" s="143"/>
      <c r="G188" s="143"/>
      <c r="H188" s="143"/>
      <c r="I188" s="158"/>
      <c r="J188" s="158"/>
      <c r="K188" s="158"/>
      <c r="L188" s="158"/>
      <c r="M188" s="158"/>
      <c r="N188" s="158"/>
      <c r="O188" s="158"/>
      <c r="P188" s="158"/>
      <c r="Q188" s="289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4"/>
      <c r="AD188" s="144"/>
      <c r="AE188" s="144"/>
      <c r="AF188" s="144"/>
      <c r="AG188" s="144"/>
      <c r="AH188" s="144"/>
      <c r="AI188" s="144"/>
      <c r="AJ188" s="144"/>
      <c r="AK188" s="144"/>
      <c r="AL188" s="144"/>
    </row>
    <row r="189" ht="15.75" customHeight="1">
      <c r="A189" s="143"/>
      <c r="B189" s="143"/>
      <c r="C189" s="143"/>
      <c r="D189" s="143"/>
      <c r="E189" s="143"/>
      <c r="F189" s="143"/>
      <c r="G189" s="143"/>
      <c r="H189" s="143"/>
      <c r="I189" s="158"/>
      <c r="J189" s="158"/>
      <c r="K189" s="158"/>
      <c r="L189" s="158"/>
      <c r="M189" s="158"/>
      <c r="N189" s="158"/>
      <c r="O189" s="158"/>
      <c r="P189" s="158"/>
      <c r="Q189" s="289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4"/>
      <c r="AD189" s="144"/>
      <c r="AE189" s="144"/>
      <c r="AF189" s="144"/>
      <c r="AG189" s="144"/>
      <c r="AH189" s="144"/>
      <c r="AI189" s="144"/>
      <c r="AJ189" s="144"/>
      <c r="AK189" s="144"/>
      <c r="AL189" s="144"/>
    </row>
    <row r="190" ht="15.75" customHeight="1">
      <c r="A190" s="143"/>
      <c r="B190" s="143"/>
      <c r="C190" s="143"/>
      <c r="D190" s="143"/>
      <c r="E190" s="143"/>
      <c r="F190" s="143"/>
      <c r="G190" s="143"/>
      <c r="H190" s="143"/>
      <c r="I190" s="158"/>
      <c r="J190" s="158"/>
      <c r="K190" s="158"/>
      <c r="L190" s="158"/>
      <c r="M190" s="158"/>
      <c r="N190" s="158"/>
      <c r="O190" s="158"/>
      <c r="P190" s="158"/>
      <c r="Q190" s="289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4"/>
      <c r="AD190" s="144"/>
      <c r="AE190" s="144"/>
      <c r="AF190" s="144"/>
      <c r="AG190" s="144"/>
      <c r="AH190" s="144"/>
      <c r="AI190" s="144"/>
      <c r="AJ190" s="144"/>
      <c r="AK190" s="144"/>
      <c r="AL190" s="144"/>
    </row>
    <row r="191" ht="15.75" customHeight="1">
      <c r="A191" s="143"/>
      <c r="B191" s="143"/>
      <c r="C191" s="143"/>
      <c r="D191" s="143"/>
      <c r="E191" s="143"/>
      <c r="F191" s="143"/>
      <c r="G191" s="143"/>
      <c r="H191" s="143"/>
      <c r="I191" s="158"/>
      <c r="J191" s="158"/>
      <c r="K191" s="158"/>
      <c r="L191" s="158"/>
      <c r="M191" s="158"/>
      <c r="N191" s="158"/>
      <c r="O191" s="158"/>
      <c r="P191" s="158"/>
      <c r="Q191" s="289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4"/>
      <c r="AD191" s="144"/>
      <c r="AE191" s="144"/>
      <c r="AF191" s="144"/>
      <c r="AG191" s="144"/>
      <c r="AH191" s="144"/>
      <c r="AI191" s="144"/>
      <c r="AJ191" s="144"/>
      <c r="AK191" s="144"/>
      <c r="AL191" s="144"/>
    </row>
    <row r="192" ht="15.75" customHeight="1">
      <c r="A192" s="143"/>
      <c r="B192" s="143"/>
      <c r="C192" s="143"/>
      <c r="D192" s="143"/>
      <c r="E192" s="143"/>
      <c r="F192" s="143"/>
      <c r="G192" s="143"/>
      <c r="H192" s="143"/>
      <c r="I192" s="158"/>
      <c r="J192" s="158"/>
      <c r="K192" s="289"/>
      <c r="L192" s="289"/>
      <c r="M192" s="289"/>
      <c r="N192" s="289"/>
      <c r="O192" s="289"/>
      <c r="P192" s="289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288"/>
      <c r="AC192" s="144"/>
      <c r="AD192" s="144"/>
      <c r="AE192" s="144"/>
      <c r="AF192" s="144"/>
      <c r="AG192" s="144"/>
      <c r="AH192" s="144"/>
      <c r="AI192" s="144"/>
      <c r="AJ192" s="144"/>
      <c r="AK192" s="144"/>
      <c r="AL192" s="144"/>
    </row>
    <row r="193" ht="15.75" customHeight="1">
      <c r="A193" s="143"/>
      <c r="B193" s="143"/>
      <c r="C193" s="143"/>
      <c r="D193" s="143"/>
      <c r="E193" s="143"/>
      <c r="F193" s="143"/>
      <c r="G193" s="143"/>
      <c r="H193" s="143"/>
      <c r="I193" s="158"/>
      <c r="J193" s="158"/>
      <c r="K193" s="289"/>
      <c r="L193" s="289"/>
      <c r="M193" s="289"/>
      <c r="N193" s="289"/>
      <c r="O193" s="289"/>
      <c r="P193" s="289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288"/>
      <c r="AC193" s="144"/>
      <c r="AD193" s="144"/>
      <c r="AE193" s="144"/>
      <c r="AF193" s="144"/>
      <c r="AG193" s="144"/>
      <c r="AH193" s="144"/>
      <c r="AI193" s="144"/>
      <c r="AJ193" s="144"/>
      <c r="AK193" s="144"/>
      <c r="AL193" s="144"/>
    </row>
    <row r="194" ht="15.75" customHeight="1">
      <c r="A194" s="143"/>
      <c r="B194" s="143"/>
      <c r="C194" s="143"/>
      <c r="D194" s="143"/>
      <c r="E194" s="143"/>
      <c r="F194" s="143"/>
      <c r="G194" s="143"/>
      <c r="H194" s="143"/>
      <c r="I194" s="158"/>
      <c r="J194" s="158"/>
      <c r="K194" s="289"/>
      <c r="L194" s="289"/>
      <c r="M194" s="289"/>
      <c r="N194" s="289"/>
      <c r="O194" s="289"/>
      <c r="P194" s="289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288"/>
      <c r="AC194" s="144"/>
      <c r="AD194" s="144"/>
      <c r="AE194" s="144"/>
      <c r="AF194" s="144"/>
      <c r="AG194" s="144"/>
      <c r="AH194" s="144"/>
      <c r="AI194" s="144"/>
      <c r="AJ194" s="144"/>
      <c r="AK194" s="144"/>
      <c r="AL194" s="144"/>
    </row>
    <row r="195" ht="15.75" customHeight="1">
      <c r="A195" s="143"/>
      <c r="B195" s="143"/>
      <c r="C195" s="143"/>
      <c r="D195" s="143"/>
      <c r="E195" s="143"/>
      <c r="F195" s="143"/>
      <c r="G195" s="143"/>
      <c r="H195" s="143"/>
      <c r="I195" s="158"/>
      <c r="J195" s="158"/>
      <c r="K195" s="289"/>
      <c r="L195" s="289"/>
      <c r="M195" s="289"/>
      <c r="N195" s="289"/>
      <c r="O195" s="289"/>
      <c r="P195" s="289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288"/>
      <c r="AC195" s="144"/>
      <c r="AD195" s="144"/>
      <c r="AE195" s="144"/>
      <c r="AF195" s="144"/>
      <c r="AG195" s="144"/>
      <c r="AH195" s="144"/>
      <c r="AI195" s="144"/>
      <c r="AJ195" s="144"/>
      <c r="AK195" s="144"/>
      <c r="AL195" s="144"/>
    </row>
    <row r="196" ht="15.75" customHeight="1">
      <c r="A196" s="143"/>
      <c r="B196" s="143"/>
      <c r="C196" s="143"/>
      <c r="D196" s="143"/>
      <c r="E196" s="143"/>
      <c r="F196" s="143"/>
      <c r="G196" s="143"/>
      <c r="H196" s="143"/>
      <c r="I196" s="158"/>
      <c r="J196" s="158"/>
      <c r="K196" s="289"/>
      <c r="L196" s="289"/>
      <c r="M196" s="289"/>
      <c r="N196" s="289"/>
      <c r="O196" s="289"/>
      <c r="P196" s="289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288"/>
      <c r="AC196" s="144"/>
      <c r="AD196" s="144"/>
      <c r="AE196" s="144"/>
      <c r="AF196" s="144"/>
      <c r="AG196" s="144"/>
      <c r="AH196" s="144"/>
      <c r="AI196" s="144"/>
      <c r="AJ196" s="144"/>
      <c r="AK196" s="144"/>
      <c r="AL196" s="144"/>
    </row>
    <row r="197" ht="15.75" customHeight="1">
      <c r="A197" s="143"/>
      <c r="B197" s="143"/>
      <c r="C197" s="143"/>
      <c r="D197" s="143"/>
      <c r="E197" s="143"/>
      <c r="F197" s="143"/>
      <c r="G197" s="143"/>
      <c r="H197" s="143"/>
      <c r="I197" s="158"/>
      <c r="J197" s="158"/>
      <c r="K197" s="289"/>
      <c r="L197" s="289"/>
      <c r="M197" s="289"/>
      <c r="N197" s="289"/>
      <c r="O197" s="289"/>
      <c r="P197" s="289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288"/>
      <c r="AC197" s="144"/>
      <c r="AD197" s="144"/>
      <c r="AE197" s="144"/>
      <c r="AF197" s="144"/>
      <c r="AG197" s="144"/>
      <c r="AH197" s="144"/>
      <c r="AI197" s="144"/>
      <c r="AJ197" s="144"/>
      <c r="AK197" s="144"/>
      <c r="AL197" s="144"/>
    </row>
    <row r="198" ht="15.75" customHeight="1">
      <c r="A198" s="143"/>
      <c r="B198" s="143"/>
      <c r="C198" s="143"/>
      <c r="D198" s="143"/>
      <c r="E198" s="143"/>
      <c r="F198" s="143"/>
      <c r="G198" s="143"/>
      <c r="H198" s="143"/>
      <c r="I198" s="158"/>
      <c r="J198" s="158"/>
      <c r="K198" s="289"/>
      <c r="L198" s="289"/>
      <c r="M198" s="289"/>
      <c r="N198" s="289"/>
      <c r="O198" s="289"/>
      <c r="P198" s="289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288"/>
      <c r="AC198" s="144"/>
      <c r="AD198" s="144"/>
      <c r="AE198" s="144"/>
      <c r="AF198" s="144"/>
      <c r="AG198" s="144"/>
      <c r="AH198" s="144"/>
      <c r="AI198" s="144"/>
      <c r="AJ198" s="144"/>
      <c r="AK198" s="144"/>
      <c r="AL198" s="144"/>
    </row>
    <row r="199" ht="15.75" customHeight="1">
      <c r="A199" s="143"/>
      <c r="B199" s="143"/>
      <c r="C199" s="143"/>
      <c r="D199" s="143"/>
      <c r="E199" s="143"/>
      <c r="F199" s="143"/>
      <c r="G199" s="143"/>
      <c r="H199" s="143"/>
      <c r="I199" s="158"/>
      <c r="J199" s="158"/>
      <c r="K199" s="289"/>
      <c r="L199" s="289"/>
      <c r="M199" s="289"/>
      <c r="N199" s="289"/>
      <c r="O199" s="289"/>
      <c r="P199" s="289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288"/>
      <c r="AC199" s="144"/>
      <c r="AD199" s="144"/>
      <c r="AE199" s="144"/>
      <c r="AF199" s="144"/>
      <c r="AG199" s="144"/>
      <c r="AH199" s="144"/>
      <c r="AI199" s="144"/>
      <c r="AJ199" s="144"/>
      <c r="AK199" s="144"/>
      <c r="AL199" s="144"/>
    </row>
    <row r="200" ht="15.75" customHeight="1">
      <c r="A200" s="143"/>
      <c r="B200" s="143"/>
      <c r="C200" s="143"/>
      <c r="D200" s="143"/>
      <c r="E200" s="143"/>
      <c r="F200" s="143"/>
      <c r="G200" s="143"/>
      <c r="H200" s="143"/>
      <c r="I200" s="158"/>
      <c r="J200" s="158"/>
      <c r="K200" s="289"/>
      <c r="L200" s="289"/>
      <c r="M200" s="289"/>
      <c r="N200" s="289"/>
      <c r="O200" s="289"/>
      <c r="P200" s="289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288"/>
      <c r="AC200" s="144"/>
      <c r="AD200" s="144"/>
      <c r="AE200" s="144"/>
      <c r="AF200" s="144"/>
      <c r="AG200" s="144"/>
      <c r="AH200" s="144"/>
      <c r="AI200" s="144"/>
      <c r="AJ200" s="144"/>
      <c r="AK200" s="144"/>
      <c r="AL200" s="144"/>
    </row>
    <row r="201" ht="15.75" customHeight="1">
      <c r="A201" s="143"/>
      <c r="B201" s="143"/>
      <c r="C201" s="143"/>
      <c r="D201" s="143"/>
      <c r="E201" s="143"/>
      <c r="F201" s="143"/>
      <c r="G201" s="143"/>
      <c r="H201" s="143"/>
      <c r="I201" s="158"/>
      <c r="J201" s="158"/>
      <c r="K201" s="289"/>
      <c r="L201" s="289"/>
      <c r="M201" s="289"/>
      <c r="N201" s="289"/>
      <c r="O201" s="289"/>
      <c r="P201" s="289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288"/>
      <c r="AC201" s="144"/>
      <c r="AD201" s="144"/>
      <c r="AE201" s="144"/>
      <c r="AF201" s="144"/>
      <c r="AG201" s="144"/>
      <c r="AH201" s="144"/>
      <c r="AI201" s="144"/>
      <c r="AJ201" s="144"/>
      <c r="AK201" s="144"/>
      <c r="AL201" s="144"/>
    </row>
    <row r="202" ht="15.75" customHeight="1">
      <c r="A202" s="143"/>
      <c r="B202" s="143"/>
      <c r="C202" s="143"/>
      <c r="D202" s="143"/>
      <c r="E202" s="143"/>
      <c r="F202" s="143"/>
      <c r="G202" s="143"/>
      <c r="H202" s="143"/>
      <c r="I202" s="158"/>
      <c r="J202" s="158"/>
      <c r="K202" s="289"/>
      <c r="L202" s="289"/>
      <c r="M202" s="289"/>
      <c r="N202" s="289"/>
      <c r="O202" s="289"/>
      <c r="P202" s="289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288"/>
      <c r="AC202" s="144"/>
      <c r="AD202" s="144"/>
      <c r="AE202" s="144"/>
      <c r="AF202" s="144"/>
      <c r="AG202" s="144"/>
      <c r="AH202" s="144"/>
      <c r="AI202" s="144"/>
      <c r="AJ202" s="144"/>
      <c r="AK202" s="144"/>
      <c r="AL202" s="144"/>
    </row>
    <row r="203" ht="15.75" customHeight="1">
      <c r="A203" s="143"/>
      <c r="B203" s="143"/>
      <c r="C203" s="143"/>
      <c r="D203" s="143"/>
      <c r="E203" s="143"/>
      <c r="F203" s="143"/>
      <c r="G203" s="143"/>
      <c r="H203" s="143"/>
      <c r="I203" s="158"/>
      <c r="J203" s="158"/>
      <c r="K203" s="289"/>
      <c r="L203" s="289"/>
      <c r="M203" s="289"/>
      <c r="N203" s="289"/>
      <c r="O203" s="289"/>
      <c r="P203" s="289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288"/>
      <c r="AC203" s="144"/>
      <c r="AD203" s="144"/>
      <c r="AE203" s="144"/>
      <c r="AF203" s="144"/>
      <c r="AG203" s="144"/>
      <c r="AH203" s="144"/>
      <c r="AI203" s="144"/>
      <c r="AJ203" s="144"/>
      <c r="AK203" s="144"/>
      <c r="AL203" s="144"/>
    </row>
    <row r="204" ht="15.75" customHeight="1">
      <c r="A204" s="143"/>
      <c r="B204" s="143"/>
      <c r="C204" s="143"/>
      <c r="D204" s="143"/>
      <c r="E204" s="143"/>
      <c r="F204" s="143"/>
      <c r="G204" s="143"/>
      <c r="H204" s="158"/>
      <c r="I204" s="158"/>
      <c r="J204" s="143"/>
      <c r="K204" s="289"/>
      <c r="L204" s="289"/>
      <c r="M204" s="289"/>
      <c r="N204" s="289"/>
      <c r="O204" s="289"/>
      <c r="P204" s="289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288"/>
      <c r="AC204" s="144"/>
      <c r="AD204" s="144"/>
      <c r="AE204" s="144"/>
      <c r="AF204" s="144"/>
      <c r="AG204" s="144"/>
      <c r="AH204" s="144"/>
      <c r="AI204" s="144"/>
      <c r="AJ204" s="144"/>
      <c r="AK204" s="144"/>
      <c r="AL204" s="144"/>
    </row>
    <row r="205" ht="15.75" customHeight="1">
      <c r="A205" s="143"/>
      <c r="B205" s="143"/>
      <c r="C205" s="143"/>
      <c r="D205" s="143"/>
      <c r="E205" s="143"/>
      <c r="F205" s="143"/>
      <c r="G205" s="143"/>
      <c r="H205" s="158"/>
      <c r="I205" s="158"/>
      <c r="J205" s="143"/>
      <c r="K205" s="289"/>
      <c r="L205" s="289"/>
      <c r="M205" s="289"/>
      <c r="N205" s="289"/>
      <c r="O205" s="289"/>
      <c r="P205" s="289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288"/>
      <c r="AC205" s="144"/>
      <c r="AD205" s="144"/>
      <c r="AE205" s="144"/>
      <c r="AF205" s="144"/>
      <c r="AG205" s="144"/>
      <c r="AH205" s="144"/>
      <c r="AI205" s="144"/>
      <c r="AJ205" s="144"/>
      <c r="AK205" s="144"/>
      <c r="AL205" s="144"/>
    </row>
    <row r="206" ht="15.75" customHeight="1">
      <c r="A206" s="143"/>
      <c r="B206" s="143"/>
      <c r="C206" s="143"/>
      <c r="D206" s="143"/>
      <c r="E206" s="143"/>
      <c r="F206" s="143"/>
      <c r="G206" s="143"/>
      <c r="H206" s="158"/>
      <c r="I206" s="158"/>
      <c r="J206" s="143"/>
      <c r="K206" s="289"/>
      <c r="L206" s="289"/>
      <c r="M206" s="289"/>
      <c r="N206" s="289"/>
      <c r="O206" s="289"/>
      <c r="P206" s="289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288"/>
      <c r="AC206" s="144"/>
      <c r="AD206" s="144"/>
      <c r="AE206" s="144"/>
      <c r="AF206" s="144"/>
      <c r="AG206" s="144"/>
      <c r="AH206" s="144"/>
      <c r="AI206" s="144"/>
      <c r="AJ206" s="144"/>
      <c r="AK206" s="144"/>
      <c r="AL206" s="144"/>
    </row>
    <row r="207" ht="15.75" customHeight="1">
      <c r="A207" s="143"/>
      <c r="B207" s="143"/>
      <c r="C207" s="143"/>
      <c r="D207" s="143"/>
      <c r="E207" s="143"/>
      <c r="F207" s="143"/>
      <c r="G207" s="143"/>
      <c r="H207" s="158"/>
      <c r="I207" s="158"/>
      <c r="J207" s="143"/>
      <c r="K207" s="289"/>
      <c r="L207" s="289"/>
      <c r="M207" s="289"/>
      <c r="N207" s="289"/>
      <c r="O207" s="289"/>
      <c r="P207" s="289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288"/>
      <c r="AC207" s="144"/>
      <c r="AD207" s="144"/>
      <c r="AE207" s="144"/>
      <c r="AF207" s="144"/>
      <c r="AG207" s="144"/>
      <c r="AH207" s="144"/>
      <c r="AI207" s="144"/>
      <c r="AJ207" s="144"/>
      <c r="AK207" s="144"/>
      <c r="AL207" s="144"/>
    </row>
    <row r="208" ht="15.75" customHeight="1">
      <c r="A208" s="143"/>
      <c r="B208" s="143"/>
      <c r="C208" s="143"/>
      <c r="D208" s="143"/>
      <c r="E208" s="143"/>
      <c r="F208" s="143"/>
      <c r="G208" s="143"/>
      <c r="H208" s="158"/>
      <c r="I208" s="158"/>
      <c r="J208" s="143"/>
      <c r="K208" s="289"/>
      <c r="L208" s="289"/>
      <c r="M208" s="289"/>
      <c r="N208" s="289"/>
      <c r="O208" s="289"/>
      <c r="P208" s="289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288"/>
      <c r="AC208" s="144"/>
      <c r="AD208" s="144"/>
      <c r="AE208" s="144"/>
      <c r="AF208" s="144"/>
      <c r="AG208" s="144"/>
      <c r="AH208" s="144"/>
      <c r="AI208" s="144"/>
      <c r="AJ208" s="144"/>
      <c r="AK208" s="144"/>
      <c r="AL208" s="144"/>
    </row>
    <row r="209" ht="15.75" customHeight="1">
      <c r="A209" s="143"/>
      <c r="B209" s="143"/>
      <c r="C209" s="143"/>
      <c r="D209" s="143"/>
      <c r="E209" s="143"/>
      <c r="F209" s="143"/>
      <c r="G209" s="143"/>
      <c r="H209" s="158"/>
      <c r="I209" s="158"/>
      <c r="J209" s="143"/>
      <c r="K209" s="289"/>
      <c r="L209" s="289"/>
      <c r="M209" s="289"/>
      <c r="N209" s="289"/>
      <c r="O209" s="289"/>
      <c r="P209" s="289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288"/>
      <c r="AC209" s="144"/>
      <c r="AD209" s="144"/>
      <c r="AE209" s="144"/>
      <c r="AF209" s="144"/>
      <c r="AG209" s="144"/>
      <c r="AH209" s="144"/>
      <c r="AI209" s="144"/>
      <c r="AJ209" s="144"/>
      <c r="AK209" s="144"/>
      <c r="AL209" s="144"/>
    </row>
    <row r="210" ht="15.75" customHeight="1">
      <c r="A210" s="143"/>
      <c r="B210" s="143"/>
      <c r="C210" s="143"/>
      <c r="D210" s="143"/>
      <c r="E210" s="143"/>
      <c r="F210" s="143"/>
      <c r="G210" s="143"/>
      <c r="H210" s="158"/>
      <c r="I210" s="158"/>
      <c r="J210" s="143"/>
      <c r="K210" s="289"/>
      <c r="L210" s="289"/>
      <c r="M210" s="289"/>
      <c r="N210" s="289"/>
      <c r="O210" s="289"/>
      <c r="P210" s="289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288"/>
      <c r="AC210" s="144"/>
      <c r="AD210" s="144"/>
      <c r="AE210" s="144"/>
      <c r="AF210" s="144"/>
      <c r="AG210" s="144"/>
      <c r="AH210" s="144"/>
      <c r="AI210" s="144"/>
      <c r="AJ210" s="144"/>
      <c r="AK210" s="144"/>
      <c r="AL210" s="144"/>
    </row>
    <row r="211" ht="15.75" customHeight="1">
      <c r="A211" s="143"/>
      <c r="B211" s="143"/>
      <c r="C211" s="143"/>
      <c r="D211" s="143"/>
      <c r="E211" s="143"/>
      <c r="F211" s="143"/>
      <c r="G211" s="143"/>
      <c r="H211" s="158"/>
      <c r="I211" s="158"/>
      <c r="J211" s="143"/>
      <c r="K211" s="289"/>
      <c r="L211" s="289"/>
      <c r="M211" s="289"/>
      <c r="N211" s="289"/>
      <c r="O211" s="289"/>
      <c r="P211" s="289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288"/>
      <c r="AC211" s="144"/>
      <c r="AD211" s="144"/>
      <c r="AE211" s="144"/>
      <c r="AF211" s="144"/>
      <c r="AG211" s="144"/>
      <c r="AH211" s="144"/>
      <c r="AI211" s="144"/>
      <c r="AJ211" s="144"/>
      <c r="AK211" s="144"/>
      <c r="AL211" s="144"/>
    </row>
    <row r="212" ht="15.75" customHeight="1">
      <c r="A212" s="143"/>
      <c r="B212" s="143"/>
      <c r="C212" s="143"/>
      <c r="D212" s="143"/>
      <c r="E212" s="143"/>
      <c r="F212" s="143"/>
      <c r="G212" s="143"/>
      <c r="H212" s="158"/>
      <c r="I212" s="158"/>
      <c r="J212" s="143"/>
      <c r="K212" s="289"/>
      <c r="L212" s="289"/>
      <c r="M212" s="289"/>
      <c r="N212" s="289"/>
      <c r="O212" s="289"/>
      <c r="P212" s="289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288"/>
      <c r="AC212" s="144"/>
      <c r="AD212" s="144"/>
      <c r="AE212" s="144"/>
      <c r="AF212" s="144"/>
      <c r="AG212" s="144"/>
      <c r="AH212" s="144"/>
      <c r="AI212" s="144"/>
      <c r="AJ212" s="144"/>
      <c r="AK212" s="144"/>
      <c r="AL212" s="144"/>
    </row>
    <row r="213" ht="15.75" customHeight="1">
      <c r="A213" s="143"/>
      <c r="B213" s="143"/>
      <c r="C213" s="143"/>
      <c r="D213" s="143"/>
      <c r="E213" s="143"/>
      <c r="F213" s="143"/>
      <c r="G213" s="143"/>
      <c r="H213" s="158"/>
      <c r="I213" s="158"/>
      <c r="J213" s="143"/>
      <c r="K213" s="289"/>
      <c r="L213" s="289"/>
      <c r="M213" s="289"/>
      <c r="N213" s="289"/>
      <c r="O213" s="289"/>
      <c r="P213" s="289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288"/>
      <c r="AC213" s="144"/>
      <c r="AD213" s="144"/>
      <c r="AE213" s="144"/>
      <c r="AF213" s="144"/>
      <c r="AG213" s="144"/>
      <c r="AH213" s="144"/>
      <c r="AI213" s="144"/>
      <c r="AJ213" s="144"/>
      <c r="AK213" s="144"/>
      <c r="AL213" s="144"/>
    </row>
    <row r="214" ht="15.75" customHeight="1">
      <c r="A214" s="143"/>
      <c r="B214" s="143"/>
      <c r="C214" s="143"/>
      <c r="D214" s="143"/>
      <c r="E214" s="143"/>
      <c r="F214" s="143"/>
      <c r="G214" s="143"/>
      <c r="H214" s="158"/>
      <c r="I214" s="158"/>
      <c r="J214" s="143"/>
      <c r="K214" s="289"/>
      <c r="L214" s="289"/>
      <c r="M214" s="289"/>
      <c r="N214" s="289"/>
      <c r="O214" s="289"/>
      <c r="P214" s="289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288"/>
      <c r="AC214" s="144"/>
      <c r="AD214" s="144"/>
      <c r="AE214" s="144"/>
      <c r="AF214" s="144"/>
      <c r="AG214" s="144"/>
      <c r="AH214" s="144"/>
      <c r="AI214" s="144"/>
      <c r="AJ214" s="144"/>
      <c r="AK214" s="144"/>
      <c r="AL214" s="144"/>
    </row>
    <row r="215" ht="15.75" customHeight="1">
      <c r="A215" s="143"/>
      <c r="B215" s="143"/>
      <c r="C215" s="143"/>
      <c r="D215" s="143"/>
      <c r="E215" s="143"/>
      <c r="F215" s="143"/>
      <c r="G215" s="143"/>
      <c r="H215" s="158"/>
      <c r="I215" s="158"/>
      <c r="J215" s="143"/>
      <c r="K215" s="289"/>
      <c r="L215" s="289"/>
      <c r="M215" s="289"/>
      <c r="N215" s="289"/>
      <c r="O215" s="289"/>
      <c r="P215" s="289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288"/>
      <c r="AC215" s="144"/>
      <c r="AD215" s="144"/>
      <c r="AE215" s="144"/>
      <c r="AF215" s="144"/>
      <c r="AG215" s="144"/>
      <c r="AH215" s="144"/>
      <c r="AI215" s="144"/>
      <c r="AJ215" s="144"/>
      <c r="AK215" s="144"/>
      <c r="AL215" s="144"/>
    </row>
    <row r="216" ht="15.75" customHeight="1">
      <c r="A216" s="143"/>
      <c r="B216" s="143"/>
      <c r="C216" s="143"/>
      <c r="D216" s="143"/>
      <c r="E216" s="143"/>
      <c r="F216" s="143"/>
      <c r="G216" s="143"/>
      <c r="H216" s="158"/>
      <c r="I216" s="158"/>
      <c r="J216" s="143"/>
      <c r="K216" s="289"/>
      <c r="L216" s="289"/>
      <c r="M216" s="289"/>
      <c r="N216" s="289"/>
      <c r="O216" s="289"/>
      <c r="P216" s="289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288"/>
      <c r="AC216" s="144"/>
      <c r="AD216" s="144"/>
      <c r="AE216" s="144"/>
      <c r="AF216" s="144"/>
      <c r="AG216" s="144"/>
      <c r="AH216" s="144"/>
      <c r="AI216" s="144"/>
      <c r="AJ216" s="144"/>
      <c r="AK216" s="144"/>
      <c r="AL216" s="144"/>
    </row>
    <row r="217" ht="15.75" customHeight="1">
      <c r="A217" s="143"/>
      <c r="B217" s="143"/>
      <c r="C217" s="143"/>
      <c r="D217" s="143"/>
      <c r="E217" s="143"/>
      <c r="F217" s="143"/>
      <c r="G217" s="143"/>
      <c r="H217" s="158"/>
      <c r="I217" s="158"/>
      <c r="J217" s="143"/>
      <c r="K217" s="289"/>
      <c r="L217" s="289"/>
      <c r="M217" s="289"/>
      <c r="N217" s="289"/>
      <c r="O217" s="289"/>
      <c r="P217" s="289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288"/>
      <c r="AC217" s="144"/>
      <c r="AD217" s="144"/>
      <c r="AE217" s="144"/>
      <c r="AF217" s="144"/>
      <c r="AG217" s="144"/>
      <c r="AH217" s="144"/>
      <c r="AI217" s="144"/>
      <c r="AJ217" s="144"/>
      <c r="AK217" s="144"/>
      <c r="AL217" s="144"/>
    </row>
    <row r="218" ht="15.75" customHeight="1">
      <c r="A218" s="143"/>
      <c r="B218" s="143"/>
      <c r="C218" s="143"/>
      <c r="D218" s="143"/>
      <c r="E218" s="143"/>
      <c r="F218" s="143"/>
      <c r="G218" s="143"/>
      <c r="H218" s="158"/>
      <c r="I218" s="158"/>
      <c r="J218" s="143"/>
      <c r="K218" s="289"/>
      <c r="L218" s="289"/>
      <c r="M218" s="289"/>
      <c r="N218" s="289"/>
      <c r="O218" s="289"/>
      <c r="P218" s="289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288"/>
      <c r="AC218" s="144"/>
      <c r="AD218" s="144"/>
      <c r="AE218" s="144"/>
      <c r="AF218" s="144"/>
      <c r="AG218" s="144"/>
      <c r="AH218" s="144"/>
      <c r="AI218" s="144"/>
      <c r="AJ218" s="144"/>
      <c r="AK218" s="144"/>
      <c r="AL218" s="144"/>
    </row>
    <row r="219" ht="15.75" customHeight="1">
      <c r="A219" s="143"/>
      <c r="B219" s="143"/>
      <c r="C219" s="143"/>
      <c r="D219" s="143"/>
      <c r="E219" s="143"/>
      <c r="F219" s="143"/>
      <c r="G219" s="143"/>
      <c r="H219" s="158"/>
      <c r="I219" s="158"/>
      <c r="J219" s="143"/>
      <c r="K219" s="289"/>
      <c r="L219" s="289"/>
      <c r="M219" s="289"/>
      <c r="N219" s="289"/>
      <c r="O219" s="289"/>
      <c r="P219" s="289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288"/>
      <c r="AC219" s="144"/>
      <c r="AD219" s="144"/>
      <c r="AE219" s="144"/>
      <c r="AF219" s="144"/>
      <c r="AG219" s="144"/>
      <c r="AH219" s="144"/>
      <c r="AI219" s="144"/>
      <c r="AJ219" s="144"/>
      <c r="AK219" s="144"/>
      <c r="AL219" s="144"/>
    </row>
    <row r="220" ht="15.75" customHeight="1">
      <c r="A220" s="143"/>
      <c r="B220" s="143"/>
      <c r="C220" s="143"/>
      <c r="D220" s="143"/>
      <c r="E220" s="143"/>
      <c r="F220" s="143"/>
      <c r="G220" s="143"/>
      <c r="H220" s="158"/>
      <c r="I220" s="158"/>
      <c r="J220" s="143"/>
      <c r="K220" s="289"/>
      <c r="L220" s="289"/>
      <c r="M220" s="289"/>
      <c r="N220" s="289"/>
      <c r="O220" s="289"/>
      <c r="P220" s="289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288"/>
      <c r="AC220" s="144"/>
      <c r="AD220" s="144"/>
      <c r="AE220" s="144"/>
      <c r="AF220" s="144"/>
      <c r="AG220" s="144"/>
      <c r="AH220" s="144"/>
      <c r="AI220" s="144"/>
      <c r="AJ220" s="144"/>
      <c r="AK220" s="144"/>
      <c r="AL220" s="144"/>
    </row>
    <row r="221" ht="15.75" customHeight="1">
      <c r="A221" s="143"/>
      <c r="B221" s="143"/>
      <c r="C221" s="143"/>
      <c r="D221" s="143"/>
      <c r="E221" s="143"/>
      <c r="F221" s="143"/>
      <c r="G221" s="143"/>
      <c r="H221" s="158"/>
      <c r="I221" s="158"/>
      <c r="J221" s="143"/>
      <c r="K221" s="289"/>
      <c r="L221" s="289"/>
      <c r="M221" s="289"/>
      <c r="N221" s="289"/>
      <c r="O221" s="289"/>
      <c r="P221" s="289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288"/>
      <c r="AC221" s="144"/>
      <c r="AD221" s="144"/>
      <c r="AE221" s="144"/>
      <c r="AF221" s="144"/>
      <c r="AG221" s="144"/>
      <c r="AH221" s="144"/>
      <c r="AI221" s="144"/>
      <c r="AJ221" s="144"/>
      <c r="AK221" s="144"/>
      <c r="AL221" s="144"/>
    </row>
    <row r="222" ht="15.75" customHeight="1">
      <c r="A222" s="143"/>
      <c r="B222" s="143"/>
      <c r="C222" s="143"/>
      <c r="D222" s="143"/>
      <c r="E222" s="143"/>
      <c r="F222" s="143"/>
      <c r="G222" s="143"/>
      <c r="H222" s="158"/>
      <c r="I222" s="158"/>
      <c r="J222" s="143"/>
      <c r="K222" s="289"/>
      <c r="L222" s="289"/>
      <c r="M222" s="289"/>
      <c r="N222" s="289"/>
      <c r="O222" s="289"/>
      <c r="P222" s="289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288"/>
      <c r="AC222" s="144"/>
      <c r="AD222" s="144"/>
      <c r="AE222" s="144"/>
      <c r="AF222" s="144"/>
      <c r="AG222" s="144"/>
      <c r="AH222" s="144"/>
      <c r="AI222" s="144"/>
      <c r="AJ222" s="144"/>
      <c r="AK222" s="144"/>
      <c r="AL222" s="144"/>
    </row>
    <row r="223" ht="15.75" customHeight="1">
      <c r="A223" s="143"/>
      <c r="B223" s="143"/>
      <c r="C223" s="143"/>
      <c r="D223" s="143"/>
      <c r="E223" s="143"/>
      <c r="F223" s="143"/>
      <c r="G223" s="143"/>
      <c r="H223" s="158"/>
      <c r="I223" s="158"/>
      <c r="J223" s="143"/>
      <c r="K223" s="289"/>
      <c r="L223" s="289"/>
      <c r="M223" s="289"/>
      <c r="N223" s="289"/>
      <c r="O223" s="289"/>
      <c r="P223" s="289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288"/>
      <c r="AC223" s="144"/>
      <c r="AD223" s="144"/>
      <c r="AE223" s="144"/>
      <c r="AF223" s="144"/>
      <c r="AG223" s="144"/>
      <c r="AH223" s="144"/>
      <c r="AI223" s="144"/>
      <c r="AJ223" s="144"/>
      <c r="AK223" s="144"/>
      <c r="AL223" s="144"/>
    </row>
    <row r="224" ht="15.75" customHeight="1">
      <c r="A224" s="143"/>
      <c r="B224" s="143"/>
      <c r="C224" s="143"/>
      <c r="D224" s="143"/>
      <c r="E224" s="143"/>
      <c r="F224" s="143"/>
      <c r="G224" s="143"/>
      <c r="H224" s="158"/>
      <c r="I224" s="158"/>
      <c r="J224" s="143"/>
      <c r="K224" s="289"/>
      <c r="L224" s="289"/>
      <c r="M224" s="289"/>
      <c r="N224" s="289"/>
      <c r="O224" s="289"/>
      <c r="P224" s="289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288"/>
      <c r="AC224" s="144"/>
      <c r="AD224" s="144"/>
      <c r="AE224" s="144"/>
      <c r="AF224" s="144"/>
      <c r="AG224" s="144"/>
      <c r="AH224" s="144"/>
      <c r="AI224" s="144"/>
      <c r="AJ224" s="144"/>
      <c r="AK224" s="144"/>
      <c r="AL224" s="144"/>
    </row>
    <row r="225" ht="15.75" customHeight="1">
      <c r="A225" s="143"/>
      <c r="B225" s="143"/>
      <c r="C225" s="143"/>
      <c r="D225" s="143"/>
      <c r="E225" s="143"/>
      <c r="F225" s="143"/>
      <c r="G225" s="143"/>
      <c r="H225" s="158"/>
      <c r="I225" s="158"/>
      <c r="J225" s="143"/>
      <c r="K225" s="289"/>
      <c r="L225" s="289"/>
      <c r="M225" s="289"/>
      <c r="N225" s="289"/>
      <c r="O225" s="289"/>
      <c r="P225" s="289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288"/>
      <c r="AC225" s="144"/>
      <c r="AD225" s="144"/>
      <c r="AE225" s="144"/>
      <c r="AF225" s="144"/>
      <c r="AG225" s="144"/>
      <c r="AH225" s="144"/>
      <c r="AI225" s="144"/>
      <c r="AJ225" s="144"/>
      <c r="AK225" s="144"/>
      <c r="AL225" s="144"/>
    </row>
    <row r="226" ht="15.75" customHeight="1">
      <c r="A226" s="143"/>
      <c r="B226" s="143"/>
      <c r="C226" s="143"/>
      <c r="D226" s="143"/>
      <c r="E226" s="143"/>
      <c r="F226" s="143"/>
      <c r="G226" s="143"/>
      <c r="H226" s="158"/>
      <c r="I226" s="158"/>
      <c r="J226" s="143"/>
      <c r="K226" s="289"/>
      <c r="L226" s="289"/>
      <c r="M226" s="289"/>
      <c r="N226" s="289"/>
      <c r="O226" s="289"/>
      <c r="P226" s="289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288"/>
      <c r="AC226" s="144"/>
      <c r="AD226" s="144"/>
      <c r="AE226" s="144"/>
      <c r="AF226" s="144"/>
      <c r="AG226" s="144"/>
      <c r="AH226" s="144"/>
      <c r="AI226" s="144"/>
      <c r="AJ226" s="144"/>
      <c r="AK226" s="144"/>
      <c r="AL226" s="144"/>
    </row>
    <row r="227" ht="15.75" customHeight="1">
      <c r="A227" s="143"/>
      <c r="B227" s="143"/>
      <c r="C227" s="143"/>
      <c r="D227" s="143"/>
      <c r="E227" s="143"/>
      <c r="F227" s="143"/>
      <c r="G227" s="143"/>
      <c r="H227" s="158"/>
      <c r="I227" s="158"/>
      <c r="J227" s="143"/>
      <c r="K227" s="289"/>
      <c r="L227" s="289"/>
      <c r="M227" s="289"/>
      <c r="N227" s="289"/>
      <c r="O227" s="289"/>
      <c r="P227" s="289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288"/>
      <c r="AC227" s="144"/>
      <c r="AD227" s="144"/>
      <c r="AE227" s="144"/>
      <c r="AF227" s="144"/>
      <c r="AG227" s="144"/>
      <c r="AH227" s="144"/>
      <c r="AI227" s="144"/>
      <c r="AJ227" s="144"/>
      <c r="AK227" s="144"/>
      <c r="AL227" s="144"/>
    </row>
    <row r="228" ht="15.75" customHeight="1">
      <c r="A228" s="143"/>
      <c r="B228" s="143"/>
      <c r="C228" s="143"/>
      <c r="D228" s="143"/>
      <c r="E228" s="143"/>
      <c r="F228" s="143"/>
      <c r="G228" s="143"/>
      <c r="H228" s="158"/>
      <c r="I228" s="158"/>
      <c r="J228" s="143"/>
      <c r="K228" s="289"/>
      <c r="L228" s="289"/>
      <c r="M228" s="289"/>
      <c r="N228" s="289"/>
      <c r="O228" s="289"/>
      <c r="P228" s="289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288"/>
      <c r="AC228" s="144"/>
      <c r="AD228" s="144"/>
      <c r="AE228" s="144"/>
      <c r="AF228" s="144"/>
      <c r="AG228" s="144"/>
      <c r="AH228" s="144"/>
      <c r="AI228" s="144"/>
      <c r="AJ228" s="144"/>
      <c r="AK228" s="144"/>
      <c r="AL228" s="144"/>
    </row>
    <row r="229" ht="15.75" customHeight="1">
      <c r="A229" s="143"/>
      <c r="B229" s="143"/>
      <c r="C229" s="143"/>
      <c r="D229" s="143"/>
      <c r="E229" s="143"/>
      <c r="F229" s="143"/>
      <c r="G229" s="143"/>
      <c r="H229" s="158"/>
      <c r="I229" s="158"/>
      <c r="J229" s="143"/>
      <c r="K229" s="289"/>
      <c r="L229" s="289"/>
      <c r="M229" s="289"/>
      <c r="N229" s="289"/>
      <c r="O229" s="289"/>
      <c r="P229" s="289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288"/>
      <c r="AC229" s="144"/>
      <c r="AD229" s="144"/>
      <c r="AE229" s="144"/>
      <c r="AF229" s="144"/>
      <c r="AG229" s="144"/>
      <c r="AH229" s="144"/>
      <c r="AI229" s="144"/>
      <c r="AJ229" s="144"/>
      <c r="AK229" s="144"/>
      <c r="AL229" s="144"/>
    </row>
    <row r="230" ht="15.75" customHeight="1">
      <c r="A230" s="143"/>
      <c r="B230" s="143"/>
      <c r="C230" s="143"/>
      <c r="D230" s="143"/>
      <c r="E230" s="143"/>
      <c r="F230" s="143"/>
      <c r="G230" s="143"/>
      <c r="H230" s="158"/>
      <c r="I230" s="158"/>
      <c r="J230" s="143"/>
      <c r="K230" s="289"/>
      <c r="L230" s="289"/>
      <c r="M230" s="289"/>
      <c r="N230" s="289"/>
      <c r="O230" s="289"/>
      <c r="P230" s="289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288"/>
      <c r="AC230" s="144"/>
      <c r="AD230" s="144"/>
      <c r="AE230" s="144"/>
      <c r="AF230" s="144"/>
      <c r="AG230" s="144"/>
      <c r="AH230" s="144"/>
      <c r="AI230" s="144"/>
      <c r="AJ230" s="144"/>
      <c r="AK230" s="144"/>
      <c r="AL230" s="144"/>
    </row>
    <row r="231" ht="15.75" customHeight="1">
      <c r="A231" s="143"/>
      <c r="B231" s="143"/>
      <c r="C231" s="143"/>
      <c r="D231" s="143"/>
      <c r="E231" s="143"/>
      <c r="F231" s="143"/>
      <c r="G231" s="143"/>
      <c r="H231" s="158"/>
      <c r="I231" s="158"/>
      <c r="J231" s="143"/>
      <c r="K231" s="289"/>
      <c r="L231" s="289"/>
      <c r="M231" s="289"/>
      <c r="N231" s="289"/>
      <c r="O231" s="289"/>
      <c r="P231" s="289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288"/>
      <c r="AC231" s="144"/>
      <c r="AD231" s="144"/>
      <c r="AE231" s="144"/>
      <c r="AF231" s="144"/>
      <c r="AG231" s="144"/>
      <c r="AH231" s="144"/>
      <c r="AI231" s="144"/>
      <c r="AJ231" s="144"/>
      <c r="AK231" s="144"/>
      <c r="AL231" s="144"/>
    </row>
    <row r="232" ht="15.75" customHeight="1">
      <c r="A232" s="143"/>
      <c r="B232" s="143"/>
      <c r="C232" s="143"/>
      <c r="D232" s="143"/>
      <c r="E232" s="143"/>
      <c r="F232" s="143"/>
      <c r="G232" s="143"/>
      <c r="H232" s="158"/>
      <c r="I232" s="158"/>
      <c r="J232" s="143"/>
      <c r="K232" s="289"/>
      <c r="L232" s="289"/>
      <c r="M232" s="289"/>
      <c r="N232" s="289"/>
      <c r="O232" s="289"/>
      <c r="P232" s="289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288"/>
      <c r="AC232" s="144"/>
      <c r="AD232" s="144"/>
      <c r="AE232" s="144"/>
      <c r="AF232" s="144"/>
      <c r="AG232" s="144"/>
      <c r="AH232" s="144"/>
      <c r="AI232" s="144"/>
      <c r="AJ232" s="144"/>
      <c r="AK232" s="144"/>
      <c r="AL232" s="144"/>
    </row>
    <row r="233" ht="15.75" customHeight="1">
      <c r="A233" s="143"/>
      <c r="B233" s="143"/>
      <c r="C233" s="143"/>
      <c r="D233" s="143"/>
      <c r="E233" s="143"/>
      <c r="F233" s="143"/>
      <c r="G233" s="143"/>
      <c r="H233" s="158"/>
      <c r="I233" s="158"/>
      <c r="J233" s="143"/>
      <c r="K233" s="289"/>
      <c r="L233" s="289"/>
      <c r="M233" s="289"/>
      <c r="N233" s="289"/>
      <c r="O233" s="289"/>
      <c r="P233" s="289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288"/>
      <c r="AC233" s="144"/>
      <c r="AD233" s="144"/>
      <c r="AE233" s="144"/>
      <c r="AF233" s="144"/>
      <c r="AG233" s="144"/>
      <c r="AH233" s="144"/>
      <c r="AI233" s="144"/>
      <c r="AJ233" s="144"/>
      <c r="AK233" s="144"/>
      <c r="AL233" s="144"/>
    </row>
    <row r="234" ht="15.75" customHeight="1">
      <c r="A234" s="143"/>
      <c r="B234" s="143"/>
      <c r="C234" s="143"/>
      <c r="D234" s="143"/>
      <c r="E234" s="143"/>
      <c r="F234" s="143"/>
      <c r="G234" s="143"/>
      <c r="H234" s="158"/>
      <c r="I234" s="158"/>
      <c r="J234" s="143"/>
      <c r="K234" s="289"/>
      <c r="L234" s="289"/>
      <c r="M234" s="289"/>
      <c r="N234" s="289"/>
      <c r="O234" s="289"/>
      <c r="P234" s="289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288"/>
      <c r="AC234" s="144"/>
      <c r="AD234" s="144"/>
      <c r="AE234" s="144"/>
      <c r="AF234" s="144"/>
      <c r="AG234" s="144"/>
      <c r="AH234" s="144"/>
      <c r="AI234" s="144"/>
      <c r="AJ234" s="144"/>
      <c r="AK234" s="144"/>
      <c r="AL234" s="144"/>
    </row>
    <row r="235" ht="15.75" customHeight="1">
      <c r="A235" s="143"/>
      <c r="B235" s="143"/>
      <c r="C235" s="143"/>
      <c r="D235" s="143"/>
      <c r="E235" s="143"/>
      <c r="F235" s="143"/>
      <c r="G235" s="143"/>
      <c r="H235" s="158"/>
      <c r="I235" s="158"/>
      <c r="J235" s="143"/>
      <c r="K235" s="289"/>
      <c r="L235" s="289"/>
      <c r="M235" s="289"/>
      <c r="N235" s="289"/>
      <c r="O235" s="289"/>
      <c r="P235" s="289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288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</row>
    <row r="236" ht="15.75" customHeight="1">
      <c r="A236" s="143"/>
      <c r="B236" s="143"/>
      <c r="C236" s="143"/>
      <c r="D236" s="143"/>
      <c r="E236" s="143"/>
      <c r="F236" s="143"/>
      <c r="G236" s="143"/>
      <c r="H236" s="158"/>
      <c r="I236" s="158"/>
      <c r="J236" s="143"/>
      <c r="K236" s="289"/>
      <c r="L236" s="289"/>
      <c r="M236" s="289"/>
      <c r="N236" s="289"/>
      <c r="O236" s="289"/>
      <c r="P236" s="289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288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</row>
    <row r="237" ht="15.75" customHeight="1">
      <c r="A237" s="143"/>
      <c r="B237" s="143"/>
      <c r="C237" s="143"/>
      <c r="D237" s="143"/>
      <c r="E237" s="143"/>
      <c r="F237" s="143"/>
      <c r="G237" s="143"/>
      <c r="H237" s="158"/>
      <c r="I237" s="158"/>
      <c r="J237" s="143"/>
      <c r="K237" s="289"/>
      <c r="L237" s="289"/>
      <c r="M237" s="289"/>
      <c r="N237" s="289"/>
      <c r="O237" s="289"/>
      <c r="P237" s="289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288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</row>
    <row r="238" ht="15.75" customHeight="1">
      <c r="A238" s="143"/>
      <c r="B238" s="143"/>
      <c r="C238" s="143"/>
      <c r="D238" s="143"/>
      <c r="E238" s="143"/>
      <c r="F238" s="143"/>
      <c r="G238" s="143"/>
      <c r="H238" s="158"/>
      <c r="I238" s="158"/>
      <c r="J238" s="143"/>
      <c r="K238" s="289"/>
      <c r="L238" s="289"/>
      <c r="M238" s="289"/>
      <c r="N238" s="289"/>
      <c r="O238" s="289"/>
      <c r="P238" s="289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288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</row>
    <row r="239" ht="15.75" customHeight="1">
      <c r="A239" s="143"/>
      <c r="B239" s="143"/>
      <c r="C239" s="143"/>
      <c r="D239" s="143"/>
      <c r="E239" s="143"/>
      <c r="F239" s="143"/>
      <c r="G239" s="143"/>
      <c r="H239" s="158"/>
      <c r="I239" s="158"/>
      <c r="J239" s="143"/>
      <c r="K239" s="289"/>
      <c r="L239" s="289"/>
      <c r="M239" s="289"/>
      <c r="N239" s="289"/>
      <c r="O239" s="289"/>
      <c r="P239" s="289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288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</row>
    <row r="240" ht="15.75" customHeight="1">
      <c r="A240" s="143"/>
      <c r="B240" s="143"/>
      <c r="C240" s="143"/>
      <c r="D240" s="143"/>
      <c r="E240" s="143"/>
      <c r="F240" s="143"/>
      <c r="G240" s="143"/>
      <c r="H240" s="158"/>
      <c r="I240" s="158"/>
      <c r="J240" s="143"/>
      <c r="K240" s="289"/>
      <c r="L240" s="289"/>
      <c r="M240" s="289"/>
      <c r="N240" s="289"/>
      <c r="O240" s="289"/>
      <c r="P240" s="289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288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</row>
    <row r="241" ht="15.75" customHeight="1">
      <c r="A241" s="143"/>
      <c r="B241" s="143"/>
      <c r="C241" s="143"/>
      <c r="D241" s="143"/>
      <c r="E241" s="143"/>
      <c r="F241" s="143"/>
      <c r="G241" s="143"/>
      <c r="H241" s="143"/>
      <c r="I241" s="289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</row>
    <row r="242" ht="15.75" customHeight="1">
      <c r="A242" s="143"/>
      <c r="B242" s="143"/>
      <c r="C242" s="143"/>
      <c r="D242" s="143"/>
      <c r="E242" s="143"/>
      <c r="F242" s="143"/>
      <c r="G242" s="143"/>
      <c r="H242" s="143"/>
      <c r="I242" s="289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</row>
    <row r="243" ht="15.75" customHeight="1">
      <c r="A243" s="143"/>
      <c r="B243" s="143"/>
      <c r="C243" s="143"/>
      <c r="D243" s="143"/>
      <c r="E243" s="143"/>
      <c r="F243" s="143"/>
      <c r="G243" s="143"/>
      <c r="H243" s="143"/>
      <c r="I243" s="289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</row>
    <row r="244" ht="15.75" customHeight="1">
      <c r="A244" s="143"/>
      <c r="B244" s="143"/>
      <c r="C244" s="143"/>
      <c r="D244" s="143"/>
      <c r="E244" s="143"/>
      <c r="F244" s="143"/>
      <c r="G244" s="143"/>
      <c r="H244" s="143"/>
      <c r="I244" s="289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</row>
    <row r="245" ht="15.75" customHeight="1">
      <c r="A245" s="143"/>
      <c r="B245" s="143"/>
      <c r="C245" s="143"/>
      <c r="D245" s="143"/>
      <c r="E245" s="143"/>
      <c r="F245" s="143"/>
      <c r="G245" s="143"/>
      <c r="H245" s="143"/>
      <c r="I245" s="289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</row>
    <row r="246" ht="15.75" customHeight="1">
      <c r="A246" s="143"/>
      <c r="B246" s="143"/>
      <c r="C246" s="143"/>
      <c r="D246" s="143"/>
      <c r="E246" s="143"/>
      <c r="F246" s="143"/>
      <c r="G246" s="143"/>
      <c r="H246" s="143"/>
      <c r="I246" s="289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</row>
    <row r="247" ht="15.75" customHeight="1">
      <c r="A247" s="143"/>
      <c r="B247" s="143"/>
      <c r="C247" s="143"/>
      <c r="D247" s="143"/>
      <c r="E247" s="143"/>
      <c r="F247" s="143"/>
      <c r="G247" s="143"/>
      <c r="H247" s="143"/>
      <c r="I247" s="289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</row>
    <row r="248" ht="15.75" customHeight="1">
      <c r="A248" s="143"/>
      <c r="B248" s="143"/>
      <c r="C248" s="143"/>
      <c r="D248" s="143"/>
      <c r="E248" s="143"/>
      <c r="F248" s="143"/>
      <c r="G248" s="143"/>
      <c r="H248" s="143"/>
      <c r="I248" s="289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</row>
    <row r="249" ht="15.75" customHeight="1">
      <c r="A249" s="143"/>
      <c r="B249" s="143"/>
      <c r="C249" s="143"/>
      <c r="D249" s="143"/>
      <c r="E249" s="143"/>
      <c r="F249" s="143"/>
      <c r="G249" s="143"/>
      <c r="H249" s="143"/>
      <c r="I249" s="289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</row>
    <row r="250" ht="15.75" customHeight="1">
      <c r="A250" s="143"/>
      <c r="B250" s="143"/>
      <c r="C250" s="143"/>
      <c r="D250" s="143"/>
      <c r="E250" s="143"/>
      <c r="F250" s="143"/>
      <c r="G250" s="143"/>
      <c r="H250" s="143"/>
      <c r="I250" s="289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4"/>
      <c r="AD250" s="144"/>
      <c r="AE250" s="144"/>
      <c r="AF250" s="144"/>
      <c r="AG250" s="144"/>
      <c r="AH250" s="144"/>
      <c r="AI250" s="144"/>
      <c r="AJ250" s="144"/>
      <c r="AK250" s="144"/>
      <c r="AL250" s="144"/>
    </row>
    <row r="251" ht="15.75" customHeight="1">
      <c r="A251" s="143"/>
      <c r="B251" s="143"/>
      <c r="C251" s="143"/>
      <c r="D251" s="143"/>
      <c r="E251" s="143"/>
      <c r="F251" s="143"/>
      <c r="G251" s="143"/>
      <c r="H251" s="143"/>
      <c r="I251" s="289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4"/>
      <c r="AD251" s="144"/>
      <c r="AE251" s="144"/>
      <c r="AF251" s="144"/>
      <c r="AG251" s="144"/>
      <c r="AH251" s="144"/>
      <c r="AI251" s="144"/>
      <c r="AJ251" s="144"/>
      <c r="AK251" s="144"/>
      <c r="AL251" s="144"/>
    </row>
    <row r="252" ht="15.75" customHeight="1">
      <c r="A252" s="143"/>
      <c r="B252" s="143"/>
      <c r="C252" s="143"/>
      <c r="D252" s="143"/>
      <c r="E252" s="143"/>
      <c r="F252" s="143"/>
      <c r="G252" s="143"/>
      <c r="H252" s="143"/>
      <c r="I252" s="289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4"/>
      <c r="AD252" s="144"/>
      <c r="AE252" s="144"/>
      <c r="AF252" s="144"/>
      <c r="AG252" s="144"/>
      <c r="AH252" s="144"/>
      <c r="AI252" s="144"/>
      <c r="AJ252" s="144"/>
      <c r="AK252" s="144"/>
      <c r="AL252" s="144"/>
    </row>
    <row r="253" ht="15.75" customHeight="1">
      <c r="A253" s="143"/>
      <c r="B253" s="143"/>
      <c r="C253" s="143"/>
      <c r="D253" s="143"/>
      <c r="E253" s="143"/>
      <c r="F253" s="143"/>
      <c r="G253" s="143"/>
      <c r="H253" s="143"/>
      <c r="I253" s="289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4"/>
      <c r="AD253" s="144"/>
      <c r="AE253" s="144"/>
      <c r="AF253" s="144"/>
      <c r="AG253" s="144"/>
      <c r="AH253" s="144"/>
      <c r="AI253" s="144"/>
      <c r="AJ253" s="144"/>
      <c r="AK253" s="144"/>
      <c r="AL253" s="144"/>
    </row>
    <row r="254" ht="15.75" customHeight="1">
      <c r="A254" s="143"/>
      <c r="B254" s="143"/>
      <c r="C254" s="143"/>
      <c r="D254" s="143"/>
      <c r="E254" s="143"/>
      <c r="F254" s="143"/>
      <c r="G254" s="143"/>
      <c r="H254" s="143"/>
      <c r="I254" s="289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4"/>
      <c r="AD254" s="144"/>
      <c r="AE254" s="144"/>
      <c r="AF254" s="144"/>
      <c r="AG254" s="144"/>
      <c r="AH254" s="144"/>
      <c r="AI254" s="144"/>
      <c r="AJ254" s="144"/>
      <c r="AK254" s="144"/>
      <c r="AL254" s="144"/>
    </row>
    <row r="255" ht="15.75" customHeight="1">
      <c r="A255" s="143"/>
      <c r="B255" s="143"/>
      <c r="C255" s="143"/>
      <c r="D255" s="143"/>
      <c r="E255" s="143"/>
      <c r="F255" s="143"/>
      <c r="G255" s="143"/>
      <c r="H255" s="143"/>
      <c r="I255" s="289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4"/>
      <c r="AD255" s="144"/>
      <c r="AE255" s="144"/>
      <c r="AF255" s="144"/>
      <c r="AG255" s="144"/>
      <c r="AH255" s="144"/>
      <c r="AI255" s="144"/>
      <c r="AJ255" s="144"/>
      <c r="AK255" s="144"/>
      <c r="AL255" s="144"/>
    </row>
    <row r="256" ht="15.75" customHeight="1">
      <c r="A256" s="143"/>
      <c r="B256" s="143"/>
      <c r="C256" s="143"/>
      <c r="D256" s="143"/>
      <c r="E256" s="143"/>
      <c r="F256" s="143"/>
      <c r="G256" s="143"/>
      <c r="H256" s="143"/>
      <c r="I256" s="289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4"/>
      <c r="AD256" s="144"/>
      <c r="AE256" s="144"/>
      <c r="AF256" s="144"/>
      <c r="AG256" s="144"/>
      <c r="AH256" s="144"/>
      <c r="AI256" s="144"/>
      <c r="AJ256" s="144"/>
      <c r="AK256" s="144"/>
      <c r="AL256" s="144"/>
    </row>
    <row r="257" ht="15.75" customHeight="1">
      <c r="A257" s="143"/>
      <c r="B257" s="143"/>
      <c r="C257" s="143"/>
      <c r="D257" s="143"/>
      <c r="E257" s="143"/>
      <c r="F257" s="143"/>
      <c r="G257" s="143"/>
      <c r="H257" s="143"/>
      <c r="I257" s="289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4"/>
      <c r="AD257" s="144"/>
      <c r="AE257" s="144"/>
      <c r="AF257" s="144"/>
      <c r="AG257" s="144"/>
      <c r="AH257" s="144"/>
      <c r="AI257" s="144"/>
      <c r="AJ257" s="144"/>
      <c r="AK257" s="144"/>
      <c r="AL257" s="144"/>
    </row>
    <row r="258" ht="15.75" customHeight="1">
      <c r="A258" s="143"/>
      <c r="B258" s="143"/>
      <c r="C258" s="143"/>
      <c r="D258" s="143"/>
      <c r="E258" s="143"/>
      <c r="F258" s="143"/>
      <c r="G258" s="143"/>
      <c r="H258" s="143"/>
      <c r="I258" s="289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4"/>
      <c r="AD258" s="144"/>
      <c r="AE258" s="144"/>
      <c r="AF258" s="144"/>
      <c r="AG258" s="144"/>
      <c r="AH258" s="144"/>
      <c r="AI258" s="144"/>
      <c r="AJ258" s="144"/>
      <c r="AK258" s="144"/>
      <c r="AL258" s="144"/>
    </row>
    <row r="259" ht="15.75" customHeight="1">
      <c r="A259" s="143"/>
      <c r="B259" s="143"/>
      <c r="C259" s="143"/>
      <c r="D259" s="143"/>
      <c r="E259" s="143"/>
      <c r="F259" s="143"/>
      <c r="G259" s="143"/>
      <c r="H259" s="143"/>
      <c r="I259" s="289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4"/>
      <c r="AD259" s="144"/>
      <c r="AE259" s="144"/>
      <c r="AF259" s="144"/>
      <c r="AG259" s="144"/>
      <c r="AH259" s="144"/>
      <c r="AI259" s="144"/>
      <c r="AJ259" s="144"/>
      <c r="AK259" s="144"/>
      <c r="AL259" s="144"/>
    </row>
    <row r="260" ht="15.75" customHeight="1">
      <c r="A260" s="143"/>
      <c r="B260" s="143"/>
      <c r="C260" s="143"/>
      <c r="D260" s="143"/>
      <c r="E260" s="143"/>
      <c r="F260" s="143"/>
      <c r="G260" s="143"/>
      <c r="H260" s="143"/>
      <c r="I260" s="289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4"/>
      <c r="AD260" s="144"/>
      <c r="AE260" s="144"/>
      <c r="AF260" s="144"/>
      <c r="AG260" s="144"/>
      <c r="AH260" s="144"/>
      <c r="AI260" s="144"/>
      <c r="AJ260" s="144"/>
      <c r="AK260" s="144"/>
      <c r="AL260" s="144"/>
    </row>
    <row r="261" ht="15.75" customHeight="1">
      <c r="A261" s="143"/>
      <c r="B261" s="143"/>
      <c r="C261" s="143"/>
      <c r="D261" s="143"/>
      <c r="E261" s="143"/>
      <c r="F261" s="143"/>
      <c r="G261" s="143"/>
      <c r="H261" s="143"/>
      <c r="I261" s="289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4"/>
      <c r="AD261" s="144"/>
      <c r="AE261" s="144"/>
      <c r="AF261" s="144"/>
      <c r="AG261" s="144"/>
      <c r="AH261" s="144"/>
      <c r="AI261" s="144"/>
      <c r="AJ261" s="144"/>
      <c r="AK261" s="144"/>
      <c r="AL261" s="144"/>
    </row>
    <row r="262" ht="15.75" customHeight="1">
      <c r="A262" s="143"/>
      <c r="B262" s="143"/>
      <c r="C262" s="143"/>
      <c r="D262" s="143"/>
      <c r="E262" s="143"/>
      <c r="F262" s="143"/>
      <c r="G262" s="143"/>
      <c r="H262" s="143"/>
      <c r="I262" s="289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4"/>
      <c r="AD262" s="144"/>
      <c r="AE262" s="144"/>
      <c r="AF262" s="144"/>
      <c r="AG262" s="144"/>
      <c r="AH262" s="144"/>
      <c r="AI262" s="144"/>
      <c r="AJ262" s="144"/>
      <c r="AK262" s="144"/>
      <c r="AL262" s="144"/>
    </row>
    <row r="263" ht="15.75" customHeight="1">
      <c r="A263" s="143"/>
      <c r="B263" s="143"/>
      <c r="C263" s="143"/>
      <c r="D263" s="143"/>
      <c r="E263" s="143"/>
      <c r="F263" s="143"/>
      <c r="G263" s="143"/>
      <c r="H263" s="143"/>
      <c r="I263" s="289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4"/>
      <c r="AD263" s="144"/>
      <c r="AE263" s="144"/>
      <c r="AF263" s="144"/>
      <c r="AG263" s="144"/>
      <c r="AH263" s="144"/>
      <c r="AI263" s="144"/>
      <c r="AJ263" s="144"/>
      <c r="AK263" s="144"/>
      <c r="AL263" s="144"/>
    </row>
    <row r="264" ht="15.75" customHeight="1">
      <c r="A264" s="143"/>
      <c r="B264" s="143"/>
      <c r="C264" s="143"/>
      <c r="D264" s="143"/>
      <c r="E264" s="143"/>
      <c r="F264" s="143"/>
      <c r="G264" s="143"/>
      <c r="H264" s="143"/>
      <c r="I264" s="289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4"/>
      <c r="AD264" s="144"/>
      <c r="AE264" s="144"/>
      <c r="AF264" s="144"/>
      <c r="AG264" s="144"/>
      <c r="AH264" s="144"/>
      <c r="AI264" s="144"/>
      <c r="AJ264" s="144"/>
      <c r="AK264" s="144"/>
      <c r="AL264" s="144"/>
    </row>
    <row r="265" ht="15.75" customHeight="1">
      <c r="A265" s="143"/>
      <c r="B265" s="143"/>
      <c r="C265" s="143"/>
      <c r="D265" s="143"/>
      <c r="E265" s="143"/>
      <c r="F265" s="143"/>
      <c r="G265" s="143"/>
      <c r="H265" s="143"/>
      <c r="I265" s="289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4"/>
      <c r="AD265" s="144"/>
      <c r="AE265" s="144"/>
      <c r="AF265" s="144"/>
      <c r="AG265" s="144"/>
      <c r="AH265" s="144"/>
      <c r="AI265" s="144"/>
      <c r="AJ265" s="144"/>
      <c r="AK265" s="144"/>
      <c r="AL265" s="144"/>
    </row>
    <row r="266" ht="15.75" customHeight="1">
      <c r="A266" s="143"/>
      <c r="B266" s="143"/>
      <c r="C266" s="143"/>
      <c r="D266" s="143"/>
      <c r="E266" s="143"/>
      <c r="F266" s="143"/>
      <c r="G266" s="143"/>
      <c r="H266" s="143"/>
      <c r="I266" s="289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4"/>
      <c r="AD266" s="144"/>
      <c r="AE266" s="144"/>
      <c r="AF266" s="144"/>
      <c r="AG266" s="144"/>
      <c r="AH266" s="144"/>
      <c r="AI266" s="144"/>
      <c r="AJ266" s="144"/>
      <c r="AK266" s="144"/>
      <c r="AL266" s="144"/>
    </row>
    <row r="267" ht="15.75" customHeight="1">
      <c r="A267" s="143"/>
      <c r="B267" s="143"/>
      <c r="C267" s="143"/>
      <c r="D267" s="143"/>
      <c r="E267" s="143"/>
      <c r="F267" s="143"/>
      <c r="G267" s="143"/>
      <c r="H267" s="143"/>
      <c r="I267" s="289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4"/>
      <c r="AD267" s="144"/>
      <c r="AE267" s="144"/>
      <c r="AF267" s="144"/>
      <c r="AG267" s="144"/>
      <c r="AH267" s="144"/>
      <c r="AI267" s="144"/>
      <c r="AJ267" s="144"/>
      <c r="AK267" s="144"/>
      <c r="AL267" s="144"/>
    </row>
    <row r="268" ht="15.75" customHeight="1">
      <c r="A268" s="143"/>
      <c r="B268" s="143"/>
      <c r="C268" s="143"/>
      <c r="D268" s="143"/>
      <c r="E268" s="143"/>
      <c r="F268" s="143"/>
      <c r="G268" s="143"/>
      <c r="H268" s="143"/>
      <c r="I268" s="289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4"/>
      <c r="AD268" s="144"/>
      <c r="AE268" s="144"/>
      <c r="AF268" s="144"/>
      <c r="AG268" s="144"/>
      <c r="AH268" s="144"/>
      <c r="AI268" s="144"/>
      <c r="AJ268" s="144"/>
      <c r="AK268" s="144"/>
      <c r="AL268" s="144"/>
    </row>
    <row r="269" ht="15.75" customHeight="1">
      <c r="A269" s="143"/>
      <c r="B269" s="143"/>
      <c r="C269" s="143"/>
      <c r="D269" s="143"/>
      <c r="E269" s="143"/>
      <c r="F269" s="143"/>
      <c r="G269" s="143"/>
      <c r="H269" s="143"/>
      <c r="I269" s="289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4"/>
      <c r="AD269" s="144"/>
      <c r="AE269" s="144"/>
      <c r="AF269" s="144"/>
      <c r="AG269" s="144"/>
      <c r="AH269" s="144"/>
      <c r="AI269" s="144"/>
      <c r="AJ269" s="144"/>
      <c r="AK269" s="144"/>
      <c r="AL269" s="144"/>
    </row>
    <row r="270" ht="15.75" customHeight="1">
      <c r="A270" s="143"/>
      <c r="B270" s="143"/>
      <c r="C270" s="143"/>
      <c r="D270" s="143"/>
      <c r="E270" s="143"/>
      <c r="F270" s="143"/>
      <c r="G270" s="143"/>
      <c r="H270" s="143"/>
      <c r="I270" s="289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4"/>
      <c r="AD270" s="144"/>
      <c r="AE270" s="144"/>
      <c r="AF270" s="144"/>
      <c r="AG270" s="144"/>
      <c r="AH270" s="144"/>
      <c r="AI270" s="144"/>
      <c r="AJ270" s="144"/>
      <c r="AK270" s="144"/>
      <c r="AL270" s="144"/>
    </row>
    <row r="271" ht="15.75" customHeight="1">
      <c r="A271" s="143"/>
      <c r="B271" s="143"/>
      <c r="C271" s="143"/>
      <c r="D271" s="143"/>
      <c r="E271" s="143"/>
      <c r="F271" s="143"/>
      <c r="G271" s="143"/>
      <c r="H271" s="143"/>
      <c r="I271" s="289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</row>
    <row r="272" ht="15.75" customHeight="1">
      <c r="A272" s="143"/>
      <c r="B272" s="143"/>
      <c r="C272" s="143"/>
      <c r="D272" s="143"/>
      <c r="E272" s="143"/>
      <c r="F272" s="143"/>
      <c r="G272" s="143"/>
      <c r="H272" s="143"/>
      <c r="I272" s="289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</row>
    <row r="273" ht="15.75" customHeight="1">
      <c r="A273" s="143"/>
      <c r="B273" s="143"/>
      <c r="C273" s="143"/>
      <c r="D273" s="143"/>
      <c r="E273" s="143"/>
      <c r="F273" s="143"/>
      <c r="G273" s="143"/>
      <c r="H273" s="143"/>
      <c r="I273" s="289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</row>
    <row r="274" ht="15.75" customHeight="1">
      <c r="A274" s="143"/>
      <c r="B274" s="143"/>
      <c r="C274" s="143"/>
      <c r="D274" s="143"/>
      <c r="E274" s="143"/>
      <c r="F274" s="143"/>
      <c r="G274" s="143"/>
      <c r="H274" s="143"/>
      <c r="I274" s="289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</row>
    <row r="275" ht="15.75" customHeight="1">
      <c r="A275" s="143"/>
      <c r="B275" s="143"/>
      <c r="C275" s="143"/>
      <c r="D275" s="143"/>
      <c r="E275" s="143"/>
      <c r="F275" s="143"/>
      <c r="G275" s="143"/>
      <c r="H275" s="143"/>
      <c r="I275" s="289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</row>
    <row r="276" ht="15.75" customHeight="1">
      <c r="A276" s="143"/>
      <c r="B276" s="143"/>
      <c r="C276" s="143"/>
      <c r="D276" s="143"/>
      <c r="E276" s="143"/>
      <c r="F276" s="143"/>
      <c r="G276" s="143"/>
      <c r="H276" s="143"/>
      <c r="I276" s="289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</row>
    <row r="277" ht="15.75" customHeight="1">
      <c r="A277" s="143"/>
      <c r="B277" s="143"/>
      <c r="C277" s="143"/>
      <c r="D277" s="143"/>
      <c r="E277" s="143"/>
      <c r="F277" s="143"/>
      <c r="G277" s="143"/>
      <c r="H277" s="143"/>
      <c r="I277" s="289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</row>
    <row r="278" ht="15.75" customHeight="1">
      <c r="A278" s="143"/>
      <c r="B278" s="143"/>
      <c r="C278" s="143"/>
      <c r="D278" s="143"/>
      <c r="E278" s="143"/>
      <c r="F278" s="143"/>
      <c r="G278" s="143"/>
      <c r="H278" s="143"/>
      <c r="I278" s="289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</row>
    <row r="279" ht="15.75" customHeight="1">
      <c r="A279" s="143"/>
      <c r="B279" s="143"/>
      <c r="C279" s="143"/>
      <c r="D279" s="143"/>
      <c r="E279" s="143"/>
      <c r="F279" s="143"/>
      <c r="G279" s="143"/>
      <c r="H279" s="143"/>
      <c r="I279" s="289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</row>
    <row r="280" ht="15.75" customHeight="1">
      <c r="A280" s="143"/>
      <c r="B280" s="143"/>
      <c r="C280" s="143"/>
      <c r="D280" s="143"/>
      <c r="E280" s="143"/>
      <c r="F280" s="143"/>
      <c r="G280" s="143"/>
      <c r="H280" s="143"/>
      <c r="I280" s="289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</row>
    <row r="281" ht="15.75" customHeight="1">
      <c r="A281" s="143"/>
      <c r="B281" s="143"/>
      <c r="C281" s="143"/>
      <c r="D281" s="143"/>
      <c r="E281" s="143"/>
      <c r="F281" s="143"/>
      <c r="G281" s="143"/>
      <c r="H281" s="143"/>
      <c r="I281" s="289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</row>
    <row r="282" ht="15.75" customHeight="1">
      <c r="A282" s="143"/>
      <c r="B282" s="143"/>
      <c r="C282" s="143"/>
      <c r="D282" s="143"/>
      <c r="E282" s="143"/>
      <c r="F282" s="143"/>
      <c r="G282" s="143"/>
      <c r="H282" s="143"/>
      <c r="I282" s="289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</row>
    <row r="283" ht="15.75" customHeight="1">
      <c r="A283" s="143"/>
      <c r="B283" s="143"/>
      <c r="C283" s="143"/>
      <c r="D283" s="143"/>
      <c r="E283" s="143"/>
      <c r="F283" s="143"/>
      <c r="G283" s="143"/>
      <c r="H283" s="143"/>
      <c r="I283" s="289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</row>
    <row r="284" ht="15.75" customHeight="1">
      <c r="A284" s="143"/>
      <c r="B284" s="143"/>
      <c r="C284" s="143"/>
      <c r="D284" s="143"/>
      <c r="E284" s="143"/>
      <c r="F284" s="143"/>
      <c r="G284" s="143"/>
      <c r="H284" s="143"/>
      <c r="I284" s="289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4"/>
      <c r="AD284" s="144"/>
      <c r="AE284" s="144"/>
      <c r="AF284" s="144"/>
      <c r="AG284" s="144"/>
      <c r="AH284" s="144"/>
      <c r="AI284" s="144"/>
      <c r="AJ284" s="144"/>
      <c r="AK284" s="144"/>
      <c r="AL284" s="144"/>
    </row>
    <row r="285" ht="15.75" customHeight="1">
      <c r="A285" s="143"/>
      <c r="B285" s="143"/>
      <c r="C285" s="143"/>
      <c r="D285" s="143"/>
      <c r="E285" s="143"/>
      <c r="F285" s="143"/>
      <c r="G285" s="143"/>
      <c r="H285" s="143"/>
      <c r="I285" s="289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4"/>
      <c r="AD285" s="144"/>
      <c r="AE285" s="144"/>
      <c r="AF285" s="144"/>
      <c r="AG285" s="144"/>
      <c r="AH285" s="144"/>
      <c r="AI285" s="144"/>
      <c r="AJ285" s="144"/>
      <c r="AK285" s="144"/>
      <c r="AL285" s="144"/>
    </row>
    <row r="286" ht="15.75" customHeight="1">
      <c r="A286" s="143"/>
      <c r="B286" s="143"/>
      <c r="C286" s="143"/>
      <c r="D286" s="143"/>
      <c r="E286" s="143"/>
      <c r="F286" s="143"/>
      <c r="G286" s="143"/>
      <c r="H286" s="143"/>
      <c r="I286" s="289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4"/>
      <c r="AD286" s="144"/>
      <c r="AE286" s="144"/>
      <c r="AF286" s="144"/>
      <c r="AG286" s="144"/>
      <c r="AH286" s="144"/>
      <c r="AI286" s="144"/>
      <c r="AJ286" s="144"/>
      <c r="AK286" s="144"/>
      <c r="AL286" s="144"/>
    </row>
    <row r="287" ht="15.75" customHeight="1">
      <c r="A287" s="143"/>
      <c r="B287" s="143"/>
      <c r="C287" s="143"/>
      <c r="D287" s="143"/>
      <c r="E287" s="143"/>
      <c r="F287" s="143"/>
      <c r="G287" s="143"/>
      <c r="H287" s="143"/>
      <c r="I287" s="289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4"/>
      <c r="AD287" s="144"/>
      <c r="AE287" s="144"/>
      <c r="AF287" s="144"/>
      <c r="AG287" s="144"/>
      <c r="AH287" s="144"/>
      <c r="AI287" s="144"/>
      <c r="AJ287" s="144"/>
      <c r="AK287" s="144"/>
      <c r="AL287" s="144"/>
    </row>
    <row r="288" ht="15.75" customHeight="1">
      <c r="A288" s="143"/>
      <c r="B288" s="143"/>
      <c r="C288" s="143"/>
      <c r="D288" s="143"/>
      <c r="E288" s="143"/>
      <c r="F288" s="143"/>
      <c r="G288" s="143"/>
      <c r="H288" s="143"/>
      <c r="I288" s="289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4"/>
      <c r="AD288" s="144"/>
      <c r="AE288" s="144"/>
      <c r="AF288" s="144"/>
      <c r="AG288" s="144"/>
      <c r="AH288" s="144"/>
      <c r="AI288" s="144"/>
      <c r="AJ288" s="144"/>
      <c r="AK288" s="144"/>
      <c r="AL288" s="144"/>
    </row>
    <row r="289" ht="15.75" customHeight="1">
      <c r="A289" s="143"/>
      <c r="B289" s="143"/>
      <c r="C289" s="143"/>
      <c r="D289" s="143"/>
      <c r="E289" s="143"/>
      <c r="F289" s="143"/>
      <c r="G289" s="143"/>
      <c r="H289" s="143"/>
      <c r="I289" s="289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4"/>
      <c r="AD289" s="144"/>
      <c r="AE289" s="144"/>
      <c r="AF289" s="144"/>
      <c r="AG289" s="144"/>
      <c r="AH289" s="144"/>
      <c r="AI289" s="144"/>
      <c r="AJ289" s="144"/>
      <c r="AK289" s="144"/>
      <c r="AL289" s="144"/>
    </row>
    <row r="290" ht="15.75" customHeight="1">
      <c r="A290" s="143"/>
      <c r="B290" s="143"/>
      <c r="C290" s="143"/>
      <c r="D290" s="143"/>
      <c r="E290" s="143"/>
      <c r="F290" s="143"/>
      <c r="G290" s="143"/>
      <c r="H290" s="143"/>
      <c r="I290" s="289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4"/>
      <c r="AD290" s="144"/>
      <c r="AE290" s="144"/>
      <c r="AF290" s="144"/>
      <c r="AG290" s="144"/>
      <c r="AH290" s="144"/>
      <c r="AI290" s="144"/>
      <c r="AJ290" s="144"/>
      <c r="AK290" s="144"/>
      <c r="AL290" s="144"/>
    </row>
    <row r="291" ht="15.75" customHeight="1">
      <c r="A291" s="143"/>
      <c r="B291" s="143"/>
      <c r="C291" s="143"/>
      <c r="D291" s="143"/>
      <c r="E291" s="143"/>
      <c r="F291" s="143"/>
      <c r="G291" s="143"/>
      <c r="H291" s="143"/>
      <c r="I291" s="289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4"/>
      <c r="AD291" s="144"/>
      <c r="AE291" s="144"/>
      <c r="AF291" s="144"/>
      <c r="AG291" s="144"/>
      <c r="AH291" s="144"/>
      <c r="AI291" s="144"/>
      <c r="AJ291" s="144"/>
      <c r="AK291" s="144"/>
      <c r="AL291" s="144"/>
    </row>
    <row r="292" ht="15.75" customHeight="1">
      <c r="A292" s="143"/>
      <c r="B292" s="143"/>
      <c r="C292" s="143"/>
      <c r="D292" s="143"/>
      <c r="E292" s="143"/>
      <c r="F292" s="143"/>
      <c r="G292" s="143"/>
      <c r="H292" s="143"/>
      <c r="I292" s="289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4"/>
      <c r="AD292" s="144"/>
      <c r="AE292" s="144"/>
      <c r="AF292" s="144"/>
      <c r="AG292" s="144"/>
      <c r="AH292" s="144"/>
      <c r="AI292" s="144"/>
      <c r="AJ292" s="144"/>
      <c r="AK292" s="144"/>
      <c r="AL292" s="144"/>
    </row>
    <row r="293" ht="15.75" customHeight="1">
      <c r="A293" s="143"/>
      <c r="B293" s="143"/>
      <c r="C293" s="143"/>
      <c r="D293" s="143"/>
      <c r="E293" s="143"/>
      <c r="F293" s="143"/>
      <c r="G293" s="143"/>
      <c r="H293" s="143"/>
      <c r="I293" s="289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4"/>
      <c r="AD293" s="144"/>
      <c r="AE293" s="144"/>
      <c r="AF293" s="144"/>
      <c r="AG293" s="144"/>
      <c r="AH293" s="144"/>
      <c r="AI293" s="144"/>
      <c r="AJ293" s="144"/>
      <c r="AK293" s="144"/>
      <c r="AL293" s="144"/>
    </row>
    <row r="294" ht="15.75" customHeight="1">
      <c r="A294" s="143"/>
      <c r="B294" s="143"/>
      <c r="C294" s="143"/>
      <c r="D294" s="143"/>
      <c r="E294" s="143"/>
      <c r="F294" s="143"/>
      <c r="G294" s="143"/>
      <c r="H294" s="143"/>
      <c r="I294" s="289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4"/>
      <c r="AD294" s="144"/>
      <c r="AE294" s="144"/>
      <c r="AF294" s="144"/>
      <c r="AG294" s="144"/>
      <c r="AH294" s="144"/>
      <c r="AI294" s="144"/>
      <c r="AJ294" s="144"/>
      <c r="AK294" s="144"/>
      <c r="AL294" s="144"/>
    </row>
    <row r="295" ht="15.75" customHeight="1">
      <c r="A295" s="143"/>
      <c r="B295" s="143"/>
      <c r="C295" s="143"/>
      <c r="D295" s="143"/>
      <c r="E295" s="143"/>
      <c r="F295" s="143"/>
      <c r="G295" s="143"/>
      <c r="H295" s="143"/>
      <c r="I295" s="289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4"/>
      <c r="AD295" s="144"/>
      <c r="AE295" s="144"/>
      <c r="AF295" s="144"/>
      <c r="AG295" s="144"/>
      <c r="AH295" s="144"/>
      <c r="AI295" s="144"/>
      <c r="AJ295" s="144"/>
      <c r="AK295" s="144"/>
      <c r="AL295" s="144"/>
    </row>
    <row r="296" ht="15.75" customHeight="1">
      <c r="A296" s="143"/>
      <c r="B296" s="143"/>
      <c r="C296" s="143"/>
      <c r="D296" s="143"/>
      <c r="E296" s="143"/>
      <c r="F296" s="143"/>
      <c r="G296" s="143"/>
      <c r="H296" s="143"/>
      <c r="I296" s="289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4"/>
      <c r="AD296" s="144"/>
      <c r="AE296" s="144"/>
      <c r="AF296" s="144"/>
      <c r="AG296" s="144"/>
      <c r="AH296" s="144"/>
      <c r="AI296" s="144"/>
      <c r="AJ296" s="144"/>
      <c r="AK296" s="144"/>
      <c r="AL296" s="144"/>
    </row>
    <row r="297" ht="15.75" customHeight="1">
      <c r="A297" s="143"/>
      <c r="B297" s="143"/>
      <c r="C297" s="143"/>
      <c r="D297" s="143"/>
      <c r="E297" s="143"/>
      <c r="F297" s="143"/>
      <c r="G297" s="143"/>
      <c r="H297" s="143"/>
      <c r="I297" s="289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4"/>
      <c r="AD297" s="144"/>
      <c r="AE297" s="144"/>
      <c r="AF297" s="144"/>
      <c r="AG297" s="144"/>
      <c r="AH297" s="144"/>
      <c r="AI297" s="144"/>
      <c r="AJ297" s="144"/>
      <c r="AK297" s="144"/>
      <c r="AL297" s="144"/>
    </row>
    <row r="298" ht="15.75" customHeight="1">
      <c r="A298" s="143"/>
      <c r="B298" s="143"/>
      <c r="C298" s="143"/>
      <c r="D298" s="143"/>
      <c r="E298" s="143"/>
      <c r="F298" s="143"/>
      <c r="G298" s="143"/>
      <c r="H298" s="143"/>
      <c r="I298" s="289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4"/>
      <c r="AD298" s="144"/>
      <c r="AE298" s="144"/>
      <c r="AF298" s="144"/>
      <c r="AG298" s="144"/>
      <c r="AH298" s="144"/>
      <c r="AI298" s="144"/>
      <c r="AJ298" s="144"/>
      <c r="AK298" s="144"/>
      <c r="AL298" s="144"/>
    </row>
    <row r="299" ht="15.75" customHeight="1">
      <c r="A299" s="143"/>
      <c r="B299" s="143"/>
      <c r="C299" s="143"/>
      <c r="D299" s="143"/>
      <c r="E299" s="143"/>
      <c r="F299" s="143"/>
      <c r="G299" s="143"/>
      <c r="H299" s="143"/>
      <c r="I299" s="289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4"/>
      <c r="AD299" s="144"/>
      <c r="AE299" s="144"/>
      <c r="AF299" s="144"/>
      <c r="AG299" s="144"/>
      <c r="AH299" s="144"/>
      <c r="AI299" s="144"/>
      <c r="AJ299" s="144"/>
      <c r="AK299" s="144"/>
      <c r="AL299" s="144"/>
    </row>
    <row r="300" ht="15.75" customHeight="1">
      <c r="A300" s="143"/>
      <c r="B300" s="143"/>
      <c r="C300" s="143"/>
      <c r="D300" s="143"/>
      <c r="E300" s="143"/>
      <c r="F300" s="143"/>
      <c r="G300" s="143"/>
      <c r="H300" s="143"/>
      <c r="I300" s="289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4"/>
      <c r="AD300" s="144"/>
      <c r="AE300" s="144"/>
      <c r="AF300" s="144"/>
      <c r="AG300" s="144"/>
      <c r="AH300" s="144"/>
      <c r="AI300" s="144"/>
      <c r="AJ300" s="144"/>
      <c r="AK300" s="144"/>
      <c r="AL300" s="144"/>
    </row>
    <row r="301" ht="15.75" customHeight="1">
      <c r="A301" s="143"/>
      <c r="B301" s="143"/>
      <c r="C301" s="143"/>
      <c r="D301" s="143"/>
      <c r="E301" s="143"/>
      <c r="F301" s="143"/>
      <c r="G301" s="143"/>
      <c r="H301" s="143"/>
      <c r="I301" s="289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4"/>
      <c r="AD301" s="144"/>
      <c r="AE301" s="144"/>
      <c r="AF301" s="144"/>
      <c r="AG301" s="144"/>
      <c r="AH301" s="144"/>
      <c r="AI301" s="144"/>
      <c r="AJ301" s="144"/>
      <c r="AK301" s="144"/>
      <c r="AL301" s="144"/>
    </row>
    <row r="302" ht="15.75" customHeight="1">
      <c r="A302" s="143"/>
      <c r="B302" s="143"/>
      <c r="C302" s="143"/>
      <c r="D302" s="143"/>
      <c r="E302" s="143"/>
      <c r="F302" s="143"/>
      <c r="G302" s="143"/>
      <c r="H302" s="143"/>
      <c r="I302" s="289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4"/>
      <c r="AD302" s="144"/>
      <c r="AE302" s="144"/>
      <c r="AF302" s="144"/>
      <c r="AG302" s="144"/>
      <c r="AH302" s="144"/>
      <c r="AI302" s="144"/>
      <c r="AJ302" s="144"/>
      <c r="AK302" s="144"/>
      <c r="AL302" s="144"/>
    </row>
    <row r="303" ht="15.75" customHeight="1">
      <c r="A303" s="143"/>
      <c r="B303" s="143"/>
      <c r="C303" s="143"/>
      <c r="D303" s="143"/>
      <c r="E303" s="143"/>
      <c r="F303" s="143"/>
      <c r="G303" s="143"/>
      <c r="H303" s="143"/>
      <c r="I303" s="289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4"/>
      <c r="AD303" s="144"/>
      <c r="AE303" s="144"/>
      <c r="AF303" s="144"/>
      <c r="AG303" s="144"/>
      <c r="AH303" s="144"/>
      <c r="AI303" s="144"/>
      <c r="AJ303" s="144"/>
      <c r="AK303" s="144"/>
      <c r="AL303" s="144"/>
    </row>
    <row r="304" ht="15.75" customHeight="1">
      <c r="A304" s="143"/>
      <c r="B304" s="143"/>
      <c r="C304" s="143"/>
      <c r="D304" s="143"/>
      <c r="E304" s="143"/>
      <c r="F304" s="143"/>
      <c r="G304" s="143"/>
      <c r="H304" s="143"/>
      <c r="I304" s="289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4"/>
      <c r="AD304" s="144"/>
      <c r="AE304" s="144"/>
      <c r="AF304" s="144"/>
      <c r="AG304" s="144"/>
      <c r="AH304" s="144"/>
      <c r="AI304" s="144"/>
      <c r="AJ304" s="144"/>
      <c r="AK304" s="144"/>
      <c r="AL304" s="144"/>
    </row>
    <row r="305" ht="15.75" customHeight="1">
      <c r="A305" s="143"/>
      <c r="B305" s="143"/>
      <c r="C305" s="143"/>
      <c r="D305" s="143"/>
      <c r="E305" s="143"/>
      <c r="F305" s="143"/>
      <c r="G305" s="143"/>
      <c r="H305" s="143"/>
      <c r="I305" s="289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4"/>
      <c r="AD305" s="144"/>
      <c r="AE305" s="144"/>
      <c r="AF305" s="144"/>
      <c r="AG305" s="144"/>
      <c r="AH305" s="144"/>
      <c r="AI305" s="144"/>
      <c r="AJ305" s="144"/>
      <c r="AK305" s="144"/>
      <c r="AL305" s="144"/>
    </row>
    <row r="306" ht="15.75" customHeight="1">
      <c r="A306" s="143"/>
      <c r="B306" s="143"/>
      <c r="C306" s="143"/>
      <c r="D306" s="143"/>
      <c r="E306" s="143"/>
      <c r="F306" s="143"/>
      <c r="G306" s="143"/>
      <c r="H306" s="143"/>
      <c r="I306" s="289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4"/>
      <c r="AD306" s="144"/>
      <c r="AE306" s="144"/>
      <c r="AF306" s="144"/>
      <c r="AG306" s="144"/>
      <c r="AH306" s="144"/>
      <c r="AI306" s="144"/>
      <c r="AJ306" s="144"/>
      <c r="AK306" s="144"/>
      <c r="AL306" s="144"/>
    </row>
    <row r="307" ht="15.75" customHeight="1">
      <c r="A307" s="143"/>
      <c r="B307" s="143"/>
      <c r="C307" s="143"/>
      <c r="D307" s="143"/>
      <c r="E307" s="143"/>
      <c r="F307" s="143"/>
      <c r="G307" s="143"/>
      <c r="H307" s="143"/>
      <c r="I307" s="289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4"/>
      <c r="AD307" s="144"/>
      <c r="AE307" s="144"/>
      <c r="AF307" s="144"/>
      <c r="AG307" s="144"/>
      <c r="AH307" s="144"/>
      <c r="AI307" s="144"/>
      <c r="AJ307" s="144"/>
      <c r="AK307" s="144"/>
      <c r="AL307" s="144"/>
    </row>
    <row r="308" ht="15.75" customHeight="1">
      <c r="A308" s="143"/>
      <c r="B308" s="143"/>
      <c r="C308" s="143"/>
      <c r="D308" s="143"/>
      <c r="E308" s="143"/>
      <c r="F308" s="143"/>
      <c r="G308" s="143"/>
      <c r="H308" s="143"/>
      <c r="I308" s="289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4"/>
      <c r="AD308" s="144"/>
      <c r="AE308" s="144"/>
      <c r="AF308" s="144"/>
      <c r="AG308" s="144"/>
      <c r="AH308" s="144"/>
      <c r="AI308" s="144"/>
      <c r="AJ308" s="144"/>
      <c r="AK308" s="144"/>
      <c r="AL308" s="144"/>
    </row>
    <row r="309" ht="15.75" customHeight="1">
      <c r="A309" s="143"/>
      <c r="B309" s="143"/>
      <c r="C309" s="143"/>
      <c r="D309" s="143"/>
      <c r="E309" s="143"/>
      <c r="F309" s="143"/>
      <c r="G309" s="143"/>
      <c r="H309" s="143"/>
      <c r="I309" s="289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4"/>
      <c r="AD309" s="144"/>
      <c r="AE309" s="144"/>
      <c r="AF309" s="144"/>
      <c r="AG309" s="144"/>
      <c r="AH309" s="144"/>
      <c r="AI309" s="144"/>
      <c r="AJ309" s="144"/>
      <c r="AK309" s="144"/>
      <c r="AL309" s="144"/>
    </row>
    <row r="310" ht="15.75" customHeight="1">
      <c r="A310" s="143"/>
      <c r="B310" s="143"/>
      <c r="C310" s="143"/>
      <c r="D310" s="143"/>
      <c r="E310" s="143"/>
      <c r="F310" s="143"/>
      <c r="G310" s="143"/>
      <c r="H310" s="143"/>
      <c r="I310" s="289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4"/>
      <c r="AD310" s="144"/>
      <c r="AE310" s="144"/>
      <c r="AF310" s="144"/>
      <c r="AG310" s="144"/>
      <c r="AH310" s="144"/>
      <c r="AI310" s="144"/>
      <c r="AJ310" s="144"/>
      <c r="AK310" s="144"/>
      <c r="AL310" s="144"/>
    </row>
    <row r="311" ht="15.75" customHeight="1">
      <c r="A311" s="143"/>
      <c r="B311" s="143"/>
      <c r="C311" s="143"/>
      <c r="D311" s="143"/>
      <c r="E311" s="143"/>
      <c r="F311" s="143"/>
      <c r="G311" s="143"/>
      <c r="H311" s="143"/>
      <c r="I311" s="289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4"/>
      <c r="AD311" s="144"/>
      <c r="AE311" s="144"/>
      <c r="AF311" s="144"/>
      <c r="AG311" s="144"/>
      <c r="AH311" s="144"/>
      <c r="AI311" s="144"/>
      <c r="AJ311" s="144"/>
      <c r="AK311" s="144"/>
      <c r="AL311" s="144"/>
    </row>
    <row r="312" ht="15.75" customHeight="1">
      <c r="A312" s="143"/>
      <c r="B312" s="143"/>
      <c r="C312" s="143"/>
      <c r="D312" s="143"/>
      <c r="E312" s="143"/>
      <c r="F312" s="143"/>
      <c r="G312" s="143"/>
      <c r="H312" s="143"/>
      <c r="I312" s="289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4"/>
      <c r="AD312" s="144"/>
      <c r="AE312" s="144"/>
      <c r="AF312" s="144"/>
      <c r="AG312" s="144"/>
      <c r="AH312" s="144"/>
      <c r="AI312" s="144"/>
      <c r="AJ312" s="144"/>
      <c r="AK312" s="144"/>
      <c r="AL312" s="144"/>
    </row>
    <row r="313" ht="15.75" customHeight="1">
      <c r="A313" s="143"/>
      <c r="B313" s="143"/>
      <c r="C313" s="143"/>
      <c r="D313" s="143"/>
      <c r="E313" s="143"/>
      <c r="F313" s="143"/>
      <c r="G313" s="143"/>
      <c r="H313" s="143"/>
      <c r="I313" s="289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4"/>
      <c r="AD313" s="144"/>
      <c r="AE313" s="144"/>
      <c r="AF313" s="144"/>
      <c r="AG313" s="144"/>
      <c r="AH313" s="144"/>
      <c r="AI313" s="144"/>
      <c r="AJ313" s="144"/>
      <c r="AK313" s="144"/>
      <c r="AL313" s="144"/>
    </row>
    <row r="314" ht="15.75" customHeight="1">
      <c r="A314" s="143"/>
      <c r="B314" s="143"/>
      <c r="C314" s="143"/>
      <c r="D314" s="143"/>
      <c r="E314" s="143"/>
      <c r="F314" s="143"/>
      <c r="G314" s="143"/>
      <c r="H314" s="143"/>
      <c r="I314" s="289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4"/>
      <c r="AD314" s="144"/>
      <c r="AE314" s="144"/>
      <c r="AF314" s="144"/>
      <c r="AG314" s="144"/>
      <c r="AH314" s="144"/>
      <c r="AI314" s="144"/>
      <c r="AJ314" s="144"/>
      <c r="AK314" s="144"/>
      <c r="AL314" s="144"/>
    </row>
    <row r="315" ht="15.75" customHeight="1">
      <c r="A315" s="143"/>
      <c r="B315" s="143"/>
      <c r="C315" s="143"/>
      <c r="D315" s="143"/>
      <c r="E315" s="143"/>
      <c r="F315" s="143"/>
      <c r="G315" s="143"/>
      <c r="H315" s="143"/>
      <c r="I315" s="289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4"/>
      <c r="AD315" s="144"/>
      <c r="AE315" s="144"/>
      <c r="AF315" s="144"/>
      <c r="AG315" s="144"/>
      <c r="AH315" s="144"/>
      <c r="AI315" s="144"/>
      <c r="AJ315" s="144"/>
      <c r="AK315" s="144"/>
      <c r="AL315" s="144"/>
    </row>
    <row r="316" ht="15.75" customHeight="1">
      <c r="A316" s="143"/>
      <c r="B316" s="143"/>
      <c r="C316" s="143"/>
      <c r="D316" s="143"/>
      <c r="E316" s="143"/>
      <c r="F316" s="143"/>
      <c r="G316" s="143"/>
      <c r="H316" s="143"/>
      <c r="I316" s="289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4"/>
      <c r="AD316" s="144"/>
      <c r="AE316" s="144"/>
      <c r="AF316" s="144"/>
      <c r="AG316" s="144"/>
      <c r="AH316" s="144"/>
      <c r="AI316" s="144"/>
      <c r="AJ316" s="144"/>
      <c r="AK316" s="144"/>
      <c r="AL316" s="144"/>
    </row>
    <row r="317" ht="15.75" customHeight="1">
      <c r="A317" s="143"/>
      <c r="B317" s="143"/>
      <c r="C317" s="143"/>
      <c r="D317" s="143"/>
      <c r="E317" s="143"/>
      <c r="F317" s="143"/>
      <c r="G317" s="143"/>
      <c r="H317" s="143"/>
      <c r="I317" s="289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4"/>
      <c r="AD317" s="144"/>
      <c r="AE317" s="144"/>
      <c r="AF317" s="144"/>
      <c r="AG317" s="144"/>
      <c r="AH317" s="144"/>
      <c r="AI317" s="144"/>
      <c r="AJ317" s="144"/>
      <c r="AK317" s="144"/>
      <c r="AL317" s="144"/>
    </row>
    <row r="318" ht="15.75" customHeight="1">
      <c r="A318" s="143"/>
      <c r="B318" s="143"/>
      <c r="C318" s="143"/>
      <c r="D318" s="143"/>
      <c r="E318" s="143"/>
      <c r="F318" s="143"/>
      <c r="G318" s="143"/>
      <c r="H318" s="143"/>
      <c r="I318" s="289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4"/>
      <c r="AD318" s="144"/>
      <c r="AE318" s="144"/>
      <c r="AF318" s="144"/>
      <c r="AG318" s="144"/>
      <c r="AH318" s="144"/>
      <c r="AI318" s="144"/>
      <c r="AJ318" s="144"/>
      <c r="AK318" s="144"/>
      <c r="AL318" s="144"/>
    </row>
    <row r="319" ht="15.75" customHeight="1">
      <c r="A319" s="143"/>
      <c r="B319" s="143"/>
      <c r="C319" s="143"/>
      <c r="D319" s="143"/>
      <c r="E319" s="143"/>
      <c r="F319" s="143"/>
      <c r="G319" s="143"/>
      <c r="H319" s="143"/>
      <c r="I319" s="289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4"/>
      <c r="AD319" s="144"/>
      <c r="AE319" s="144"/>
      <c r="AF319" s="144"/>
      <c r="AG319" s="144"/>
      <c r="AH319" s="144"/>
      <c r="AI319" s="144"/>
      <c r="AJ319" s="144"/>
      <c r="AK319" s="144"/>
      <c r="AL319" s="144"/>
    </row>
    <row r="320" ht="15.75" customHeight="1">
      <c r="A320" s="143"/>
      <c r="B320" s="143"/>
      <c r="C320" s="143"/>
      <c r="D320" s="143"/>
      <c r="E320" s="143"/>
      <c r="F320" s="143"/>
      <c r="G320" s="143"/>
      <c r="H320" s="143"/>
      <c r="I320" s="289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4"/>
      <c r="AD320" s="144"/>
      <c r="AE320" s="144"/>
      <c r="AF320" s="144"/>
      <c r="AG320" s="144"/>
      <c r="AH320" s="144"/>
      <c r="AI320" s="144"/>
      <c r="AJ320" s="144"/>
      <c r="AK320" s="144"/>
      <c r="AL320" s="144"/>
    </row>
    <row r="321" ht="15.75" customHeight="1">
      <c r="A321" s="143"/>
      <c r="B321" s="143"/>
      <c r="C321" s="143"/>
      <c r="D321" s="143"/>
      <c r="E321" s="143"/>
      <c r="F321" s="143"/>
      <c r="G321" s="143"/>
      <c r="H321" s="143"/>
      <c r="I321" s="289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4"/>
      <c r="AD321" s="144"/>
      <c r="AE321" s="144"/>
      <c r="AF321" s="144"/>
      <c r="AG321" s="144"/>
      <c r="AH321" s="144"/>
      <c r="AI321" s="144"/>
      <c r="AJ321" s="144"/>
      <c r="AK321" s="144"/>
      <c r="AL321" s="144"/>
    </row>
    <row r="322" ht="15.75" customHeight="1">
      <c r="A322" s="143"/>
      <c r="B322" s="143"/>
      <c r="C322" s="143"/>
      <c r="D322" s="143"/>
      <c r="E322" s="143"/>
      <c r="F322" s="143"/>
      <c r="G322" s="143"/>
      <c r="H322" s="143"/>
      <c r="I322" s="289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4"/>
      <c r="AD322" s="144"/>
      <c r="AE322" s="144"/>
      <c r="AF322" s="144"/>
      <c r="AG322" s="144"/>
      <c r="AH322" s="144"/>
      <c r="AI322" s="144"/>
      <c r="AJ322" s="144"/>
      <c r="AK322" s="144"/>
      <c r="AL322" s="144"/>
    </row>
    <row r="323" ht="15.75" customHeight="1">
      <c r="A323" s="143"/>
      <c r="B323" s="143"/>
      <c r="C323" s="143"/>
      <c r="D323" s="143"/>
      <c r="E323" s="143"/>
      <c r="F323" s="143"/>
      <c r="G323" s="143"/>
      <c r="H323" s="143"/>
      <c r="I323" s="289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4"/>
      <c r="AD323" s="144"/>
      <c r="AE323" s="144"/>
      <c r="AF323" s="144"/>
      <c r="AG323" s="144"/>
      <c r="AH323" s="144"/>
      <c r="AI323" s="144"/>
      <c r="AJ323" s="144"/>
      <c r="AK323" s="144"/>
      <c r="AL323" s="144"/>
    </row>
    <row r="324" ht="15.75" customHeight="1">
      <c r="A324" s="143"/>
      <c r="B324" s="143"/>
      <c r="C324" s="143"/>
      <c r="D324" s="143"/>
      <c r="E324" s="143"/>
      <c r="F324" s="143"/>
      <c r="G324" s="143"/>
      <c r="H324" s="143"/>
      <c r="I324" s="289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4"/>
      <c r="AD324" s="144"/>
      <c r="AE324" s="144"/>
      <c r="AF324" s="144"/>
      <c r="AG324" s="144"/>
      <c r="AH324" s="144"/>
      <c r="AI324" s="144"/>
      <c r="AJ324" s="144"/>
      <c r="AK324" s="144"/>
      <c r="AL324" s="144"/>
    </row>
    <row r="325" ht="15.75" customHeight="1">
      <c r="A325" s="143"/>
      <c r="B325" s="143"/>
      <c r="C325" s="143"/>
      <c r="D325" s="143"/>
      <c r="E325" s="143"/>
      <c r="F325" s="143"/>
      <c r="G325" s="143"/>
      <c r="H325" s="143"/>
      <c r="I325" s="289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4"/>
      <c r="AD325" s="144"/>
      <c r="AE325" s="144"/>
      <c r="AF325" s="144"/>
      <c r="AG325" s="144"/>
      <c r="AH325" s="144"/>
      <c r="AI325" s="144"/>
      <c r="AJ325" s="144"/>
      <c r="AK325" s="144"/>
      <c r="AL325" s="144"/>
    </row>
    <row r="326" ht="15.75" customHeight="1">
      <c r="A326" s="143"/>
      <c r="B326" s="143"/>
      <c r="C326" s="143"/>
      <c r="D326" s="143"/>
      <c r="E326" s="143"/>
      <c r="F326" s="143"/>
      <c r="G326" s="143"/>
      <c r="H326" s="143"/>
      <c r="I326" s="289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4"/>
      <c r="AD326" s="144"/>
      <c r="AE326" s="144"/>
      <c r="AF326" s="144"/>
      <c r="AG326" s="144"/>
      <c r="AH326" s="144"/>
      <c r="AI326" s="144"/>
      <c r="AJ326" s="144"/>
      <c r="AK326" s="144"/>
      <c r="AL326" s="144"/>
    </row>
    <row r="327" ht="15.75" customHeight="1">
      <c r="A327" s="143"/>
      <c r="B327" s="143"/>
      <c r="C327" s="143"/>
      <c r="D327" s="143"/>
      <c r="E327" s="143"/>
      <c r="F327" s="143"/>
      <c r="G327" s="143"/>
      <c r="H327" s="143"/>
      <c r="I327" s="289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4"/>
      <c r="AD327" s="144"/>
      <c r="AE327" s="144"/>
      <c r="AF327" s="144"/>
      <c r="AG327" s="144"/>
      <c r="AH327" s="144"/>
      <c r="AI327" s="144"/>
      <c r="AJ327" s="144"/>
      <c r="AK327" s="144"/>
      <c r="AL327" s="144"/>
    </row>
    <row r="328" ht="15.75" customHeight="1">
      <c r="A328" s="143"/>
      <c r="B328" s="143"/>
      <c r="C328" s="143"/>
      <c r="D328" s="143"/>
      <c r="E328" s="143"/>
      <c r="F328" s="143"/>
      <c r="G328" s="143"/>
      <c r="H328" s="143"/>
      <c r="I328" s="289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4"/>
      <c r="AD328" s="144"/>
      <c r="AE328" s="144"/>
      <c r="AF328" s="144"/>
      <c r="AG328" s="144"/>
      <c r="AH328" s="144"/>
      <c r="AI328" s="144"/>
      <c r="AJ328" s="144"/>
      <c r="AK328" s="144"/>
      <c r="AL328" s="144"/>
    </row>
    <row r="329" ht="15.75" customHeight="1">
      <c r="A329" s="143"/>
      <c r="B329" s="143"/>
      <c r="C329" s="143"/>
      <c r="D329" s="143"/>
      <c r="E329" s="143"/>
      <c r="F329" s="143"/>
      <c r="G329" s="143"/>
      <c r="H329" s="143"/>
      <c r="I329" s="289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4"/>
      <c r="AD329" s="144"/>
      <c r="AE329" s="144"/>
      <c r="AF329" s="144"/>
      <c r="AG329" s="144"/>
      <c r="AH329" s="144"/>
      <c r="AI329" s="144"/>
      <c r="AJ329" s="144"/>
      <c r="AK329" s="144"/>
      <c r="AL329" s="144"/>
    </row>
    <row r="330" ht="15.75" customHeight="1">
      <c r="A330" s="143"/>
      <c r="B330" s="143"/>
      <c r="C330" s="143"/>
      <c r="D330" s="143"/>
      <c r="E330" s="143"/>
      <c r="F330" s="143"/>
      <c r="G330" s="143"/>
      <c r="H330" s="143"/>
      <c r="I330" s="289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4"/>
      <c r="AD330" s="144"/>
      <c r="AE330" s="144"/>
      <c r="AF330" s="144"/>
      <c r="AG330" s="144"/>
      <c r="AH330" s="144"/>
      <c r="AI330" s="144"/>
      <c r="AJ330" s="144"/>
      <c r="AK330" s="144"/>
      <c r="AL330" s="144"/>
    </row>
    <row r="331" ht="15.75" customHeight="1">
      <c r="A331" s="143"/>
      <c r="B331" s="143"/>
      <c r="C331" s="143"/>
      <c r="D331" s="143"/>
      <c r="E331" s="143"/>
      <c r="F331" s="143"/>
      <c r="G331" s="143"/>
      <c r="H331" s="143"/>
      <c r="I331" s="289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4"/>
      <c r="AD331" s="144"/>
      <c r="AE331" s="144"/>
      <c r="AF331" s="144"/>
      <c r="AG331" s="144"/>
      <c r="AH331" s="144"/>
      <c r="AI331" s="144"/>
      <c r="AJ331" s="144"/>
      <c r="AK331" s="144"/>
      <c r="AL331" s="144"/>
    </row>
    <row r="332" ht="15.75" customHeight="1">
      <c r="A332" s="143"/>
      <c r="B332" s="143"/>
      <c r="C332" s="143"/>
      <c r="D332" s="143"/>
      <c r="E332" s="143"/>
      <c r="F332" s="143"/>
      <c r="G332" s="143"/>
      <c r="H332" s="143"/>
      <c r="I332" s="289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4"/>
      <c r="AD332" s="144"/>
      <c r="AE332" s="144"/>
      <c r="AF332" s="144"/>
      <c r="AG332" s="144"/>
      <c r="AH332" s="144"/>
      <c r="AI332" s="144"/>
      <c r="AJ332" s="144"/>
      <c r="AK332" s="144"/>
      <c r="AL332" s="144"/>
    </row>
    <row r="333" ht="15.75" customHeight="1">
      <c r="A333" s="143"/>
      <c r="B333" s="143"/>
      <c r="C333" s="143"/>
      <c r="D333" s="143"/>
      <c r="E333" s="143"/>
      <c r="F333" s="143"/>
      <c r="G333" s="143"/>
      <c r="H333" s="143"/>
      <c r="I333" s="289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4"/>
      <c r="AD333" s="144"/>
      <c r="AE333" s="144"/>
      <c r="AF333" s="144"/>
      <c r="AG333" s="144"/>
      <c r="AH333" s="144"/>
      <c r="AI333" s="144"/>
      <c r="AJ333" s="144"/>
      <c r="AK333" s="144"/>
      <c r="AL333" s="144"/>
    </row>
    <row r="334" ht="15.75" customHeight="1">
      <c r="A334" s="143"/>
      <c r="B334" s="143"/>
      <c r="C334" s="143"/>
      <c r="D334" s="143"/>
      <c r="E334" s="143"/>
      <c r="F334" s="143"/>
      <c r="G334" s="143"/>
      <c r="H334" s="143"/>
      <c r="I334" s="289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4"/>
      <c r="AD334" s="144"/>
      <c r="AE334" s="144"/>
      <c r="AF334" s="144"/>
      <c r="AG334" s="144"/>
      <c r="AH334" s="144"/>
      <c r="AI334" s="144"/>
      <c r="AJ334" s="144"/>
      <c r="AK334" s="144"/>
      <c r="AL334" s="144"/>
    </row>
    <row r="335" ht="15.75" customHeight="1">
      <c r="A335" s="143"/>
      <c r="B335" s="143"/>
      <c r="C335" s="143"/>
      <c r="D335" s="143"/>
      <c r="E335" s="143"/>
      <c r="F335" s="143"/>
      <c r="G335" s="143"/>
      <c r="H335" s="143"/>
      <c r="I335" s="289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4"/>
      <c r="AD335" s="144"/>
      <c r="AE335" s="144"/>
      <c r="AF335" s="144"/>
      <c r="AG335" s="144"/>
      <c r="AH335" s="144"/>
      <c r="AI335" s="144"/>
      <c r="AJ335" s="144"/>
      <c r="AK335" s="144"/>
      <c r="AL335" s="144"/>
    </row>
    <row r="336" ht="15.75" customHeight="1">
      <c r="A336" s="143"/>
      <c r="B336" s="143"/>
      <c r="C336" s="143"/>
      <c r="D336" s="143"/>
      <c r="E336" s="143"/>
      <c r="F336" s="143"/>
      <c r="G336" s="143"/>
      <c r="H336" s="143"/>
      <c r="I336" s="289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4"/>
      <c r="AD336" s="144"/>
      <c r="AE336" s="144"/>
      <c r="AF336" s="144"/>
      <c r="AG336" s="144"/>
      <c r="AH336" s="144"/>
      <c r="AI336" s="144"/>
      <c r="AJ336" s="144"/>
      <c r="AK336" s="144"/>
      <c r="AL336" s="144"/>
    </row>
    <row r="337" ht="15.75" customHeight="1">
      <c r="A337" s="143"/>
      <c r="B337" s="143"/>
      <c r="C337" s="143"/>
      <c r="D337" s="143"/>
      <c r="E337" s="143"/>
      <c r="F337" s="143"/>
      <c r="G337" s="143"/>
      <c r="H337" s="143"/>
      <c r="I337" s="289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4"/>
      <c r="AD337" s="144"/>
      <c r="AE337" s="144"/>
      <c r="AF337" s="144"/>
      <c r="AG337" s="144"/>
      <c r="AH337" s="144"/>
      <c r="AI337" s="144"/>
      <c r="AJ337" s="144"/>
      <c r="AK337" s="144"/>
      <c r="AL337" s="144"/>
    </row>
    <row r="338" ht="15.75" customHeight="1">
      <c r="A338" s="143"/>
      <c r="B338" s="143"/>
      <c r="C338" s="143"/>
      <c r="D338" s="143"/>
      <c r="E338" s="143"/>
      <c r="F338" s="143"/>
      <c r="G338" s="143"/>
      <c r="H338" s="143"/>
      <c r="I338" s="289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4"/>
      <c r="AD338" s="144"/>
      <c r="AE338" s="144"/>
      <c r="AF338" s="144"/>
      <c r="AG338" s="144"/>
      <c r="AH338" s="144"/>
      <c r="AI338" s="144"/>
      <c r="AJ338" s="144"/>
      <c r="AK338" s="144"/>
      <c r="AL338" s="144"/>
    </row>
    <row r="339" ht="15.75" customHeight="1">
      <c r="A339" s="143"/>
      <c r="B339" s="143"/>
      <c r="C339" s="143"/>
      <c r="D339" s="143"/>
      <c r="E339" s="143"/>
      <c r="F339" s="143"/>
      <c r="G339" s="143"/>
      <c r="H339" s="143"/>
      <c r="I339" s="289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</row>
    <row r="340" ht="15.75" customHeight="1">
      <c r="A340" s="143"/>
      <c r="B340" s="143"/>
      <c r="C340" s="143"/>
      <c r="D340" s="143"/>
      <c r="E340" s="143"/>
      <c r="F340" s="143"/>
      <c r="G340" s="143"/>
      <c r="H340" s="143"/>
      <c r="I340" s="289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4"/>
      <c r="AD340" s="144"/>
      <c r="AE340" s="144"/>
      <c r="AF340" s="144"/>
      <c r="AG340" s="144"/>
      <c r="AH340" s="144"/>
      <c r="AI340" s="144"/>
      <c r="AJ340" s="144"/>
      <c r="AK340" s="144"/>
      <c r="AL340" s="144"/>
    </row>
    <row r="341" ht="15.75" customHeight="1">
      <c r="A341" s="143"/>
      <c r="B341" s="143"/>
      <c r="C341" s="143"/>
      <c r="D341" s="143"/>
      <c r="E341" s="143"/>
      <c r="F341" s="143"/>
      <c r="G341" s="143"/>
      <c r="H341" s="143"/>
      <c r="I341" s="289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4"/>
      <c r="AD341" s="144"/>
      <c r="AE341" s="144"/>
      <c r="AF341" s="144"/>
      <c r="AG341" s="144"/>
      <c r="AH341" s="144"/>
      <c r="AI341" s="144"/>
      <c r="AJ341" s="144"/>
      <c r="AK341" s="144"/>
      <c r="AL341" s="144"/>
    </row>
    <row r="342" ht="15.75" customHeight="1">
      <c r="A342" s="143"/>
      <c r="B342" s="143"/>
      <c r="C342" s="143"/>
      <c r="D342" s="143"/>
      <c r="E342" s="143"/>
      <c r="F342" s="143"/>
      <c r="G342" s="143"/>
      <c r="H342" s="143"/>
      <c r="I342" s="289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4"/>
      <c r="AD342" s="144"/>
      <c r="AE342" s="144"/>
      <c r="AF342" s="144"/>
      <c r="AG342" s="144"/>
      <c r="AH342" s="144"/>
      <c r="AI342" s="144"/>
      <c r="AJ342" s="144"/>
      <c r="AK342" s="144"/>
      <c r="AL342" s="144"/>
    </row>
    <row r="343" ht="15.75" customHeight="1">
      <c r="A343" s="143"/>
      <c r="B343" s="143"/>
      <c r="C343" s="143"/>
      <c r="D343" s="143"/>
      <c r="E343" s="143"/>
      <c r="F343" s="143"/>
      <c r="G343" s="143"/>
      <c r="H343" s="143"/>
      <c r="I343" s="289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4"/>
      <c r="AD343" s="144"/>
      <c r="AE343" s="144"/>
      <c r="AF343" s="144"/>
      <c r="AG343" s="144"/>
      <c r="AH343" s="144"/>
      <c r="AI343" s="144"/>
      <c r="AJ343" s="144"/>
      <c r="AK343" s="144"/>
      <c r="AL343" s="144"/>
    </row>
    <row r="344" ht="15.75" customHeight="1">
      <c r="A344" s="143"/>
      <c r="B344" s="143"/>
      <c r="C344" s="143"/>
      <c r="D344" s="143"/>
      <c r="E344" s="143"/>
      <c r="F344" s="143"/>
      <c r="G344" s="143"/>
      <c r="H344" s="143"/>
      <c r="I344" s="289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4"/>
      <c r="AD344" s="144"/>
      <c r="AE344" s="144"/>
      <c r="AF344" s="144"/>
      <c r="AG344" s="144"/>
      <c r="AH344" s="144"/>
      <c r="AI344" s="144"/>
      <c r="AJ344" s="144"/>
      <c r="AK344" s="144"/>
      <c r="AL344" s="144"/>
    </row>
    <row r="345" ht="15.75" customHeight="1">
      <c r="A345" s="143"/>
      <c r="B345" s="143"/>
      <c r="C345" s="143"/>
      <c r="D345" s="143"/>
      <c r="E345" s="143"/>
      <c r="F345" s="143"/>
      <c r="G345" s="143"/>
      <c r="H345" s="143"/>
      <c r="I345" s="289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4"/>
      <c r="AD345" s="144"/>
      <c r="AE345" s="144"/>
      <c r="AF345" s="144"/>
      <c r="AG345" s="144"/>
      <c r="AH345" s="144"/>
      <c r="AI345" s="144"/>
      <c r="AJ345" s="144"/>
      <c r="AK345" s="144"/>
      <c r="AL345" s="144"/>
    </row>
    <row r="346" ht="15.75" customHeight="1">
      <c r="A346" s="143"/>
      <c r="B346" s="143"/>
      <c r="C346" s="143"/>
      <c r="D346" s="143"/>
      <c r="E346" s="143"/>
      <c r="F346" s="143"/>
      <c r="G346" s="143"/>
      <c r="H346" s="143"/>
      <c r="I346" s="289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4"/>
      <c r="AD346" s="144"/>
      <c r="AE346" s="144"/>
      <c r="AF346" s="144"/>
      <c r="AG346" s="144"/>
      <c r="AH346" s="144"/>
      <c r="AI346" s="144"/>
      <c r="AJ346" s="144"/>
      <c r="AK346" s="144"/>
      <c r="AL346" s="144"/>
    </row>
    <row r="347" ht="15.75" customHeight="1">
      <c r="A347" s="143"/>
      <c r="B347" s="143"/>
      <c r="C347" s="143"/>
      <c r="D347" s="143"/>
      <c r="E347" s="143"/>
      <c r="F347" s="143"/>
      <c r="G347" s="143"/>
      <c r="H347" s="143"/>
      <c r="I347" s="289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4"/>
      <c r="AD347" s="144"/>
      <c r="AE347" s="144"/>
      <c r="AF347" s="144"/>
      <c r="AG347" s="144"/>
      <c r="AH347" s="144"/>
      <c r="AI347" s="144"/>
      <c r="AJ347" s="144"/>
      <c r="AK347" s="144"/>
      <c r="AL347" s="144"/>
    </row>
    <row r="348" ht="15.75" customHeight="1">
      <c r="A348" s="143"/>
      <c r="B348" s="143"/>
      <c r="C348" s="143"/>
      <c r="D348" s="143"/>
      <c r="E348" s="143"/>
      <c r="F348" s="143"/>
      <c r="G348" s="143"/>
      <c r="H348" s="143"/>
      <c r="I348" s="289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4"/>
      <c r="AD348" s="144"/>
      <c r="AE348" s="144"/>
      <c r="AF348" s="144"/>
      <c r="AG348" s="144"/>
      <c r="AH348" s="144"/>
      <c r="AI348" s="144"/>
      <c r="AJ348" s="144"/>
      <c r="AK348" s="144"/>
      <c r="AL348" s="144"/>
    </row>
    <row r="349" ht="15.75" customHeight="1">
      <c r="A349" s="143"/>
      <c r="B349" s="143"/>
      <c r="C349" s="143"/>
      <c r="D349" s="143"/>
      <c r="E349" s="143"/>
      <c r="F349" s="143"/>
      <c r="G349" s="143"/>
      <c r="H349" s="143"/>
      <c r="I349" s="289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4"/>
      <c r="AD349" s="144"/>
      <c r="AE349" s="144"/>
      <c r="AF349" s="144"/>
      <c r="AG349" s="144"/>
      <c r="AH349" s="144"/>
      <c r="AI349" s="144"/>
      <c r="AJ349" s="144"/>
      <c r="AK349" s="144"/>
      <c r="AL349" s="144"/>
    </row>
    <row r="350" ht="15.75" customHeight="1">
      <c r="A350" s="143"/>
      <c r="B350" s="143"/>
      <c r="C350" s="143"/>
      <c r="D350" s="143"/>
      <c r="E350" s="143"/>
      <c r="F350" s="143"/>
      <c r="G350" s="143"/>
      <c r="H350" s="143"/>
      <c r="I350" s="289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4"/>
      <c r="AD350" s="144"/>
      <c r="AE350" s="144"/>
      <c r="AF350" s="144"/>
      <c r="AG350" s="144"/>
      <c r="AH350" s="144"/>
      <c r="AI350" s="144"/>
      <c r="AJ350" s="144"/>
      <c r="AK350" s="144"/>
      <c r="AL350" s="144"/>
    </row>
    <row r="351" ht="15.75" customHeight="1">
      <c r="A351" s="143"/>
      <c r="B351" s="143"/>
      <c r="C351" s="143"/>
      <c r="D351" s="143"/>
      <c r="E351" s="143"/>
      <c r="F351" s="143"/>
      <c r="G351" s="143"/>
      <c r="H351" s="143"/>
      <c r="I351" s="289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4"/>
      <c r="AD351" s="144"/>
      <c r="AE351" s="144"/>
      <c r="AF351" s="144"/>
      <c r="AG351" s="144"/>
      <c r="AH351" s="144"/>
      <c r="AI351" s="144"/>
      <c r="AJ351" s="144"/>
      <c r="AK351" s="144"/>
      <c r="AL351" s="144"/>
    </row>
    <row r="352" ht="15.75" customHeight="1">
      <c r="A352" s="143"/>
      <c r="B352" s="143"/>
      <c r="C352" s="143"/>
      <c r="D352" s="143"/>
      <c r="E352" s="143"/>
      <c r="F352" s="143"/>
      <c r="G352" s="143"/>
      <c r="H352" s="143"/>
      <c r="I352" s="289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4"/>
      <c r="AD352" s="144"/>
      <c r="AE352" s="144"/>
      <c r="AF352" s="144"/>
      <c r="AG352" s="144"/>
      <c r="AH352" s="144"/>
      <c r="AI352" s="144"/>
      <c r="AJ352" s="144"/>
      <c r="AK352" s="144"/>
      <c r="AL352" s="144"/>
    </row>
    <row r="353" ht="15.75" customHeight="1">
      <c r="A353" s="143"/>
      <c r="B353" s="143"/>
      <c r="C353" s="143"/>
      <c r="D353" s="143"/>
      <c r="E353" s="143"/>
      <c r="F353" s="143"/>
      <c r="G353" s="143"/>
      <c r="H353" s="143"/>
      <c r="I353" s="289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4"/>
      <c r="AD353" s="144"/>
      <c r="AE353" s="144"/>
      <c r="AF353" s="144"/>
      <c r="AG353" s="144"/>
      <c r="AH353" s="144"/>
      <c r="AI353" s="144"/>
      <c r="AJ353" s="144"/>
      <c r="AK353" s="144"/>
      <c r="AL353" s="144"/>
    </row>
    <row r="354" ht="15.75" customHeight="1">
      <c r="A354" s="143"/>
      <c r="B354" s="143"/>
      <c r="C354" s="143"/>
      <c r="D354" s="143"/>
      <c r="E354" s="143"/>
      <c r="F354" s="143"/>
      <c r="G354" s="143"/>
      <c r="H354" s="143"/>
      <c r="I354" s="289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4"/>
      <c r="AD354" s="144"/>
      <c r="AE354" s="144"/>
      <c r="AF354" s="144"/>
      <c r="AG354" s="144"/>
      <c r="AH354" s="144"/>
      <c r="AI354" s="144"/>
      <c r="AJ354" s="144"/>
      <c r="AK354" s="144"/>
      <c r="AL354" s="144"/>
    </row>
    <row r="355" ht="15.75" customHeight="1">
      <c r="A355" s="143"/>
      <c r="B355" s="143"/>
      <c r="C355" s="143"/>
      <c r="D355" s="143"/>
      <c r="E355" s="143"/>
      <c r="F355" s="143"/>
      <c r="G355" s="143"/>
      <c r="H355" s="143"/>
      <c r="I355" s="289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4"/>
    </row>
    <row r="356" ht="15.75" customHeight="1">
      <c r="A356" s="143"/>
      <c r="B356" s="143"/>
      <c r="C356" s="143"/>
      <c r="D356" s="143"/>
      <c r="E356" s="143"/>
      <c r="F356" s="143"/>
      <c r="G356" s="143"/>
      <c r="H356" s="143"/>
      <c r="I356" s="289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4"/>
      <c r="AD356" s="144"/>
      <c r="AE356" s="144"/>
      <c r="AF356" s="144"/>
      <c r="AG356" s="144"/>
      <c r="AH356" s="144"/>
      <c r="AI356" s="144"/>
      <c r="AJ356" s="144"/>
      <c r="AK356" s="144"/>
      <c r="AL356" s="144"/>
    </row>
    <row r="357" ht="15.75" customHeight="1">
      <c r="A357" s="143"/>
      <c r="B357" s="143"/>
      <c r="C357" s="143"/>
      <c r="D357" s="143"/>
      <c r="E357" s="143"/>
      <c r="F357" s="143"/>
      <c r="G357" s="143"/>
      <c r="H357" s="143"/>
      <c r="I357" s="289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4"/>
      <c r="AD357" s="144"/>
      <c r="AE357" s="144"/>
      <c r="AF357" s="144"/>
      <c r="AG357" s="144"/>
      <c r="AH357" s="144"/>
      <c r="AI357" s="144"/>
      <c r="AJ357" s="144"/>
      <c r="AK357" s="144"/>
      <c r="AL357" s="144"/>
    </row>
    <row r="358" ht="15.75" customHeight="1">
      <c r="A358" s="143"/>
      <c r="B358" s="143"/>
      <c r="C358" s="143"/>
      <c r="D358" s="143"/>
      <c r="E358" s="143"/>
      <c r="F358" s="143"/>
      <c r="G358" s="143"/>
      <c r="H358" s="143"/>
      <c r="I358" s="289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4"/>
      <c r="AD358" s="144"/>
      <c r="AE358" s="144"/>
      <c r="AF358" s="144"/>
      <c r="AG358" s="144"/>
      <c r="AH358" s="144"/>
      <c r="AI358" s="144"/>
      <c r="AJ358" s="144"/>
      <c r="AK358" s="144"/>
      <c r="AL358" s="144"/>
    </row>
    <row r="359" ht="15.75" customHeight="1">
      <c r="A359" s="143"/>
      <c r="B359" s="143"/>
      <c r="C359" s="143"/>
      <c r="D359" s="143"/>
      <c r="E359" s="143"/>
      <c r="F359" s="143"/>
      <c r="G359" s="143"/>
      <c r="H359" s="143"/>
      <c r="I359" s="289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4"/>
      <c r="AD359" s="144"/>
      <c r="AE359" s="144"/>
      <c r="AF359" s="144"/>
      <c r="AG359" s="144"/>
      <c r="AH359" s="144"/>
      <c r="AI359" s="144"/>
      <c r="AJ359" s="144"/>
      <c r="AK359" s="144"/>
      <c r="AL359" s="144"/>
    </row>
    <row r="360" ht="15.75" customHeight="1">
      <c r="A360" s="143"/>
      <c r="B360" s="143"/>
      <c r="C360" s="143"/>
      <c r="D360" s="143"/>
      <c r="E360" s="143"/>
      <c r="F360" s="143"/>
      <c r="G360" s="143"/>
      <c r="H360" s="143"/>
      <c r="I360" s="289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4"/>
      <c r="AD360" s="144"/>
      <c r="AE360" s="144"/>
      <c r="AF360" s="144"/>
      <c r="AG360" s="144"/>
      <c r="AH360" s="144"/>
      <c r="AI360" s="144"/>
      <c r="AJ360" s="144"/>
      <c r="AK360" s="144"/>
      <c r="AL360" s="144"/>
    </row>
    <row r="361" ht="15.75" customHeight="1">
      <c r="A361" s="143"/>
      <c r="B361" s="143"/>
      <c r="C361" s="143"/>
      <c r="D361" s="143"/>
      <c r="E361" s="143"/>
      <c r="F361" s="143"/>
      <c r="G361" s="143"/>
      <c r="H361" s="143"/>
      <c r="I361" s="289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4"/>
      <c r="AD361" s="144"/>
      <c r="AE361" s="144"/>
      <c r="AF361" s="144"/>
      <c r="AG361" s="144"/>
      <c r="AH361" s="144"/>
      <c r="AI361" s="144"/>
      <c r="AJ361" s="144"/>
      <c r="AK361" s="144"/>
      <c r="AL361" s="144"/>
    </row>
    <row r="362" ht="15.75" customHeight="1">
      <c r="A362" s="143"/>
      <c r="B362" s="143"/>
      <c r="C362" s="143"/>
      <c r="D362" s="143"/>
      <c r="E362" s="143"/>
      <c r="F362" s="143"/>
      <c r="G362" s="143"/>
      <c r="H362" s="143"/>
      <c r="I362" s="289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4"/>
      <c r="AD362" s="144"/>
      <c r="AE362" s="144"/>
      <c r="AF362" s="144"/>
      <c r="AG362" s="144"/>
      <c r="AH362" s="144"/>
      <c r="AI362" s="144"/>
      <c r="AJ362" s="144"/>
      <c r="AK362" s="144"/>
      <c r="AL362" s="144"/>
    </row>
    <row r="363" ht="15.75" customHeight="1">
      <c r="A363" s="143"/>
      <c r="B363" s="143"/>
      <c r="C363" s="143"/>
      <c r="D363" s="143"/>
      <c r="E363" s="143"/>
      <c r="F363" s="143"/>
      <c r="G363" s="143"/>
      <c r="H363" s="143"/>
      <c r="I363" s="289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4"/>
      <c r="AD363" s="144"/>
      <c r="AE363" s="144"/>
      <c r="AF363" s="144"/>
      <c r="AG363" s="144"/>
      <c r="AH363" s="144"/>
      <c r="AI363" s="144"/>
      <c r="AJ363" s="144"/>
      <c r="AK363" s="144"/>
      <c r="AL363" s="144"/>
    </row>
    <row r="364" ht="15.75" customHeight="1">
      <c r="A364" s="143"/>
      <c r="B364" s="143"/>
      <c r="C364" s="143"/>
      <c r="D364" s="143"/>
      <c r="E364" s="143"/>
      <c r="F364" s="143"/>
      <c r="G364" s="143"/>
      <c r="H364" s="143"/>
      <c r="I364" s="289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4"/>
      <c r="AD364" s="144"/>
      <c r="AE364" s="144"/>
      <c r="AF364" s="144"/>
      <c r="AG364" s="144"/>
      <c r="AH364" s="144"/>
      <c r="AI364" s="144"/>
      <c r="AJ364" s="144"/>
      <c r="AK364" s="144"/>
      <c r="AL364" s="144"/>
    </row>
    <row r="365" ht="15.75" customHeight="1">
      <c r="A365" s="143"/>
      <c r="B365" s="143"/>
      <c r="C365" s="143"/>
      <c r="D365" s="143"/>
      <c r="E365" s="143"/>
      <c r="F365" s="143"/>
      <c r="G365" s="143"/>
      <c r="H365" s="143"/>
      <c r="I365" s="289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4"/>
      <c r="AD365" s="144"/>
      <c r="AE365" s="144"/>
      <c r="AF365" s="144"/>
      <c r="AG365" s="144"/>
      <c r="AH365" s="144"/>
      <c r="AI365" s="144"/>
      <c r="AJ365" s="144"/>
      <c r="AK365" s="144"/>
      <c r="AL365" s="144"/>
    </row>
    <row r="366" ht="15.75" customHeight="1">
      <c r="A366" s="143"/>
      <c r="B366" s="143"/>
      <c r="C366" s="143"/>
      <c r="D366" s="143"/>
      <c r="E366" s="143"/>
      <c r="F366" s="143"/>
      <c r="G366" s="143"/>
      <c r="H366" s="143"/>
      <c r="I366" s="289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4"/>
      <c r="AD366" s="144"/>
      <c r="AE366" s="144"/>
      <c r="AF366" s="144"/>
      <c r="AG366" s="144"/>
      <c r="AH366" s="144"/>
      <c r="AI366" s="144"/>
      <c r="AJ366" s="144"/>
      <c r="AK366" s="144"/>
      <c r="AL366" s="144"/>
    </row>
    <row r="367" ht="15.75" customHeight="1">
      <c r="A367" s="143"/>
      <c r="B367" s="143"/>
      <c r="C367" s="143"/>
      <c r="D367" s="143"/>
      <c r="E367" s="143"/>
      <c r="F367" s="143"/>
      <c r="G367" s="143"/>
      <c r="H367" s="143"/>
      <c r="I367" s="289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4"/>
      <c r="AD367" s="144"/>
      <c r="AE367" s="144"/>
      <c r="AF367" s="144"/>
      <c r="AG367" s="144"/>
      <c r="AH367" s="144"/>
      <c r="AI367" s="144"/>
      <c r="AJ367" s="144"/>
      <c r="AK367" s="144"/>
      <c r="AL367" s="144"/>
    </row>
    <row r="368" ht="15.75" customHeight="1">
      <c r="A368" s="143"/>
      <c r="B368" s="143"/>
      <c r="C368" s="143"/>
      <c r="D368" s="143"/>
      <c r="E368" s="143"/>
      <c r="F368" s="143"/>
      <c r="G368" s="143"/>
      <c r="H368" s="143"/>
      <c r="I368" s="289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4"/>
      <c r="AD368" s="144"/>
      <c r="AE368" s="144"/>
      <c r="AF368" s="144"/>
      <c r="AG368" s="144"/>
      <c r="AH368" s="144"/>
      <c r="AI368" s="144"/>
      <c r="AJ368" s="144"/>
      <c r="AK368" s="144"/>
      <c r="AL368" s="144"/>
    </row>
    <row r="369" ht="15.75" customHeight="1">
      <c r="A369" s="143"/>
      <c r="B369" s="143"/>
      <c r="C369" s="143"/>
      <c r="D369" s="143"/>
      <c r="E369" s="143"/>
      <c r="F369" s="143"/>
      <c r="G369" s="143"/>
      <c r="H369" s="143"/>
      <c r="I369" s="289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4"/>
      <c r="AD369" s="144"/>
      <c r="AE369" s="144"/>
      <c r="AF369" s="144"/>
      <c r="AG369" s="144"/>
      <c r="AH369" s="144"/>
      <c r="AI369" s="144"/>
      <c r="AJ369" s="144"/>
      <c r="AK369" s="144"/>
      <c r="AL369" s="144"/>
    </row>
    <row r="370" ht="15.75" customHeight="1">
      <c r="A370" s="143"/>
      <c r="B370" s="143"/>
      <c r="C370" s="143"/>
      <c r="D370" s="143"/>
      <c r="E370" s="143"/>
      <c r="F370" s="143"/>
      <c r="G370" s="143"/>
      <c r="H370" s="143"/>
      <c r="I370" s="289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4"/>
      <c r="AD370" s="144"/>
      <c r="AE370" s="144"/>
      <c r="AF370" s="144"/>
      <c r="AG370" s="144"/>
      <c r="AH370" s="144"/>
      <c r="AI370" s="144"/>
      <c r="AJ370" s="144"/>
      <c r="AK370" s="144"/>
      <c r="AL370" s="144"/>
    </row>
    <row r="371" ht="15.75" customHeight="1">
      <c r="A371" s="143"/>
      <c r="B371" s="143"/>
      <c r="C371" s="143"/>
      <c r="D371" s="143"/>
      <c r="E371" s="143"/>
      <c r="F371" s="143"/>
      <c r="G371" s="143"/>
      <c r="H371" s="143"/>
      <c r="I371" s="289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4"/>
      <c r="AD371" s="144"/>
      <c r="AE371" s="144"/>
      <c r="AF371" s="144"/>
      <c r="AG371" s="144"/>
      <c r="AH371" s="144"/>
      <c r="AI371" s="144"/>
      <c r="AJ371" s="144"/>
      <c r="AK371" s="144"/>
      <c r="AL371" s="144"/>
    </row>
    <row r="372" ht="15.75" customHeight="1">
      <c r="A372" s="143"/>
      <c r="B372" s="143"/>
      <c r="C372" s="143"/>
      <c r="D372" s="143"/>
      <c r="E372" s="143"/>
      <c r="F372" s="143"/>
      <c r="G372" s="143"/>
      <c r="H372" s="143"/>
      <c r="I372" s="289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4"/>
      <c r="AD372" s="144"/>
      <c r="AE372" s="144"/>
      <c r="AF372" s="144"/>
      <c r="AG372" s="144"/>
      <c r="AH372" s="144"/>
      <c r="AI372" s="144"/>
      <c r="AJ372" s="144"/>
      <c r="AK372" s="144"/>
      <c r="AL372" s="144"/>
    </row>
    <row r="373" ht="15.75" customHeight="1">
      <c r="A373" s="143"/>
      <c r="B373" s="143"/>
      <c r="C373" s="143"/>
      <c r="D373" s="143"/>
      <c r="E373" s="143"/>
      <c r="F373" s="143"/>
      <c r="G373" s="143"/>
      <c r="H373" s="143"/>
      <c r="I373" s="289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4"/>
      <c r="AD373" s="144"/>
      <c r="AE373" s="144"/>
      <c r="AF373" s="144"/>
      <c r="AG373" s="144"/>
      <c r="AH373" s="144"/>
      <c r="AI373" s="144"/>
      <c r="AJ373" s="144"/>
      <c r="AK373" s="144"/>
      <c r="AL373" s="144"/>
    </row>
    <row r="374" ht="15.75" customHeight="1">
      <c r="A374" s="143"/>
      <c r="B374" s="143"/>
      <c r="C374" s="143"/>
      <c r="D374" s="143"/>
      <c r="E374" s="143"/>
      <c r="F374" s="143"/>
      <c r="G374" s="143"/>
      <c r="H374" s="143"/>
      <c r="I374" s="289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4"/>
      <c r="AD374" s="144"/>
      <c r="AE374" s="144"/>
      <c r="AF374" s="144"/>
      <c r="AG374" s="144"/>
      <c r="AH374" s="144"/>
      <c r="AI374" s="144"/>
      <c r="AJ374" s="144"/>
      <c r="AK374" s="144"/>
      <c r="AL374" s="144"/>
    </row>
    <row r="375" ht="15.75" customHeight="1">
      <c r="A375" s="143"/>
      <c r="B375" s="143"/>
      <c r="C375" s="143"/>
      <c r="D375" s="143"/>
      <c r="E375" s="143"/>
      <c r="F375" s="143"/>
      <c r="G375" s="143"/>
      <c r="H375" s="143"/>
      <c r="I375" s="289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4"/>
      <c r="AD375" s="144"/>
      <c r="AE375" s="144"/>
      <c r="AF375" s="144"/>
      <c r="AG375" s="144"/>
      <c r="AH375" s="144"/>
      <c r="AI375" s="144"/>
      <c r="AJ375" s="144"/>
      <c r="AK375" s="144"/>
      <c r="AL375" s="144"/>
    </row>
    <row r="376" ht="15.75" customHeight="1">
      <c r="A376" s="143"/>
      <c r="B376" s="143"/>
      <c r="C376" s="143"/>
      <c r="D376" s="143"/>
      <c r="E376" s="143"/>
      <c r="F376" s="143"/>
      <c r="G376" s="143"/>
      <c r="H376" s="143"/>
      <c r="I376" s="289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4"/>
      <c r="AD376" s="144"/>
      <c r="AE376" s="144"/>
      <c r="AF376" s="144"/>
      <c r="AG376" s="144"/>
      <c r="AH376" s="144"/>
      <c r="AI376" s="144"/>
      <c r="AJ376" s="144"/>
      <c r="AK376" s="144"/>
      <c r="AL376" s="144"/>
    </row>
    <row r="377" ht="15.75" customHeight="1">
      <c r="A377" s="143"/>
      <c r="B377" s="143"/>
      <c r="C377" s="143"/>
      <c r="D377" s="143"/>
      <c r="E377" s="143"/>
      <c r="F377" s="143"/>
      <c r="G377" s="143"/>
      <c r="H377" s="143"/>
      <c r="I377" s="289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4"/>
      <c r="AD377" s="144"/>
      <c r="AE377" s="144"/>
      <c r="AF377" s="144"/>
      <c r="AG377" s="144"/>
      <c r="AH377" s="144"/>
      <c r="AI377" s="144"/>
      <c r="AJ377" s="144"/>
      <c r="AK377" s="144"/>
      <c r="AL377" s="144"/>
    </row>
    <row r="378" ht="15.75" customHeight="1">
      <c r="A378" s="143"/>
      <c r="B378" s="143"/>
      <c r="C378" s="143"/>
      <c r="D378" s="143"/>
      <c r="E378" s="143"/>
      <c r="F378" s="143"/>
      <c r="G378" s="143"/>
      <c r="H378" s="143"/>
      <c r="I378" s="289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4"/>
      <c r="AD378" s="144"/>
      <c r="AE378" s="144"/>
      <c r="AF378" s="144"/>
      <c r="AG378" s="144"/>
      <c r="AH378" s="144"/>
      <c r="AI378" s="144"/>
      <c r="AJ378" s="144"/>
      <c r="AK378" s="144"/>
      <c r="AL378" s="144"/>
    </row>
    <row r="379" ht="15.75" customHeight="1">
      <c r="A379" s="143"/>
      <c r="B379" s="143"/>
      <c r="C379" s="143"/>
      <c r="D379" s="143"/>
      <c r="E379" s="143"/>
      <c r="F379" s="143"/>
      <c r="G379" s="143"/>
      <c r="H379" s="143"/>
      <c r="I379" s="289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4"/>
      <c r="AD379" s="144"/>
      <c r="AE379" s="144"/>
      <c r="AF379" s="144"/>
      <c r="AG379" s="144"/>
      <c r="AH379" s="144"/>
      <c r="AI379" s="144"/>
      <c r="AJ379" s="144"/>
      <c r="AK379" s="144"/>
      <c r="AL379" s="144"/>
    </row>
    <row r="380" ht="15.75" customHeight="1">
      <c r="A380" s="143"/>
      <c r="B380" s="143"/>
      <c r="C380" s="143"/>
      <c r="D380" s="143"/>
      <c r="E380" s="143"/>
      <c r="F380" s="143"/>
      <c r="G380" s="143"/>
      <c r="H380" s="143"/>
      <c r="I380" s="289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4"/>
      <c r="AD380" s="144"/>
      <c r="AE380" s="144"/>
      <c r="AF380" s="144"/>
      <c r="AG380" s="144"/>
      <c r="AH380" s="144"/>
      <c r="AI380" s="144"/>
      <c r="AJ380" s="144"/>
      <c r="AK380" s="144"/>
      <c r="AL380" s="144"/>
    </row>
    <row r="381" ht="15.75" customHeight="1">
      <c r="A381" s="143"/>
      <c r="B381" s="143"/>
      <c r="C381" s="143"/>
      <c r="D381" s="143"/>
      <c r="E381" s="143"/>
      <c r="F381" s="143"/>
      <c r="G381" s="143"/>
      <c r="H381" s="143"/>
      <c r="I381" s="289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4"/>
      <c r="AD381" s="144"/>
      <c r="AE381" s="144"/>
      <c r="AF381" s="144"/>
      <c r="AG381" s="144"/>
      <c r="AH381" s="144"/>
      <c r="AI381" s="144"/>
      <c r="AJ381" s="144"/>
      <c r="AK381" s="144"/>
      <c r="AL381" s="144"/>
    </row>
    <row r="382" ht="15.75" customHeight="1">
      <c r="A382" s="143"/>
      <c r="B382" s="143"/>
      <c r="C382" s="143"/>
      <c r="D382" s="143"/>
      <c r="E382" s="143"/>
      <c r="F382" s="143"/>
      <c r="G382" s="143"/>
      <c r="H382" s="143"/>
      <c r="I382" s="289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4"/>
      <c r="AD382" s="144"/>
      <c r="AE382" s="144"/>
      <c r="AF382" s="144"/>
      <c r="AG382" s="144"/>
      <c r="AH382" s="144"/>
      <c r="AI382" s="144"/>
      <c r="AJ382" s="144"/>
      <c r="AK382" s="144"/>
      <c r="AL382" s="144"/>
    </row>
    <row r="383" ht="15.75" customHeight="1">
      <c r="A383" s="143"/>
      <c r="B383" s="143"/>
      <c r="C383" s="143"/>
      <c r="D383" s="143"/>
      <c r="E383" s="143"/>
      <c r="F383" s="143"/>
      <c r="G383" s="143"/>
      <c r="H383" s="143"/>
      <c r="I383" s="289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4"/>
      <c r="AD383" s="144"/>
      <c r="AE383" s="144"/>
      <c r="AF383" s="144"/>
      <c r="AG383" s="144"/>
      <c r="AH383" s="144"/>
      <c r="AI383" s="144"/>
      <c r="AJ383" s="144"/>
      <c r="AK383" s="144"/>
      <c r="AL383" s="144"/>
    </row>
    <row r="384" ht="15.75" customHeight="1">
      <c r="A384" s="143"/>
      <c r="B384" s="143"/>
      <c r="C384" s="143"/>
      <c r="D384" s="143"/>
      <c r="E384" s="143"/>
      <c r="F384" s="143"/>
      <c r="G384" s="143"/>
      <c r="H384" s="143"/>
      <c r="I384" s="289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4"/>
      <c r="AD384" s="144"/>
      <c r="AE384" s="144"/>
      <c r="AF384" s="144"/>
      <c r="AG384" s="144"/>
      <c r="AH384" s="144"/>
      <c r="AI384" s="144"/>
      <c r="AJ384" s="144"/>
      <c r="AK384" s="144"/>
      <c r="AL384" s="144"/>
    </row>
    <row r="385" ht="15.75" customHeight="1">
      <c r="A385" s="143"/>
      <c r="B385" s="143"/>
      <c r="C385" s="143"/>
      <c r="D385" s="143"/>
      <c r="E385" s="143"/>
      <c r="F385" s="143"/>
      <c r="G385" s="143"/>
      <c r="H385" s="143"/>
      <c r="I385" s="289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4"/>
      <c r="AD385" s="144"/>
      <c r="AE385" s="144"/>
      <c r="AF385" s="144"/>
      <c r="AG385" s="144"/>
      <c r="AH385" s="144"/>
      <c r="AI385" s="144"/>
      <c r="AJ385" s="144"/>
      <c r="AK385" s="144"/>
      <c r="AL385" s="144"/>
    </row>
    <row r="386" ht="15.75" customHeight="1">
      <c r="A386" s="143"/>
      <c r="B386" s="143"/>
      <c r="C386" s="143"/>
      <c r="D386" s="143"/>
      <c r="E386" s="143"/>
      <c r="F386" s="143"/>
      <c r="G386" s="143"/>
      <c r="H386" s="143"/>
      <c r="I386" s="289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4"/>
      <c r="AD386" s="144"/>
      <c r="AE386" s="144"/>
      <c r="AF386" s="144"/>
      <c r="AG386" s="144"/>
      <c r="AH386" s="144"/>
      <c r="AI386" s="144"/>
      <c r="AJ386" s="144"/>
      <c r="AK386" s="144"/>
      <c r="AL386" s="144"/>
    </row>
    <row r="387" ht="15.75" customHeight="1">
      <c r="A387" s="143"/>
      <c r="B387" s="143"/>
      <c r="C387" s="143"/>
      <c r="D387" s="143"/>
      <c r="E387" s="143"/>
      <c r="F387" s="143"/>
      <c r="G387" s="143"/>
      <c r="H387" s="143"/>
      <c r="I387" s="289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4"/>
      <c r="AD387" s="144"/>
      <c r="AE387" s="144"/>
      <c r="AF387" s="144"/>
      <c r="AG387" s="144"/>
      <c r="AH387" s="144"/>
      <c r="AI387" s="144"/>
      <c r="AJ387" s="144"/>
      <c r="AK387" s="144"/>
      <c r="AL387" s="144"/>
    </row>
    <row r="388" ht="15.75" customHeight="1">
      <c r="A388" s="143"/>
      <c r="B388" s="143"/>
      <c r="C388" s="143"/>
      <c r="D388" s="143"/>
      <c r="E388" s="143"/>
      <c r="F388" s="143"/>
      <c r="G388" s="143"/>
      <c r="H388" s="143"/>
      <c r="I388" s="289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4"/>
      <c r="AD388" s="144"/>
      <c r="AE388" s="144"/>
      <c r="AF388" s="144"/>
      <c r="AG388" s="144"/>
      <c r="AH388" s="144"/>
      <c r="AI388" s="144"/>
      <c r="AJ388" s="144"/>
      <c r="AK388" s="144"/>
      <c r="AL388" s="144"/>
    </row>
    <row r="389" ht="15.75" customHeight="1">
      <c r="A389" s="143"/>
      <c r="B389" s="143"/>
      <c r="C389" s="143"/>
      <c r="D389" s="143"/>
      <c r="E389" s="143"/>
      <c r="F389" s="143"/>
      <c r="G389" s="143"/>
      <c r="H389" s="143"/>
      <c r="I389" s="289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4"/>
      <c r="AD389" s="144"/>
      <c r="AE389" s="144"/>
      <c r="AF389" s="144"/>
      <c r="AG389" s="144"/>
      <c r="AH389" s="144"/>
      <c r="AI389" s="144"/>
      <c r="AJ389" s="144"/>
      <c r="AK389" s="144"/>
      <c r="AL389" s="144"/>
    </row>
    <row r="390" ht="15.75" customHeight="1">
      <c r="A390" s="143"/>
      <c r="B390" s="143"/>
      <c r="C390" s="143"/>
      <c r="D390" s="143"/>
      <c r="E390" s="143"/>
      <c r="F390" s="143"/>
      <c r="G390" s="143"/>
      <c r="H390" s="143"/>
      <c r="I390" s="289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4"/>
      <c r="AD390" s="144"/>
      <c r="AE390" s="144"/>
      <c r="AF390" s="144"/>
      <c r="AG390" s="144"/>
      <c r="AH390" s="144"/>
      <c r="AI390" s="144"/>
      <c r="AJ390" s="144"/>
      <c r="AK390" s="144"/>
      <c r="AL390" s="144"/>
    </row>
    <row r="391" ht="15.75" customHeight="1">
      <c r="A391" s="143"/>
      <c r="B391" s="143"/>
      <c r="C391" s="143"/>
      <c r="D391" s="143"/>
      <c r="E391" s="143"/>
      <c r="F391" s="143"/>
      <c r="G391" s="143"/>
      <c r="H391" s="143"/>
      <c r="I391" s="289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4"/>
      <c r="AD391" s="144"/>
      <c r="AE391" s="144"/>
      <c r="AF391" s="144"/>
      <c r="AG391" s="144"/>
      <c r="AH391" s="144"/>
      <c r="AI391" s="144"/>
      <c r="AJ391" s="144"/>
      <c r="AK391" s="144"/>
      <c r="AL391" s="144"/>
    </row>
    <row r="392" ht="15.75" customHeight="1">
      <c r="A392" s="143"/>
      <c r="B392" s="143"/>
      <c r="C392" s="143"/>
      <c r="D392" s="143"/>
      <c r="E392" s="143"/>
      <c r="F392" s="143"/>
      <c r="G392" s="143"/>
      <c r="H392" s="143"/>
      <c r="I392" s="289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4"/>
      <c r="AD392" s="144"/>
      <c r="AE392" s="144"/>
      <c r="AF392" s="144"/>
      <c r="AG392" s="144"/>
      <c r="AH392" s="144"/>
      <c r="AI392" s="144"/>
      <c r="AJ392" s="144"/>
      <c r="AK392" s="144"/>
      <c r="AL392" s="144"/>
    </row>
    <row r="393" ht="15.75" customHeight="1">
      <c r="A393" s="143"/>
      <c r="B393" s="143"/>
      <c r="C393" s="143"/>
      <c r="D393" s="143"/>
      <c r="E393" s="143"/>
      <c r="F393" s="143"/>
      <c r="G393" s="143"/>
      <c r="H393" s="143"/>
      <c r="I393" s="289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4"/>
      <c r="AD393" s="144"/>
      <c r="AE393" s="144"/>
      <c r="AF393" s="144"/>
      <c r="AG393" s="144"/>
      <c r="AH393" s="144"/>
      <c r="AI393" s="144"/>
      <c r="AJ393" s="144"/>
      <c r="AK393" s="144"/>
      <c r="AL393" s="144"/>
    </row>
    <row r="394" ht="15.75" customHeight="1">
      <c r="A394" s="143"/>
      <c r="B394" s="143"/>
      <c r="C394" s="143"/>
      <c r="D394" s="143"/>
      <c r="E394" s="143"/>
      <c r="F394" s="143"/>
      <c r="G394" s="143"/>
      <c r="H394" s="143"/>
      <c r="I394" s="289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4"/>
      <c r="AD394" s="144"/>
      <c r="AE394" s="144"/>
      <c r="AF394" s="144"/>
      <c r="AG394" s="144"/>
      <c r="AH394" s="144"/>
      <c r="AI394" s="144"/>
      <c r="AJ394" s="144"/>
      <c r="AK394" s="144"/>
      <c r="AL394" s="144"/>
    </row>
    <row r="395" ht="15.75" customHeight="1">
      <c r="A395" s="143"/>
      <c r="B395" s="143"/>
      <c r="C395" s="143"/>
      <c r="D395" s="143"/>
      <c r="E395" s="143"/>
      <c r="F395" s="143"/>
      <c r="G395" s="143"/>
      <c r="H395" s="143"/>
      <c r="I395" s="289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4"/>
      <c r="AD395" s="144"/>
      <c r="AE395" s="144"/>
      <c r="AF395" s="144"/>
      <c r="AG395" s="144"/>
      <c r="AH395" s="144"/>
      <c r="AI395" s="144"/>
      <c r="AJ395" s="144"/>
      <c r="AK395" s="144"/>
      <c r="AL395" s="144"/>
    </row>
    <row r="396" ht="15.75" customHeight="1">
      <c r="A396" s="143"/>
      <c r="B396" s="143"/>
      <c r="C396" s="143"/>
      <c r="D396" s="143"/>
      <c r="E396" s="143"/>
      <c r="F396" s="143"/>
      <c r="G396" s="143"/>
      <c r="H396" s="143"/>
      <c r="I396" s="289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4"/>
      <c r="AD396" s="144"/>
      <c r="AE396" s="144"/>
      <c r="AF396" s="144"/>
      <c r="AG396" s="144"/>
      <c r="AH396" s="144"/>
      <c r="AI396" s="144"/>
      <c r="AJ396" s="144"/>
      <c r="AK396" s="144"/>
      <c r="AL396" s="144"/>
    </row>
    <row r="397" ht="15.75" customHeight="1">
      <c r="A397" s="143"/>
      <c r="B397" s="143"/>
      <c r="C397" s="143"/>
      <c r="D397" s="143"/>
      <c r="E397" s="143"/>
      <c r="F397" s="143"/>
      <c r="G397" s="143"/>
      <c r="H397" s="143"/>
      <c r="I397" s="289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4"/>
      <c r="AD397" s="144"/>
      <c r="AE397" s="144"/>
      <c r="AF397" s="144"/>
      <c r="AG397" s="144"/>
      <c r="AH397" s="144"/>
      <c r="AI397" s="144"/>
      <c r="AJ397" s="144"/>
      <c r="AK397" s="144"/>
      <c r="AL397" s="144"/>
    </row>
    <row r="398" ht="15.75" customHeight="1">
      <c r="A398" s="143"/>
      <c r="B398" s="143"/>
      <c r="C398" s="143"/>
      <c r="D398" s="143"/>
      <c r="E398" s="143"/>
      <c r="F398" s="143"/>
      <c r="G398" s="143"/>
      <c r="H398" s="143"/>
      <c r="I398" s="289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4"/>
      <c r="AD398" s="144"/>
      <c r="AE398" s="144"/>
      <c r="AF398" s="144"/>
      <c r="AG398" s="144"/>
      <c r="AH398" s="144"/>
      <c r="AI398" s="144"/>
      <c r="AJ398" s="144"/>
      <c r="AK398" s="144"/>
      <c r="AL398" s="144"/>
    </row>
    <row r="399" ht="15.75" customHeight="1">
      <c r="A399" s="143"/>
      <c r="B399" s="143"/>
      <c r="C399" s="143"/>
      <c r="D399" s="143"/>
      <c r="E399" s="143"/>
      <c r="F399" s="143"/>
      <c r="G399" s="143"/>
      <c r="H399" s="143"/>
      <c r="I399" s="289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4"/>
      <c r="AD399" s="144"/>
      <c r="AE399" s="144"/>
      <c r="AF399" s="144"/>
      <c r="AG399" s="144"/>
      <c r="AH399" s="144"/>
      <c r="AI399" s="144"/>
      <c r="AJ399" s="144"/>
      <c r="AK399" s="144"/>
      <c r="AL399" s="144"/>
    </row>
    <row r="400" ht="15.75" customHeight="1">
      <c r="A400" s="143"/>
      <c r="B400" s="143"/>
      <c r="C400" s="143"/>
      <c r="D400" s="143"/>
      <c r="E400" s="143"/>
      <c r="F400" s="143"/>
      <c r="G400" s="143"/>
      <c r="H400" s="143"/>
      <c r="I400" s="289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4"/>
      <c r="AD400" s="144"/>
      <c r="AE400" s="144"/>
      <c r="AF400" s="144"/>
      <c r="AG400" s="144"/>
      <c r="AH400" s="144"/>
      <c r="AI400" s="144"/>
      <c r="AJ400" s="144"/>
      <c r="AK400" s="144"/>
      <c r="AL400" s="144"/>
    </row>
    <row r="401" ht="15.75" customHeight="1">
      <c r="A401" s="143"/>
      <c r="B401" s="143"/>
      <c r="C401" s="143"/>
      <c r="D401" s="143"/>
      <c r="E401" s="143"/>
      <c r="F401" s="143"/>
      <c r="G401" s="143"/>
      <c r="H401" s="143"/>
      <c r="I401" s="289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4"/>
      <c r="AD401" s="144"/>
      <c r="AE401" s="144"/>
      <c r="AF401" s="144"/>
      <c r="AG401" s="144"/>
      <c r="AH401" s="144"/>
      <c r="AI401" s="144"/>
      <c r="AJ401" s="144"/>
      <c r="AK401" s="144"/>
      <c r="AL401" s="144"/>
    </row>
    <row r="402" ht="15.75" customHeight="1">
      <c r="A402" s="143"/>
      <c r="B402" s="143"/>
      <c r="C402" s="143"/>
      <c r="D402" s="143"/>
      <c r="E402" s="143"/>
      <c r="F402" s="143"/>
      <c r="G402" s="143"/>
      <c r="H402" s="143"/>
      <c r="I402" s="289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4"/>
      <c r="AD402" s="144"/>
      <c r="AE402" s="144"/>
      <c r="AF402" s="144"/>
      <c r="AG402" s="144"/>
      <c r="AH402" s="144"/>
      <c r="AI402" s="144"/>
      <c r="AJ402" s="144"/>
      <c r="AK402" s="144"/>
      <c r="AL402" s="144"/>
    </row>
    <row r="403" ht="15.75" customHeight="1">
      <c r="A403" s="143"/>
      <c r="B403" s="143"/>
      <c r="C403" s="143"/>
      <c r="D403" s="143"/>
      <c r="E403" s="143"/>
      <c r="F403" s="143"/>
      <c r="G403" s="143"/>
      <c r="H403" s="143"/>
      <c r="I403" s="289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4"/>
      <c r="AD403" s="144"/>
      <c r="AE403" s="144"/>
      <c r="AF403" s="144"/>
      <c r="AG403" s="144"/>
      <c r="AH403" s="144"/>
      <c r="AI403" s="144"/>
      <c r="AJ403" s="144"/>
      <c r="AK403" s="144"/>
      <c r="AL403" s="144"/>
    </row>
    <row r="404" ht="15.75" customHeight="1">
      <c r="A404" s="143"/>
      <c r="B404" s="143"/>
      <c r="C404" s="143"/>
      <c r="D404" s="143"/>
      <c r="E404" s="143"/>
      <c r="F404" s="143"/>
      <c r="G404" s="143"/>
      <c r="H404" s="143"/>
      <c r="I404" s="289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4"/>
      <c r="AD404" s="144"/>
      <c r="AE404" s="144"/>
      <c r="AF404" s="144"/>
      <c r="AG404" s="144"/>
      <c r="AH404" s="144"/>
      <c r="AI404" s="144"/>
      <c r="AJ404" s="144"/>
      <c r="AK404" s="144"/>
      <c r="AL404" s="144"/>
    </row>
    <row r="405" ht="15.75" customHeight="1">
      <c r="A405" s="143"/>
      <c r="B405" s="143"/>
      <c r="C405" s="143"/>
      <c r="D405" s="143"/>
      <c r="E405" s="143"/>
      <c r="F405" s="143"/>
      <c r="G405" s="143"/>
      <c r="H405" s="143"/>
      <c r="I405" s="289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4"/>
      <c r="AD405" s="144"/>
      <c r="AE405" s="144"/>
      <c r="AF405" s="144"/>
      <c r="AG405" s="144"/>
      <c r="AH405" s="144"/>
      <c r="AI405" s="144"/>
      <c r="AJ405" s="144"/>
      <c r="AK405" s="144"/>
      <c r="AL405" s="144"/>
    </row>
    <row r="406" ht="15.75" customHeight="1">
      <c r="A406" s="143"/>
      <c r="B406" s="143"/>
      <c r="C406" s="143"/>
      <c r="D406" s="143"/>
      <c r="E406" s="143"/>
      <c r="F406" s="143"/>
      <c r="G406" s="143"/>
      <c r="H406" s="143"/>
      <c r="I406" s="289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4"/>
      <c r="AD406" s="144"/>
      <c r="AE406" s="144"/>
      <c r="AF406" s="144"/>
      <c r="AG406" s="144"/>
      <c r="AH406" s="144"/>
      <c r="AI406" s="144"/>
      <c r="AJ406" s="144"/>
      <c r="AK406" s="144"/>
      <c r="AL406" s="144"/>
    </row>
    <row r="407" ht="15.75" customHeight="1">
      <c r="A407" s="143"/>
      <c r="B407" s="143"/>
      <c r="C407" s="143"/>
      <c r="D407" s="143"/>
      <c r="E407" s="143"/>
      <c r="F407" s="143"/>
      <c r="G407" s="143"/>
      <c r="H407" s="143"/>
      <c r="I407" s="289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4"/>
      <c r="AD407" s="144"/>
      <c r="AE407" s="144"/>
      <c r="AF407" s="144"/>
      <c r="AG407" s="144"/>
      <c r="AH407" s="144"/>
      <c r="AI407" s="144"/>
      <c r="AJ407" s="144"/>
      <c r="AK407" s="144"/>
      <c r="AL407" s="144"/>
    </row>
    <row r="408" ht="15.75" customHeight="1">
      <c r="A408" s="143"/>
      <c r="B408" s="143"/>
      <c r="C408" s="143"/>
      <c r="D408" s="143"/>
      <c r="E408" s="143"/>
      <c r="F408" s="143"/>
      <c r="G408" s="143"/>
      <c r="H408" s="143"/>
      <c r="I408" s="289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4"/>
      <c r="AD408" s="144"/>
      <c r="AE408" s="144"/>
      <c r="AF408" s="144"/>
      <c r="AG408" s="144"/>
      <c r="AH408" s="144"/>
      <c r="AI408" s="144"/>
      <c r="AJ408" s="144"/>
      <c r="AK408" s="144"/>
      <c r="AL408" s="144"/>
    </row>
    <row r="409" ht="15.75" customHeight="1">
      <c r="A409" s="143"/>
      <c r="B409" s="143"/>
      <c r="C409" s="143"/>
      <c r="D409" s="143"/>
      <c r="E409" s="143"/>
      <c r="F409" s="143"/>
      <c r="G409" s="143"/>
      <c r="H409" s="143"/>
      <c r="I409" s="289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4"/>
      <c r="AD409" s="144"/>
      <c r="AE409" s="144"/>
      <c r="AF409" s="144"/>
      <c r="AG409" s="144"/>
      <c r="AH409" s="144"/>
      <c r="AI409" s="144"/>
      <c r="AJ409" s="144"/>
      <c r="AK409" s="144"/>
      <c r="AL409" s="144"/>
    </row>
    <row r="410" ht="15.75" customHeight="1">
      <c r="A410" s="143"/>
      <c r="B410" s="143"/>
      <c r="C410" s="143"/>
      <c r="D410" s="143"/>
      <c r="E410" s="143"/>
      <c r="F410" s="143"/>
      <c r="G410" s="143"/>
      <c r="H410" s="143"/>
      <c r="I410" s="289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4"/>
      <c r="AD410" s="144"/>
      <c r="AE410" s="144"/>
      <c r="AF410" s="144"/>
      <c r="AG410" s="144"/>
      <c r="AH410" s="144"/>
      <c r="AI410" s="144"/>
      <c r="AJ410" s="144"/>
      <c r="AK410" s="144"/>
      <c r="AL410" s="144"/>
    </row>
    <row r="411" ht="15.75" customHeight="1">
      <c r="A411" s="143"/>
      <c r="B411" s="143"/>
      <c r="C411" s="143"/>
      <c r="D411" s="143"/>
      <c r="E411" s="143"/>
      <c r="F411" s="143"/>
      <c r="G411" s="143"/>
      <c r="H411" s="143"/>
      <c r="I411" s="289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4"/>
      <c r="AD411" s="144"/>
      <c r="AE411" s="144"/>
      <c r="AF411" s="144"/>
      <c r="AG411" s="144"/>
      <c r="AH411" s="144"/>
      <c r="AI411" s="144"/>
      <c r="AJ411" s="144"/>
      <c r="AK411" s="144"/>
      <c r="AL411" s="144"/>
    </row>
    <row r="412" ht="15.75" customHeight="1">
      <c r="A412" s="143"/>
      <c r="B412" s="143"/>
      <c r="C412" s="143"/>
      <c r="D412" s="143"/>
      <c r="E412" s="143"/>
      <c r="F412" s="143"/>
      <c r="G412" s="143"/>
      <c r="H412" s="143"/>
      <c r="I412" s="289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4"/>
      <c r="AD412" s="144"/>
      <c r="AE412" s="144"/>
      <c r="AF412" s="144"/>
      <c r="AG412" s="144"/>
      <c r="AH412" s="144"/>
      <c r="AI412" s="144"/>
      <c r="AJ412" s="144"/>
      <c r="AK412" s="144"/>
      <c r="AL412" s="144"/>
    </row>
    <row r="413" ht="15.75" customHeight="1">
      <c r="A413" s="143"/>
      <c r="B413" s="143"/>
      <c r="C413" s="143"/>
      <c r="D413" s="143"/>
      <c r="E413" s="143"/>
      <c r="F413" s="143"/>
      <c r="G413" s="143"/>
      <c r="H413" s="143"/>
      <c r="I413" s="289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4"/>
      <c r="AD413" s="144"/>
      <c r="AE413" s="144"/>
      <c r="AF413" s="144"/>
      <c r="AG413" s="144"/>
      <c r="AH413" s="144"/>
      <c r="AI413" s="144"/>
      <c r="AJ413" s="144"/>
      <c r="AK413" s="144"/>
      <c r="AL413" s="144"/>
    </row>
    <row r="414" ht="15.75" customHeight="1">
      <c r="A414" s="143"/>
      <c r="B414" s="143"/>
      <c r="C414" s="143"/>
      <c r="D414" s="143"/>
      <c r="E414" s="143"/>
      <c r="F414" s="143"/>
      <c r="G414" s="143"/>
      <c r="H414" s="143"/>
      <c r="I414" s="289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4"/>
      <c r="AD414" s="144"/>
      <c r="AE414" s="144"/>
      <c r="AF414" s="144"/>
      <c r="AG414" s="144"/>
      <c r="AH414" s="144"/>
      <c r="AI414" s="144"/>
      <c r="AJ414" s="144"/>
      <c r="AK414" s="144"/>
      <c r="AL414" s="144"/>
    </row>
    <row r="415" ht="15.75" customHeight="1">
      <c r="A415" s="143"/>
      <c r="B415" s="143"/>
      <c r="C415" s="143"/>
      <c r="D415" s="143"/>
      <c r="E415" s="143"/>
      <c r="F415" s="143"/>
      <c r="G415" s="143"/>
      <c r="H415" s="143"/>
      <c r="I415" s="289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4"/>
      <c r="AD415" s="144"/>
      <c r="AE415" s="144"/>
      <c r="AF415" s="144"/>
      <c r="AG415" s="144"/>
      <c r="AH415" s="144"/>
      <c r="AI415" s="144"/>
      <c r="AJ415" s="144"/>
      <c r="AK415" s="144"/>
      <c r="AL415" s="144"/>
    </row>
    <row r="416" ht="15.75" customHeight="1">
      <c r="A416" s="143"/>
      <c r="B416" s="143"/>
      <c r="C416" s="143"/>
      <c r="D416" s="143"/>
      <c r="E416" s="143"/>
      <c r="F416" s="143"/>
      <c r="G416" s="143"/>
      <c r="H416" s="143"/>
      <c r="I416" s="289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4"/>
      <c r="AD416" s="144"/>
      <c r="AE416" s="144"/>
      <c r="AF416" s="144"/>
      <c r="AG416" s="144"/>
      <c r="AH416" s="144"/>
      <c r="AI416" s="144"/>
      <c r="AJ416" s="144"/>
      <c r="AK416" s="144"/>
      <c r="AL416" s="144"/>
    </row>
    <row r="417" ht="15.75" customHeight="1">
      <c r="A417" s="143"/>
      <c r="B417" s="143"/>
      <c r="C417" s="143"/>
      <c r="D417" s="143"/>
      <c r="E417" s="143"/>
      <c r="F417" s="143"/>
      <c r="G417" s="143"/>
      <c r="H417" s="143"/>
      <c r="I417" s="289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4"/>
      <c r="AD417" s="144"/>
      <c r="AE417" s="144"/>
      <c r="AF417" s="144"/>
      <c r="AG417" s="144"/>
      <c r="AH417" s="144"/>
      <c r="AI417" s="144"/>
      <c r="AJ417" s="144"/>
      <c r="AK417" s="144"/>
      <c r="AL417" s="144"/>
    </row>
    <row r="418" ht="15.75" customHeight="1">
      <c r="A418" s="143"/>
      <c r="B418" s="143"/>
      <c r="C418" s="143"/>
      <c r="D418" s="143"/>
      <c r="E418" s="143"/>
      <c r="F418" s="143"/>
      <c r="G418" s="143"/>
      <c r="H418" s="143"/>
      <c r="I418" s="289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4"/>
      <c r="AD418" s="144"/>
      <c r="AE418" s="144"/>
      <c r="AF418" s="144"/>
      <c r="AG418" s="144"/>
      <c r="AH418" s="144"/>
      <c r="AI418" s="144"/>
      <c r="AJ418" s="144"/>
      <c r="AK418" s="144"/>
      <c r="AL418" s="144"/>
    </row>
    <row r="419" ht="15.75" customHeight="1">
      <c r="A419" s="143"/>
      <c r="B419" s="143"/>
      <c r="C419" s="143"/>
      <c r="D419" s="143"/>
      <c r="E419" s="143"/>
      <c r="F419" s="143"/>
      <c r="G419" s="143"/>
      <c r="H419" s="143"/>
      <c r="I419" s="289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4"/>
      <c r="AD419" s="144"/>
      <c r="AE419" s="144"/>
      <c r="AF419" s="144"/>
      <c r="AG419" s="144"/>
      <c r="AH419" s="144"/>
      <c r="AI419" s="144"/>
      <c r="AJ419" s="144"/>
      <c r="AK419" s="144"/>
      <c r="AL419" s="144"/>
    </row>
    <row r="420" ht="15.75" customHeight="1">
      <c r="A420" s="143"/>
      <c r="B420" s="143"/>
      <c r="C420" s="143"/>
      <c r="D420" s="143"/>
      <c r="E420" s="143"/>
      <c r="F420" s="143"/>
      <c r="G420" s="143"/>
      <c r="H420" s="143"/>
      <c r="I420" s="289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4"/>
      <c r="AD420" s="144"/>
      <c r="AE420" s="144"/>
      <c r="AF420" s="144"/>
      <c r="AG420" s="144"/>
      <c r="AH420" s="144"/>
      <c r="AI420" s="144"/>
      <c r="AJ420" s="144"/>
      <c r="AK420" s="144"/>
      <c r="AL420" s="144"/>
    </row>
    <row r="421" ht="15.75" customHeight="1">
      <c r="A421" s="143"/>
      <c r="B421" s="143"/>
      <c r="C421" s="143"/>
      <c r="D421" s="143"/>
      <c r="E421" s="143"/>
      <c r="F421" s="143"/>
      <c r="G421" s="143"/>
      <c r="H421" s="143"/>
      <c r="I421" s="289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4"/>
      <c r="AD421" s="144"/>
      <c r="AE421" s="144"/>
      <c r="AF421" s="144"/>
      <c r="AG421" s="144"/>
      <c r="AH421" s="144"/>
      <c r="AI421" s="144"/>
      <c r="AJ421" s="144"/>
      <c r="AK421" s="144"/>
      <c r="AL421" s="144"/>
    </row>
    <row r="422" ht="15.75" customHeight="1">
      <c r="A422" s="143"/>
      <c r="B422" s="143"/>
      <c r="C422" s="143"/>
      <c r="D422" s="143"/>
      <c r="E422" s="143"/>
      <c r="F422" s="143"/>
      <c r="G422" s="143"/>
      <c r="H422" s="143"/>
      <c r="I422" s="289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4"/>
      <c r="AD422" s="144"/>
      <c r="AE422" s="144"/>
      <c r="AF422" s="144"/>
      <c r="AG422" s="144"/>
      <c r="AH422" s="144"/>
      <c r="AI422" s="144"/>
      <c r="AJ422" s="144"/>
      <c r="AK422" s="144"/>
      <c r="AL422" s="144"/>
    </row>
    <row r="423" ht="15.75" customHeight="1">
      <c r="A423" s="143"/>
      <c r="B423" s="143"/>
      <c r="C423" s="143"/>
      <c r="D423" s="143"/>
      <c r="E423" s="143"/>
      <c r="F423" s="143"/>
      <c r="G423" s="143"/>
      <c r="H423" s="143"/>
      <c r="I423" s="289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4"/>
      <c r="AD423" s="144"/>
      <c r="AE423" s="144"/>
      <c r="AF423" s="144"/>
      <c r="AG423" s="144"/>
      <c r="AH423" s="144"/>
      <c r="AI423" s="144"/>
      <c r="AJ423" s="144"/>
      <c r="AK423" s="144"/>
      <c r="AL423" s="144"/>
    </row>
    <row r="424" ht="15.75" customHeight="1">
      <c r="A424" s="143"/>
      <c r="B424" s="143"/>
      <c r="C424" s="143"/>
      <c r="D424" s="143"/>
      <c r="E424" s="143"/>
      <c r="F424" s="143"/>
      <c r="G424" s="143"/>
      <c r="H424" s="143"/>
      <c r="I424" s="289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4"/>
      <c r="AD424" s="144"/>
      <c r="AE424" s="144"/>
      <c r="AF424" s="144"/>
      <c r="AG424" s="144"/>
      <c r="AH424" s="144"/>
      <c r="AI424" s="144"/>
      <c r="AJ424" s="144"/>
      <c r="AK424" s="144"/>
      <c r="AL424" s="144"/>
    </row>
    <row r="425" ht="15.75" customHeight="1">
      <c r="A425" s="143"/>
      <c r="B425" s="143"/>
      <c r="C425" s="143"/>
      <c r="D425" s="143"/>
      <c r="E425" s="143"/>
      <c r="F425" s="143"/>
      <c r="G425" s="143"/>
      <c r="H425" s="143"/>
      <c r="I425" s="289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4"/>
      <c r="AD425" s="144"/>
      <c r="AE425" s="144"/>
      <c r="AF425" s="144"/>
      <c r="AG425" s="144"/>
      <c r="AH425" s="144"/>
      <c r="AI425" s="144"/>
      <c r="AJ425" s="144"/>
      <c r="AK425" s="144"/>
      <c r="AL425" s="144"/>
    </row>
    <row r="426" ht="15.75" customHeight="1">
      <c r="A426" s="143"/>
      <c r="B426" s="143"/>
      <c r="C426" s="143"/>
      <c r="D426" s="143"/>
      <c r="E426" s="143"/>
      <c r="F426" s="143"/>
      <c r="G426" s="143"/>
      <c r="H426" s="143"/>
      <c r="I426" s="289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4"/>
      <c r="AD426" s="144"/>
      <c r="AE426" s="144"/>
      <c r="AF426" s="144"/>
      <c r="AG426" s="144"/>
      <c r="AH426" s="144"/>
      <c r="AI426" s="144"/>
      <c r="AJ426" s="144"/>
      <c r="AK426" s="144"/>
      <c r="AL426" s="144"/>
    </row>
    <row r="427" ht="15.75" customHeight="1">
      <c r="A427" s="143"/>
      <c r="B427" s="143"/>
      <c r="C427" s="143"/>
      <c r="D427" s="143"/>
      <c r="E427" s="143"/>
      <c r="F427" s="143"/>
      <c r="G427" s="143"/>
      <c r="H427" s="143"/>
      <c r="I427" s="289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4"/>
      <c r="AD427" s="144"/>
      <c r="AE427" s="144"/>
      <c r="AF427" s="144"/>
      <c r="AG427" s="144"/>
      <c r="AH427" s="144"/>
      <c r="AI427" s="144"/>
      <c r="AJ427" s="144"/>
      <c r="AK427" s="144"/>
      <c r="AL427" s="144"/>
    </row>
    <row r="428" ht="15.75" customHeight="1">
      <c r="A428" s="143"/>
      <c r="B428" s="143"/>
      <c r="C428" s="143"/>
      <c r="D428" s="143"/>
      <c r="E428" s="143"/>
      <c r="F428" s="143"/>
      <c r="G428" s="143"/>
      <c r="H428" s="143"/>
      <c r="I428" s="289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4"/>
      <c r="AD428" s="144"/>
      <c r="AE428" s="144"/>
      <c r="AF428" s="144"/>
      <c r="AG428" s="144"/>
      <c r="AH428" s="144"/>
      <c r="AI428" s="144"/>
      <c r="AJ428" s="144"/>
      <c r="AK428" s="144"/>
      <c r="AL428" s="144"/>
    </row>
    <row r="429" ht="15.75" customHeight="1">
      <c r="A429" s="143"/>
      <c r="B429" s="143"/>
      <c r="C429" s="143"/>
      <c r="D429" s="143"/>
      <c r="E429" s="143"/>
      <c r="F429" s="143"/>
      <c r="G429" s="143"/>
      <c r="H429" s="143"/>
      <c r="I429" s="289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4"/>
      <c r="AD429" s="144"/>
      <c r="AE429" s="144"/>
      <c r="AF429" s="144"/>
      <c r="AG429" s="144"/>
      <c r="AH429" s="144"/>
      <c r="AI429" s="144"/>
      <c r="AJ429" s="144"/>
      <c r="AK429" s="144"/>
      <c r="AL429" s="144"/>
    </row>
    <row r="430" ht="15.75" customHeight="1">
      <c r="A430" s="143"/>
      <c r="B430" s="143"/>
      <c r="C430" s="143"/>
      <c r="D430" s="143"/>
      <c r="E430" s="143"/>
      <c r="F430" s="143"/>
      <c r="G430" s="143"/>
      <c r="H430" s="143"/>
      <c r="I430" s="289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4"/>
      <c r="AD430" s="144"/>
      <c r="AE430" s="144"/>
      <c r="AF430" s="144"/>
      <c r="AG430" s="144"/>
      <c r="AH430" s="144"/>
      <c r="AI430" s="144"/>
      <c r="AJ430" s="144"/>
      <c r="AK430" s="144"/>
      <c r="AL430" s="144"/>
    </row>
    <row r="431" ht="15.75" customHeight="1">
      <c r="A431" s="143"/>
      <c r="B431" s="143"/>
      <c r="C431" s="143"/>
      <c r="D431" s="143"/>
      <c r="E431" s="143"/>
      <c r="F431" s="143"/>
      <c r="G431" s="143"/>
      <c r="H431" s="143"/>
      <c r="I431" s="289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4"/>
      <c r="AD431" s="144"/>
      <c r="AE431" s="144"/>
      <c r="AF431" s="144"/>
      <c r="AG431" s="144"/>
      <c r="AH431" s="144"/>
      <c r="AI431" s="144"/>
      <c r="AJ431" s="144"/>
      <c r="AK431" s="144"/>
      <c r="AL431" s="144"/>
    </row>
    <row r="432" ht="15.75" customHeight="1">
      <c r="A432" s="143"/>
      <c r="B432" s="143"/>
      <c r="C432" s="143"/>
      <c r="D432" s="143"/>
      <c r="E432" s="143"/>
      <c r="F432" s="143"/>
      <c r="G432" s="143"/>
      <c r="H432" s="143"/>
      <c r="I432" s="289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4"/>
      <c r="AD432" s="144"/>
      <c r="AE432" s="144"/>
      <c r="AF432" s="144"/>
      <c r="AG432" s="144"/>
      <c r="AH432" s="144"/>
      <c r="AI432" s="144"/>
      <c r="AJ432" s="144"/>
      <c r="AK432" s="144"/>
      <c r="AL432" s="144"/>
    </row>
    <row r="433" ht="15.75" customHeight="1">
      <c r="A433" s="143"/>
      <c r="B433" s="143"/>
      <c r="C433" s="143"/>
      <c r="D433" s="143"/>
      <c r="E433" s="143"/>
      <c r="F433" s="143"/>
      <c r="G433" s="143"/>
      <c r="H433" s="143"/>
      <c r="I433" s="289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4"/>
      <c r="AD433" s="144"/>
      <c r="AE433" s="144"/>
      <c r="AF433" s="144"/>
      <c r="AG433" s="144"/>
      <c r="AH433" s="144"/>
      <c r="AI433" s="144"/>
      <c r="AJ433" s="144"/>
      <c r="AK433" s="144"/>
      <c r="AL433" s="144"/>
    </row>
    <row r="434" ht="15.75" customHeight="1">
      <c r="A434" s="143"/>
      <c r="B434" s="143"/>
      <c r="C434" s="143"/>
      <c r="D434" s="143"/>
      <c r="E434" s="143"/>
      <c r="F434" s="143"/>
      <c r="G434" s="143"/>
      <c r="H434" s="143"/>
      <c r="I434" s="289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4"/>
      <c r="AD434" s="144"/>
      <c r="AE434" s="144"/>
      <c r="AF434" s="144"/>
      <c r="AG434" s="144"/>
      <c r="AH434" s="144"/>
      <c r="AI434" s="144"/>
      <c r="AJ434" s="144"/>
      <c r="AK434" s="144"/>
      <c r="AL434" s="144"/>
    </row>
    <row r="435" ht="15.75" customHeight="1">
      <c r="A435" s="143"/>
      <c r="B435" s="143"/>
      <c r="C435" s="143"/>
      <c r="D435" s="143"/>
      <c r="E435" s="143"/>
      <c r="F435" s="143"/>
      <c r="G435" s="143"/>
      <c r="H435" s="143"/>
      <c r="I435" s="289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4"/>
      <c r="AD435" s="144"/>
      <c r="AE435" s="144"/>
      <c r="AF435" s="144"/>
      <c r="AG435" s="144"/>
      <c r="AH435" s="144"/>
      <c r="AI435" s="144"/>
      <c r="AJ435" s="144"/>
      <c r="AK435" s="144"/>
      <c r="AL435" s="144"/>
    </row>
    <row r="436" ht="15.75" customHeight="1">
      <c r="A436" s="143"/>
      <c r="B436" s="143"/>
      <c r="C436" s="143"/>
      <c r="D436" s="143"/>
      <c r="E436" s="143"/>
      <c r="F436" s="143"/>
      <c r="G436" s="143"/>
      <c r="H436" s="143"/>
      <c r="I436" s="289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4"/>
      <c r="AD436" s="144"/>
      <c r="AE436" s="144"/>
      <c r="AF436" s="144"/>
      <c r="AG436" s="144"/>
      <c r="AH436" s="144"/>
      <c r="AI436" s="144"/>
      <c r="AJ436" s="144"/>
      <c r="AK436" s="144"/>
      <c r="AL436" s="144"/>
    </row>
    <row r="437" ht="15.75" customHeight="1">
      <c r="A437" s="143"/>
      <c r="B437" s="143"/>
      <c r="C437" s="143"/>
      <c r="D437" s="143"/>
      <c r="E437" s="143"/>
      <c r="F437" s="143"/>
      <c r="G437" s="143"/>
      <c r="H437" s="143"/>
      <c r="I437" s="289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4"/>
      <c r="AD437" s="144"/>
      <c r="AE437" s="144"/>
      <c r="AF437" s="144"/>
      <c r="AG437" s="144"/>
      <c r="AH437" s="144"/>
      <c r="AI437" s="144"/>
      <c r="AJ437" s="144"/>
      <c r="AK437" s="144"/>
      <c r="AL437" s="144"/>
    </row>
    <row r="438" ht="15.75" customHeight="1">
      <c r="A438" s="143"/>
      <c r="B438" s="143"/>
      <c r="C438" s="143"/>
      <c r="D438" s="143"/>
      <c r="E438" s="143"/>
      <c r="F438" s="143"/>
      <c r="G438" s="143"/>
      <c r="H438" s="143"/>
      <c r="I438" s="289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4"/>
      <c r="AD438" s="144"/>
      <c r="AE438" s="144"/>
      <c r="AF438" s="144"/>
      <c r="AG438" s="144"/>
      <c r="AH438" s="144"/>
      <c r="AI438" s="144"/>
      <c r="AJ438" s="144"/>
      <c r="AK438" s="144"/>
      <c r="AL438" s="144"/>
    </row>
    <row r="439" ht="15.75" customHeight="1">
      <c r="A439" s="143"/>
      <c r="B439" s="143"/>
      <c r="C439" s="143"/>
      <c r="D439" s="143"/>
      <c r="E439" s="143"/>
      <c r="F439" s="143"/>
      <c r="G439" s="143"/>
      <c r="H439" s="143"/>
      <c r="I439" s="289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4"/>
      <c r="AD439" s="144"/>
      <c r="AE439" s="144"/>
      <c r="AF439" s="144"/>
      <c r="AG439" s="144"/>
      <c r="AH439" s="144"/>
      <c r="AI439" s="144"/>
      <c r="AJ439" s="144"/>
      <c r="AK439" s="144"/>
      <c r="AL439" s="144"/>
    </row>
    <row r="440" ht="15.75" customHeight="1">
      <c r="A440" s="143"/>
      <c r="B440" s="143"/>
      <c r="C440" s="143"/>
      <c r="D440" s="143"/>
      <c r="E440" s="143"/>
      <c r="F440" s="143"/>
      <c r="G440" s="143"/>
      <c r="H440" s="143"/>
      <c r="I440" s="289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4"/>
      <c r="AD440" s="144"/>
      <c r="AE440" s="144"/>
      <c r="AF440" s="144"/>
      <c r="AG440" s="144"/>
      <c r="AH440" s="144"/>
      <c r="AI440" s="144"/>
      <c r="AJ440" s="144"/>
      <c r="AK440" s="144"/>
      <c r="AL440" s="144"/>
    </row>
    <row r="441" ht="15.75" customHeight="1">
      <c r="A441" s="143"/>
      <c r="B441" s="143"/>
      <c r="C441" s="143"/>
      <c r="D441" s="143"/>
      <c r="E441" s="143"/>
      <c r="F441" s="143"/>
      <c r="G441" s="143"/>
      <c r="H441" s="143"/>
      <c r="I441" s="289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4"/>
      <c r="AD441" s="144"/>
      <c r="AE441" s="144"/>
      <c r="AF441" s="144"/>
      <c r="AG441" s="144"/>
      <c r="AH441" s="144"/>
      <c r="AI441" s="144"/>
      <c r="AJ441" s="144"/>
      <c r="AK441" s="144"/>
      <c r="AL441" s="144"/>
    </row>
    <row r="442" ht="15.75" customHeight="1">
      <c r="A442" s="143"/>
      <c r="B442" s="143"/>
      <c r="C442" s="143"/>
      <c r="D442" s="143"/>
      <c r="E442" s="143"/>
      <c r="F442" s="143"/>
      <c r="G442" s="143"/>
      <c r="H442" s="143"/>
      <c r="I442" s="289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4"/>
      <c r="AD442" s="144"/>
      <c r="AE442" s="144"/>
      <c r="AF442" s="144"/>
      <c r="AG442" s="144"/>
      <c r="AH442" s="144"/>
      <c r="AI442" s="144"/>
      <c r="AJ442" s="144"/>
      <c r="AK442" s="144"/>
      <c r="AL442" s="144"/>
    </row>
    <row r="443" ht="15.75" customHeight="1">
      <c r="A443" s="143"/>
      <c r="B443" s="143"/>
      <c r="C443" s="143"/>
      <c r="D443" s="143"/>
      <c r="E443" s="143"/>
      <c r="F443" s="143"/>
      <c r="G443" s="143"/>
      <c r="H443" s="143"/>
      <c r="I443" s="289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4"/>
      <c r="AD443" s="144"/>
      <c r="AE443" s="144"/>
      <c r="AF443" s="144"/>
      <c r="AG443" s="144"/>
      <c r="AH443" s="144"/>
      <c r="AI443" s="144"/>
      <c r="AJ443" s="144"/>
      <c r="AK443" s="144"/>
      <c r="AL443" s="144"/>
    </row>
    <row r="444" ht="15.75" customHeight="1">
      <c r="A444" s="143"/>
      <c r="B444" s="143"/>
      <c r="C444" s="143"/>
      <c r="D444" s="143"/>
      <c r="E444" s="143"/>
      <c r="F444" s="143"/>
      <c r="G444" s="143"/>
      <c r="H444" s="143"/>
      <c r="I444" s="289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4"/>
      <c r="AD444" s="144"/>
      <c r="AE444" s="144"/>
      <c r="AF444" s="144"/>
      <c r="AG444" s="144"/>
      <c r="AH444" s="144"/>
      <c r="AI444" s="144"/>
      <c r="AJ444" s="144"/>
      <c r="AK444" s="144"/>
      <c r="AL444" s="144"/>
    </row>
    <row r="445" ht="15.75" customHeight="1">
      <c r="A445" s="143"/>
      <c r="B445" s="143"/>
      <c r="C445" s="143"/>
      <c r="D445" s="143"/>
      <c r="E445" s="143"/>
      <c r="F445" s="143"/>
      <c r="G445" s="143"/>
      <c r="H445" s="143"/>
      <c r="I445" s="289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4"/>
      <c r="AD445" s="144"/>
      <c r="AE445" s="144"/>
      <c r="AF445" s="144"/>
      <c r="AG445" s="144"/>
      <c r="AH445" s="144"/>
      <c r="AI445" s="144"/>
      <c r="AJ445" s="144"/>
      <c r="AK445" s="144"/>
      <c r="AL445" s="144"/>
    </row>
    <row r="446" ht="15.75" customHeight="1">
      <c r="A446" s="143"/>
      <c r="B446" s="143"/>
      <c r="C446" s="143"/>
      <c r="D446" s="143"/>
      <c r="E446" s="143"/>
      <c r="F446" s="143"/>
      <c r="G446" s="143"/>
      <c r="H446" s="143"/>
      <c r="I446" s="289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4"/>
      <c r="AD446" s="144"/>
      <c r="AE446" s="144"/>
      <c r="AF446" s="144"/>
      <c r="AG446" s="144"/>
      <c r="AH446" s="144"/>
      <c r="AI446" s="144"/>
      <c r="AJ446" s="144"/>
      <c r="AK446" s="144"/>
      <c r="AL446" s="144"/>
    </row>
    <row r="447" ht="15.75" customHeight="1">
      <c r="A447" s="143"/>
      <c r="B447" s="143"/>
      <c r="C447" s="143"/>
      <c r="D447" s="143"/>
      <c r="E447" s="143"/>
      <c r="F447" s="143"/>
      <c r="G447" s="143"/>
      <c r="H447" s="143"/>
      <c r="I447" s="289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4"/>
      <c r="AD447" s="144"/>
      <c r="AE447" s="144"/>
      <c r="AF447" s="144"/>
      <c r="AG447" s="144"/>
      <c r="AH447" s="144"/>
      <c r="AI447" s="144"/>
      <c r="AJ447" s="144"/>
      <c r="AK447" s="144"/>
      <c r="AL447" s="144"/>
    </row>
    <row r="448" ht="15.75" customHeight="1">
      <c r="A448" s="143"/>
      <c r="B448" s="143"/>
      <c r="C448" s="143"/>
      <c r="D448" s="143"/>
      <c r="E448" s="143"/>
      <c r="F448" s="143"/>
      <c r="G448" s="143"/>
      <c r="H448" s="143"/>
      <c r="I448" s="289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4"/>
      <c r="AD448" s="144"/>
      <c r="AE448" s="144"/>
      <c r="AF448" s="144"/>
      <c r="AG448" s="144"/>
      <c r="AH448" s="144"/>
      <c r="AI448" s="144"/>
      <c r="AJ448" s="144"/>
      <c r="AK448" s="144"/>
      <c r="AL448" s="144"/>
    </row>
    <row r="449" ht="15.75" customHeight="1">
      <c r="A449" s="143"/>
      <c r="B449" s="143"/>
      <c r="C449" s="143"/>
      <c r="D449" s="143"/>
      <c r="E449" s="143"/>
      <c r="F449" s="143"/>
      <c r="G449" s="143"/>
      <c r="H449" s="143"/>
      <c r="I449" s="289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4"/>
      <c r="AD449" s="144"/>
      <c r="AE449" s="144"/>
      <c r="AF449" s="144"/>
      <c r="AG449" s="144"/>
      <c r="AH449" s="144"/>
      <c r="AI449" s="144"/>
      <c r="AJ449" s="144"/>
      <c r="AK449" s="144"/>
      <c r="AL449" s="144"/>
    </row>
    <row r="450" ht="15.75" customHeight="1">
      <c r="A450" s="143"/>
      <c r="B450" s="143"/>
      <c r="C450" s="143"/>
      <c r="D450" s="143"/>
      <c r="E450" s="143"/>
      <c r="F450" s="143"/>
      <c r="G450" s="143"/>
      <c r="H450" s="143"/>
      <c r="I450" s="289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4"/>
      <c r="AD450" s="144"/>
      <c r="AE450" s="144"/>
      <c r="AF450" s="144"/>
      <c r="AG450" s="144"/>
      <c r="AH450" s="144"/>
      <c r="AI450" s="144"/>
      <c r="AJ450" s="144"/>
      <c r="AK450" s="144"/>
      <c r="AL450" s="144"/>
    </row>
    <row r="451" ht="15.75" customHeight="1">
      <c r="A451" s="143"/>
      <c r="B451" s="143"/>
      <c r="C451" s="143"/>
      <c r="D451" s="143"/>
      <c r="E451" s="143"/>
      <c r="F451" s="143"/>
      <c r="G451" s="143"/>
      <c r="H451" s="143"/>
      <c r="I451" s="289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4"/>
      <c r="AD451" s="144"/>
      <c r="AE451" s="144"/>
      <c r="AF451" s="144"/>
      <c r="AG451" s="144"/>
      <c r="AH451" s="144"/>
      <c r="AI451" s="144"/>
      <c r="AJ451" s="144"/>
      <c r="AK451" s="144"/>
      <c r="AL451" s="144"/>
    </row>
    <row r="452" ht="15.75" customHeight="1">
      <c r="A452" s="143"/>
      <c r="B452" s="143"/>
      <c r="C452" s="143"/>
      <c r="D452" s="143"/>
      <c r="E452" s="143"/>
      <c r="F452" s="143"/>
      <c r="G452" s="143"/>
      <c r="H452" s="143"/>
      <c r="I452" s="289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4"/>
      <c r="AD452" s="144"/>
      <c r="AE452" s="144"/>
      <c r="AF452" s="144"/>
      <c r="AG452" s="144"/>
      <c r="AH452" s="144"/>
      <c r="AI452" s="144"/>
      <c r="AJ452" s="144"/>
      <c r="AK452" s="144"/>
      <c r="AL452" s="144"/>
    </row>
    <row r="453" ht="15.75" customHeight="1">
      <c r="A453" s="143"/>
      <c r="B453" s="143"/>
      <c r="C453" s="143"/>
      <c r="D453" s="143"/>
      <c r="E453" s="143"/>
      <c r="F453" s="143"/>
      <c r="G453" s="143"/>
      <c r="H453" s="143"/>
      <c r="I453" s="289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4"/>
      <c r="AD453" s="144"/>
      <c r="AE453" s="144"/>
      <c r="AF453" s="144"/>
      <c r="AG453" s="144"/>
      <c r="AH453" s="144"/>
      <c r="AI453" s="144"/>
      <c r="AJ453" s="144"/>
      <c r="AK453" s="144"/>
      <c r="AL453" s="144"/>
    </row>
    <row r="454" ht="15.75" customHeight="1">
      <c r="A454" s="143"/>
      <c r="B454" s="143"/>
      <c r="C454" s="143"/>
      <c r="D454" s="143"/>
      <c r="E454" s="143"/>
      <c r="F454" s="143"/>
      <c r="G454" s="143"/>
      <c r="H454" s="143"/>
      <c r="I454" s="289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4"/>
      <c r="AD454" s="144"/>
      <c r="AE454" s="144"/>
      <c r="AF454" s="144"/>
      <c r="AG454" s="144"/>
      <c r="AH454" s="144"/>
      <c r="AI454" s="144"/>
      <c r="AJ454" s="144"/>
      <c r="AK454" s="144"/>
      <c r="AL454" s="144"/>
    </row>
    <row r="455" ht="15.75" customHeight="1">
      <c r="A455" s="143"/>
      <c r="B455" s="143"/>
      <c r="C455" s="143"/>
      <c r="D455" s="143"/>
      <c r="E455" s="143"/>
      <c r="F455" s="143"/>
      <c r="G455" s="143"/>
      <c r="H455" s="143"/>
      <c r="I455" s="289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4"/>
      <c r="AD455" s="144"/>
      <c r="AE455" s="144"/>
      <c r="AF455" s="144"/>
      <c r="AG455" s="144"/>
      <c r="AH455" s="144"/>
      <c r="AI455" s="144"/>
      <c r="AJ455" s="144"/>
      <c r="AK455" s="144"/>
      <c r="AL455" s="144"/>
    </row>
    <row r="456" ht="15.75" customHeight="1">
      <c r="A456" s="143"/>
      <c r="B456" s="143"/>
      <c r="C456" s="143"/>
      <c r="D456" s="143"/>
      <c r="E456" s="143"/>
      <c r="F456" s="143"/>
      <c r="G456" s="143"/>
      <c r="H456" s="143"/>
      <c r="I456" s="289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4"/>
      <c r="AD456" s="144"/>
      <c r="AE456" s="144"/>
      <c r="AF456" s="144"/>
      <c r="AG456" s="144"/>
      <c r="AH456" s="144"/>
      <c r="AI456" s="144"/>
      <c r="AJ456" s="144"/>
      <c r="AK456" s="144"/>
      <c r="AL456" s="144"/>
    </row>
    <row r="457" ht="15.75" customHeight="1">
      <c r="A457" s="143"/>
      <c r="B457" s="143"/>
      <c r="C457" s="143"/>
      <c r="D457" s="143"/>
      <c r="E457" s="143"/>
      <c r="F457" s="143"/>
      <c r="G457" s="143"/>
      <c r="H457" s="143"/>
      <c r="I457" s="289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4"/>
      <c r="AD457" s="144"/>
      <c r="AE457" s="144"/>
      <c r="AF457" s="144"/>
      <c r="AG457" s="144"/>
      <c r="AH457" s="144"/>
      <c r="AI457" s="144"/>
      <c r="AJ457" s="144"/>
      <c r="AK457" s="144"/>
      <c r="AL457" s="144"/>
    </row>
    <row r="458" ht="15.75" customHeight="1">
      <c r="A458" s="143"/>
      <c r="B458" s="143"/>
      <c r="C458" s="143"/>
      <c r="D458" s="143"/>
      <c r="E458" s="143"/>
      <c r="F458" s="143"/>
      <c r="G458" s="143"/>
      <c r="H458" s="143"/>
      <c r="I458" s="289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4"/>
      <c r="AD458" s="144"/>
      <c r="AE458" s="144"/>
      <c r="AF458" s="144"/>
      <c r="AG458" s="144"/>
      <c r="AH458" s="144"/>
      <c r="AI458" s="144"/>
      <c r="AJ458" s="144"/>
      <c r="AK458" s="144"/>
      <c r="AL458" s="144"/>
    </row>
    <row r="459" ht="15.75" customHeight="1">
      <c r="A459" s="143"/>
      <c r="B459" s="143"/>
      <c r="C459" s="143"/>
      <c r="D459" s="143"/>
      <c r="E459" s="143"/>
      <c r="F459" s="143"/>
      <c r="G459" s="143"/>
      <c r="H459" s="143"/>
      <c r="I459" s="289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4"/>
      <c r="AD459" s="144"/>
      <c r="AE459" s="144"/>
      <c r="AF459" s="144"/>
      <c r="AG459" s="144"/>
      <c r="AH459" s="144"/>
      <c r="AI459" s="144"/>
      <c r="AJ459" s="144"/>
      <c r="AK459" s="144"/>
      <c r="AL459" s="144"/>
    </row>
    <row r="460" ht="15.75" customHeight="1">
      <c r="A460" s="143"/>
      <c r="B460" s="143"/>
      <c r="C460" s="143"/>
      <c r="D460" s="143"/>
      <c r="E460" s="143"/>
      <c r="F460" s="143"/>
      <c r="G460" s="143"/>
      <c r="H460" s="143"/>
      <c r="I460" s="289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4"/>
      <c r="AD460" s="144"/>
      <c r="AE460" s="144"/>
      <c r="AF460" s="144"/>
      <c r="AG460" s="144"/>
      <c r="AH460" s="144"/>
      <c r="AI460" s="144"/>
      <c r="AJ460" s="144"/>
      <c r="AK460" s="144"/>
      <c r="AL460" s="144"/>
    </row>
    <row r="461" ht="15.75" customHeight="1">
      <c r="A461" s="143"/>
      <c r="B461" s="143"/>
      <c r="C461" s="143"/>
      <c r="D461" s="143"/>
      <c r="E461" s="143"/>
      <c r="F461" s="143"/>
      <c r="G461" s="143"/>
      <c r="H461" s="143"/>
      <c r="I461" s="289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4"/>
      <c r="AD461" s="144"/>
      <c r="AE461" s="144"/>
      <c r="AF461" s="144"/>
      <c r="AG461" s="144"/>
      <c r="AH461" s="144"/>
      <c r="AI461" s="144"/>
      <c r="AJ461" s="144"/>
      <c r="AK461" s="144"/>
      <c r="AL461" s="144"/>
    </row>
    <row r="462" ht="15.75" customHeight="1">
      <c r="A462" s="143"/>
      <c r="B462" s="143"/>
      <c r="C462" s="143"/>
      <c r="D462" s="143"/>
      <c r="E462" s="143"/>
      <c r="F462" s="143"/>
      <c r="G462" s="143"/>
      <c r="H462" s="143"/>
      <c r="I462" s="289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4"/>
      <c r="AD462" s="144"/>
      <c r="AE462" s="144"/>
      <c r="AF462" s="144"/>
      <c r="AG462" s="144"/>
      <c r="AH462" s="144"/>
      <c r="AI462" s="144"/>
      <c r="AJ462" s="144"/>
      <c r="AK462" s="144"/>
      <c r="AL462" s="144"/>
    </row>
    <row r="463" ht="15.75" customHeight="1">
      <c r="A463" s="143"/>
      <c r="B463" s="143"/>
      <c r="C463" s="143"/>
      <c r="D463" s="143"/>
      <c r="E463" s="143"/>
      <c r="F463" s="143"/>
      <c r="G463" s="143"/>
      <c r="H463" s="143"/>
      <c r="I463" s="289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4"/>
      <c r="AD463" s="144"/>
      <c r="AE463" s="144"/>
      <c r="AF463" s="144"/>
      <c r="AG463" s="144"/>
      <c r="AH463" s="144"/>
      <c r="AI463" s="144"/>
      <c r="AJ463" s="144"/>
      <c r="AK463" s="144"/>
      <c r="AL463" s="144"/>
    </row>
    <row r="464" ht="15.75" customHeight="1">
      <c r="A464" s="143"/>
      <c r="B464" s="143"/>
      <c r="C464" s="143"/>
      <c r="D464" s="143"/>
      <c r="E464" s="143"/>
      <c r="F464" s="143"/>
      <c r="G464" s="143"/>
      <c r="H464" s="143"/>
      <c r="I464" s="289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4"/>
      <c r="AD464" s="144"/>
      <c r="AE464" s="144"/>
      <c r="AF464" s="144"/>
      <c r="AG464" s="144"/>
      <c r="AH464" s="144"/>
      <c r="AI464" s="144"/>
      <c r="AJ464" s="144"/>
      <c r="AK464" s="144"/>
      <c r="AL464" s="144"/>
    </row>
    <row r="465" ht="15.75" customHeight="1">
      <c r="A465" s="143"/>
      <c r="B465" s="143"/>
      <c r="C465" s="143"/>
      <c r="D465" s="143"/>
      <c r="E465" s="143"/>
      <c r="F465" s="143"/>
      <c r="G465" s="143"/>
      <c r="H465" s="143"/>
      <c r="I465" s="289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4"/>
      <c r="AD465" s="144"/>
      <c r="AE465" s="144"/>
      <c r="AF465" s="144"/>
      <c r="AG465" s="144"/>
      <c r="AH465" s="144"/>
      <c r="AI465" s="144"/>
      <c r="AJ465" s="144"/>
      <c r="AK465" s="144"/>
      <c r="AL465" s="144"/>
    </row>
    <row r="466" ht="15.75" customHeight="1">
      <c r="A466" s="143"/>
      <c r="B466" s="143"/>
      <c r="C466" s="143"/>
      <c r="D466" s="143"/>
      <c r="E466" s="143"/>
      <c r="F466" s="143"/>
      <c r="G466" s="143"/>
      <c r="H466" s="143"/>
      <c r="I466" s="289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4"/>
      <c r="AD466" s="144"/>
      <c r="AE466" s="144"/>
      <c r="AF466" s="144"/>
      <c r="AG466" s="144"/>
      <c r="AH466" s="144"/>
      <c r="AI466" s="144"/>
      <c r="AJ466" s="144"/>
      <c r="AK466" s="144"/>
      <c r="AL466" s="144"/>
    </row>
    <row r="467" ht="15.75" customHeight="1">
      <c r="A467" s="143"/>
      <c r="B467" s="143"/>
      <c r="C467" s="143"/>
      <c r="D467" s="143"/>
      <c r="E467" s="143"/>
      <c r="F467" s="143"/>
      <c r="G467" s="143"/>
      <c r="H467" s="143"/>
      <c r="I467" s="289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4"/>
      <c r="AD467" s="144"/>
      <c r="AE467" s="144"/>
      <c r="AF467" s="144"/>
      <c r="AG467" s="144"/>
      <c r="AH467" s="144"/>
      <c r="AI467" s="144"/>
      <c r="AJ467" s="144"/>
      <c r="AK467" s="144"/>
      <c r="AL467" s="144"/>
    </row>
    <row r="468" ht="15.75" customHeight="1">
      <c r="A468" s="143"/>
      <c r="B468" s="143"/>
      <c r="C468" s="143"/>
      <c r="D468" s="143"/>
      <c r="E468" s="143"/>
      <c r="F468" s="143"/>
      <c r="G468" s="143"/>
      <c r="H468" s="143"/>
      <c r="I468" s="289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4"/>
      <c r="AD468" s="144"/>
      <c r="AE468" s="144"/>
      <c r="AF468" s="144"/>
      <c r="AG468" s="144"/>
      <c r="AH468" s="144"/>
      <c r="AI468" s="144"/>
      <c r="AJ468" s="144"/>
      <c r="AK468" s="144"/>
      <c r="AL468" s="144"/>
    </row>
    <row r="469" ht="15.75" customHeight="1">
      <c r="A469" s="143"/>
      <c r="B469" s="143"/>
      <c r="C469" s="143"/>
      <c r="D469" s="143"/>
      <c r="E469" s="143"/>
      <c r="F469" s="143"/>
      <c r="G469" s="143"/>
      <c r="H469" s="143"/>
      <c r="I469" s="289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4"/>
      <c r="AD469" s="144"/>
      <c r="AE469" s="144"/>
      <c r="AF469" s="144"/>
      <c r="AG469" s="144"/>
      <c r="AH469" s="144"/>
      <c r="AI469" s="144"/>
      <c r="AJ469" s="144"/>
      <c r="AK469" s="144"/>
      <c r="AL469" s="144"/>
    </row>
    <row r="470" ht="15.75" customHeight="1">
      <c r="A470" s="143"/>
      <c r="B470" s="143"/>
      <c r="C470" s="143"/>
      <c r="D470" s="143"/>
      <c r="E470" s="143"/>
      <c r="F470" s="143"/>
      <c r="G470" s="143"/>
      <c r="H470" s="143"/>
      <c r="I470" s="289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4"/>
      <c r="AD470" s="144"/>
      <c r="AE470" s="144"/>
      <c r="AF470" s="144"/>
      <c r="AG470" s="144"/>
      <c r="AH470" s="144"/>
      <c r="AI470" s="144"/>
      <c r="AJ470" s="144"/>
      <c r="AK470" s="144"/>
      <c r="AL470" s="144"/>
    </row>
    <row r="471" ht="15.75" customHeight="1">
      <c r="A471" s="143"/>
      <c r="B471" s="143"/>
      <c r="C471" s="143"/>
      <c r="D471" s="143"/>
      <c r="E471" s="143"/>
      <c r="F471" s="143"/>
      <c r="G471" s="143"/>
      <c r="H471" s="143"/>
      <c r="I471" s="289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4"/>
      <c r="AD471" s="144"/>
      <c r="AE471" s="144"/>
      <c r="AF471" s="144"/>
      <c r="AG471" s="144"/>
      <c r="AH471" s="144"/>
      <c r="AI471" s="144"/>
      <c r="AJ471" s="144"/>
      <c r="AK471" s="144"/>
      <c r="AL471" s="144"/>
    </row>
    <row r="472" ht="15.75" customHeight="1">
      <c r="A472" s="143"/>
      <c r="B472" s="143"/>
      <c r="C472" s="143"/>
      <c r="D472" s="143"/>
      <c r="E472" s="143"/>
      <c r="F472" s="143"/>
      <c r="G472" s="143"/>
      <c r="H472" s="143"/>
      <c r="I472" s="289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4"/>
      <c r="AD472" s="144"/>
      <c r="AE472" s="144"/>
      <c r="AF472" s="144"/>
      <c r="AG472" s="144"/>
      <c r="AH472" s="144"/>
      <c r="AI472" s="144"/>
      <c r="AJ472" s="144"/>
      <c r="AK472" s="144"/>
      <c r="AL472" s="144"/>
    </row>
    <row r="473" ht="15.75" customHeight="1">
      <c r="A473" s="143"/>
      <c r="B473" s="143"/>
      <c r="C473" s="143"/>
      <c r="D473" s="143"/>
      <c r="E473" s="143"/>
      <c r="F473" s="143"/>
      <c r="G473" s="143"/>
      <c r="H473" s="143"/>
      <c r="I473" s="289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4"/>
      <c r="AD473" s="144"/>
      <c r="AE473" s="144"/>
      <c r="AF473" s="144"/>
      <c r="AG473" s="144"/>
      <c r="AH473" s="144"/>
      <c r="AI473" s="144"/>
      <c r="AJ473" s="144"/>
      <c r="AK473" s="144"/>
      <c r="AL473" s="144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48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144"/>
      <c r="AD474" s="144"/>
      <c r="AE474" s="144"/>
      <c r="AF474" s="144"/>
      <c r="AG474" s="144"/>
      <c r="AH474" s="144"/>
      <c r="AI474" s="144"/>
      <c r="AJ474" s="144"/>
      <c r="AK474" s="144"/>
      <c r="AL474" s="144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48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144"/>
      <c r="AD475" s="144"/>
      <c r="AE475" s="144"/>
      <c r="AF475" s="144"/>
      <c r="AG475" s="144"/>
      <c r="AH475" s="144"/>
      <c r="AI475" s="144"/>
      <c r="AJ475" s="144"/>
      <c r="AK475" s="144"/>
      <c r="AL475" s="144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48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144"/>
      <c r="AD476" s="144"/>
      <c r="AE476" s="144"/>
      <c r="AF476" s="144"/>
      <c r="AG476" s="144"/>
      <c r="AH476" s="144"/>
      <c r="AI476" s="144"/>
      <c r="AJ476" s="144"/>
      <c r="AK476" s="144"/>
      <c r="AL476" s="144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48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144"/>
      <c r="AD477" s="144"/>
      <c r="AE477" s="144"/>
      <c r="AF477" s="144"/>
      <c r="AG477" s="144"/>
      <c r="AH477" s="144"/>
      <c r="AI477" s="144"/>
      <c r="AJ477" s="144"/>
      <c r="AK477" s="144"/>
      <c r="AL477" s="144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48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144"/>
      <c r="AD478" s="144"/>
      <c r="AE478" s="144"/>
      <c r="AF478" s="144"/>
      <c r="AG478" s="144"/>
      <c r="AH478" s="144"/>
      <c r="AI478" s="144"/>
      <c r="AJ478" s="144"/>
      <c r="AK478" s="144"/>
      <c r="AL478" s="144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48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144"/>
      <c r="AD479" s="144"/>
      <c r="AE479" s="144"/>
      <c r="AF479" s="144"/>
      <c r="AG479" s="144"/>
      <c r="AH479" s="144"/>
      <c r="AI479" s="144"/>
      <c r="AJ479" s="144"/>
      <c r="AK479" s="144"/>
      <c r="AL479" s="144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48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144"/>
      <c r="AD480" s="144"/>
      <c r="AE480" s="144"/>
      <c r="AF480" s="144"/>
      <c r="AG480" s="144"/>
      <c r="AH480" s="144"/>
      <c r="AI480" s="144"/>
      <c r="AJ480" s="144"/>
      <c r="AK480" s="144"/>
      <c r="AL480" s="144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48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144"/>
      <c r="AD481" s="144"/>
      <c r="AE481" s="144"/>
      <c r="AF481" s="144"/>
      <c r="AG481" s="144"/>
      <c r="AH481" s="144"/>
      <c r="AI481" s="144"/>
      <c r="AJ481" s="144"/>
      <c r="AK481" s="144"/>
      <c r="AL481" s="144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48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144"/>
      <c r="AD482" s="144"/>
      <c r="AE482" s="144"/>
      <c r="AF482" s="144"/>
      <c r="AG482" s="144"/>
      <c r="AH482" s="144"/>
      <c r="AI482" s="144"/>
      <c r="AJ482" s="144"/>
      <c r="AK482" s="144"/>
      <c r="AL482" s="144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48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144"/>
      <c r="AD483" s="144"/>
      <c r="AE483" s="144"/>
      <c r="AF483" s="144"/>
      <c r="AG483" s="144"/>
      <c r="AH483" s="144"/>
      <c r="AI483" s="144"/>
      <c r="AJ483" s="144"/>
      <c r="AK483" s="144"/>
      <c r="AL483" s="144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48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144"/>
      <c r="AD484" s="144"/>
      <c r="AE484" s="144"/>
      <c r="AF484" s="144"/>
      <c r="AG484" s="144"/>
      <c r="AH484" s="144"/>
      <c r="AI484" s="144"/>
      <c r="AJ484" s="144"/>
      <c r="AK484" s="144"/>
      <c r="AL484" s="144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48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144"/>
      <c r="AD485" s="144"/>
      <c r="AE485" s="144"/>
      <c r="AF485" s="144"/>
      <c r="AG485" s="144"/>
      <c r="AH485" s="144"/>
      <c r="AI485" s="144"/>
      <c r="AJ485" s="144"/>
      <c r="AK485" s="144"/>
      <c r="AL485" s="144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48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144"/>
      <c r="AD486" s="144"/>
      <c r="AE486" s="144"/>
      <c r="AF486" s="144"/>
      <c r="AG486" s="144"/>
      <c r="AH486" s="144"/>
      <c r="AI486" s="144"/>
      <c r="AJ486" s="144"/>
      <c r="AK486" s="144"/>
      <c r="AL486" s="144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48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144"/>
      <c r="AD487" s="144"/>
      <c r="AE487" s="144"/>
      <c r="AF487" s="144"/>
      <c r="AG487" s="144"/>
      <c r="AH487" s="144"/>
      <c r="AI487" s="144"/>
      <c r="AJ487" s="144"/>
      <c r="AK487" s="144"/>
      <c r="AL487" s="144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48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144"/>
      <c r="AD488" s="144"/>
      <c r="AE488" s="144"/>
      <c r="AF488" s="144"/>
      <c r="AG488" s="144"/>
      <c r="AH488" s="144"/>
      <c r="AI488" s="144"/>
      <c r="AJ488" s="144"/>
      <c r="AK488" s="144"/>
      <c r="AL488" s="144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48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144"/>
      <c r="AD489" s="144"/>
      <c r="AE489" s="144"/>
      <c r="AF489" s="144"/>
      <c r="AG489" s="144"/>
      <c r="AH489" s="144"/>
      <c r="AI489" s="144"/>
      <c r="AJ489" s="144"/>
      <c r="AK489" s="144"/>
      <c r="AL489" s="144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48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144"/>
      <c r="AD490" s="144"/>
      <c r="AE490" s="144"/>
      <c r="AF490" s="144"/>
      <c r="AG490" s="144"/>
      <c r="AH490" s="144"/>
      <c r="AI490" s="144"/>
      <c r="AJ490" s="144"/>
      <c r="AK490" s="144"/>
      <c r="AL490" s="144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48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144"/>
      <c r="AD491" s="144"/>
      <c r="AE491" s="144"/>
      <c r="AF491" s="144"/>
      <c r="AG491" s="144"/>
      <c r="AH491" s="144"/>
      <c r="AI491" s="144"/>
      <c r="AJ491" s="144"/>
      <c r="AK491" s="144"/>
      <c r="AL491" s="144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48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144"/>
      <c r="AD492" s="144"/>
      <c r="AE492" s="144"/>
      <c r="AF492" s="144"/>
      <c r="AG492" s="144"/>
      <c r="AH492" s="144"/>
      <c r="AI492" s="144"/>
      <c r="AJ492" s="144"/>
      <c r="AK492" s="144"/>
      <c r="AL492" s="144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48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144"/>
      <c r="AD493" s="144"/>
      <c r="AE493" s="144"/>
      <c r="AF493" s="144"/>
      <c r="AG493" s="144"/>
      <c r="AH493" s="144"/>
      <c r="AI493" s="144"/>
      <c r="AJ493" s="144"/>
      <c r="AK493" s="144"/>
      <c r="AL493" s="144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48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144"/>
      <c r="AD494" s="144"/>
      <c r="AE494" s="144"/>
      <c r="AF494" s="144"/>
      <c r="AG494" s="144"/>
      <c r="AH494" s="144"/>
      <c r="AI494" s="144"/>
      <c r="AJ494" s="144"/>
      <c r="AK494" s="144"/>
      <c r="AL494" s="144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48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144"/>
      <c r="AD495" s="144"/>
      <c r="AE495" s="144"/>
      <c r="AF495" s="144"/>
      <c r="AG495" s="144"/>
      <c r="AH495" s="144"/>
      <c r="AI495" s="144"/>
      <c r="AJ495" s="144"/>
      <c r="AK495" s="144"/>
      <c r="AL495" s="144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48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144"/>
      <c r="AD496" s="144"/>
      <c r="AE496" s="144"/>
      <c r="AF496" s="144"/>
      <c r="AG496" s="144"/>
      <c r="AH496" s="144"/>
      <c r="AI496" s="144"/>
      <c r="AJ496" s="144"/>
      <c r="AK496" s="144"/>
      <c r="AL496" s="144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48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144"/>
      <c r="AD497" s="144"/>
      <c r="AE497" s="144"/>
      <c r="AF497" s="144"/>
      <c r="AG497" s="144"/>
      <c r="AH497" s="144"/>
      <c r="AI497" s="144"/>
      <c r="AJ497" s="144"/>
      <c r="AK497" s="144"/>
      <c r="AL497" s="144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48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144"/>
      <c r="AD498" s="144"/>
      <c r="AE498" s="144"/>
      <c r="AF498" s="144"/>
      <c r="AG498" s="144"/>
      <c r="AH498" s="144"/>
      <c r="AI498" s="144"/>
      <c r="AJ498" s="144"/>
      <c r="AK498" s="144"/>
      <c r="AL498" s="144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48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144"/>
      <c r="AD499" s="144"/>
      <c r="AE499" s="144"/>
      <c r="AF499" s="144"/>
      <c r="AG499" s="144"/>
      <c r="AH499" s="144"/>
      <c r="AI499" s="144"/>
      <c r="AJ499" s="144"/>
      <c r="AK499" s="144"/>
      <c r="AL499" s="144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48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144"/>
      <c r="AD500" s="144"/>
      <c r="AE500" s="144"/>
      <c r="AF500" s="144"/>
      <c r="AG500" s="144"/>
      <c r="AH500" s="144"/>
      <c r="AI500" s="144"/>
      <c r="AJ500" s="144"/>
      <c r="AK500" s="144"/>
      <c r="AL500" s="144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48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144"/>
      <c r="AD501" s="144"/>
      <c r="AE501" s="144"/>
      <c r="AF501" s="144"/>
      <c r="AG501" s="144"/>
      <c r="AH501" s="144"/>
      <c r="AI501" s="144"/>
      <c r="AJ501" s="144"/>
      <c r="AK501" s="144"/>
      <c r="AL501" s="144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48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144"/>
      <c r="AD502" s="144"/>
      <c r="AE502" s="144"/>
      <c r="AF502" s="144"/>
      <c r="AG502" s="144"/>
      <c r="AH502" s="144"/>
      <c r="AI502" s="144"/>
      <c r="AJ502" s="144"/>
      <c r="AK502" s="144"/>
      <c r="AL502" s="144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48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144"/>
      <c r="AD503" s="144"/>
      <c r="AE503" s="144"/>
      <c r="AF503" s="144"/>
      <c r="AG503" s="144"/>
      <c r="AH503" s="144"/>
      <c r="AI503" s="144"/>
      <c r="AJ503" s="144"/>
      <c r="AK503" s="144"/>
      <c r="AL503" s="144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48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144"/>
      <c r="AD504" s="144"/>
      <c r="AE504" s="144"/>
      <c r="AF504" s="144"/>
      <c r="AG504" s="144"/>
      <c r="AH504" s="144"/>
      <c r="AI504" s="144"/>
      <c r="AJ504" s="144"/>
      <c r="AK504" s="144"/>
      <c r="AL504" s="144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48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144"/>
      <c r="AD505" s="144"/>
      <c r="AE505" s="144"/>
      <c r="AF505" s="144"/>
      <c r="AG505" s="144"/>
      <c r="AH505" s="144"/>
      <c r="AI505" s="144"/>
      <c r="AJ505" s="144"/>
      <c r="AK505" s="144"/>
      <c r="AL505" s="144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48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144"/>
      <c r="AD506" s="144"/>
      <c r="AE506" s="144"/>
      <c r="AF506" s="144"/>
      <c r="AG506" s="144"/>
      <c r="AH506" s="144"/>
      <c r="AI506" s="144"/>
      <c r="AJ506" s="144"/>
      <c r="AK506" s="144"/>
      <c r="AL506" s="144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48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144"/>
      <c r="AD507" s="144"/>
      <c r="AE507" s="144"/>
      <c r="AF507" s="144"/>
      <c r="AG507" s="144"/>
      <c r="AH507" s="144"/>
      <c r="AI507" s="144"/>
      <c r="AJ507" s="144"/>
      <c r="AK507" s="144"/>
      <c r="AL507" s="144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48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144"/>
      <c r="AD508" s="144"/>
      <c r="AE508" s="144"/>
      <c r="AF508" s="144"/>
      <c r="AG508" s="144"/>
      <c r="AH508" s="144"/>
      <c r="AI508" s="144"/>
      <c r="AJ508" s="144"/>
      <c r="AK508" s="144"/>
      <c r="AL508" s="144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48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144"/>
      <c r="AD509" s="144"/>
      <c r="AE509" s="144"/>
      <c r="AF509" s="144"/>
      <c r="AG509" s="144"/>
      <c r="AH509" s="144"/>
      <c r="AI509" s="144"/>
      <c r="AJ509" s="144"/>
      <c r="AK509" s="144"/>
      <c r="AL509" s="144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48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144"/>
      <c r="AD510" s="144"/>
      <c r="AE510" s="144"/>
      <c r="AF510" s="144"/>
      <c r="AG510" s="144"/>
      <c r="AH510" s="144"/>
      <c r="AI510" s="144"/>
      <c r="AJ510" s="144"/>
      <c r="AK510" s="144"/>
      <c r="AL510" s="144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48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144"/>
      <c r="AD511" s="144"/>
      <c r="AE511" s="144"/>
      <c r="AF511" s="144"/>
      <c r="AG511" s="144"/>
      <c r="AH511" s="144"/>
      <c r="AI511" s="144"/>
      <c r="AJ511" s="144"/>
      <c r="AK511" s="144"/>
      <c r="AL511" s="144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48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144"/>
      <c r="AD512" s="144"/>
      <c r="AE512" s="144"/>
      <c r="AF512" s="144"/>
      <c r="AG512" s="144"/>
      <c r="AH512" s="144"/>
      <c r="AI512" s="144"/>
      <c r="AJ512" s="144"/>
      <c r="AK512" s="144"/>
      <c r="AL512" s="144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48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144"/>
      <c r="AD513" s="144"/>
      <c r="AE513" s="144"/>
      <c r="AF513" s="144"/>
      <c r="AG513" s="144"/>
      <c r="AH513" s="144"/>
      <c r="AI513" s="144"/>
      <c r="AJ513" s="144"/>
      <c r="AK513" s="144"/>
      <c r="AL513" s="144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48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144"/>
      <c r="AD514" s="144"/>
      <c r="AE514" s="144"/>
      <c r="AF514" s="144"/>
      <c r="AG514" s="144"/>
      <c r="AH514" s="144"/>
      <c r="AI514" s="144"/>
      <c r="AJ514" s="144"/>
      <c r="AK514" s="144"/>
      <c r="AL514" s="144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48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144"/>
      <c r="AD515" s="144"/>
      <c r="AE515" s="144"/>
      <c r="AF515" s="144"/>
      <c r="AG515" s="144"/>
      <c r="AH515" s="144"/>
      <c r="AI515" s="144"/>
      <c r="AJ515" s="144"/>
      <c r="AK515" s="144"/>
      <c r="AL515" s="144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48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144"/>
      <c r="AD516" s="144"/>
      <c r="AE516" s="144"/>
      <c r="AF516" s="144"/>
      <c r="AG516" s="144"/>
      <c r="AH516" s="144"/>
      <c r="AI516" s="144"/>
      <c r="AJ516" s="144"/>
      <c r="AK516" s="144"/>
      <c r="AL516" s="144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48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144"/>
      <c r="AD517" s="144"/>
      <c r="AE517" s="144"/>
      <c r="AF517" s="144"/>
      <c r="AG517" s="144"/>
      <c r="AH517" s="144"/>
      <c r="AI517" s="144"/>
      <c r="AJ517" s="144"/>
      <c r="AK517" s="144"/>
      <c r="AL517" s="144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48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144"/>
      <c r="AD518" s="144"/>
      <c r="AE518" s="144"/>
      <c r="AF518" s="144"/>
      <c r="AG518" s="144"/>
      <c r="AH518" s="144"/>
      <c r="AI518" s="144"/>
      <c r="AJ518" s="144"/>
      <c r="AK518" s="144"/>
      <c r="AL518" s="144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48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144"/>
      <c r="AD519" s="144"/>
      <c r="AE519" s="144"/>
      <c r="AF519" s="144"/>
      <c r="AG519" s="144"/>
      <c r="AH519" s="144"/>
      <c r="AI519" s="144"/>
      <c r="AJ519" s="144"/>
      <c r="AK519" s="144"/>
      <c r="AL519" s="144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48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144"/>
      <c r="AD520" s="144"/>
      <c r="AE520" s="144"/>
      <c r="AF520" s="144"/>
      <c r="AG520" s="144"/>
      <c r="AH520" s="144"/>
      <c r="AI520" s="144"/>
      <c r="AJ520" s="144"/>
      <c r="AK520" s="144"/>
      <c r="AL520" s="144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48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144"/>
      <c r="AD521" s="144"/>
      <c r="AE521" s="144"/>
      <c r="AF521" s="144"/>
      <c r="AG521" s="144"/>
      <c r="AH521" s="144"/>
      <c r="AI521" s="144"/>
      <c r="AJ521" s="144"/>
      <c r="AK521" s="144"/>
      <c r="AL521" s="144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48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144"/>
      <c r="AD522" s="144"/>
      <c r="AE522" s="144"/>
      <c r="AF522" s="144"/>
      <c r="AG522" s="144"/>
      <c r="AH522" s="144"/>
      <c r="AI522" s="144"/>
      <c r="AJ522" s="144"/>
      <c r="AK522" s="144"/>
      <c r="AL522" s="144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48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144"/>
      <c r="AD523" s="144"/>
      <c r="AE523" s="144"/>
      <c r="AF523" s="144"/>
      <c r="AG523" s="144"/>
      <c r="AH523" s="144"/>
      <c r="AI523" s="144"/>
      <c r="AJ523" s="144"/>
      <c r="AK523" s="144"/>
      <c r="AL523" s="144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48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144"/>
      <c r="AD524" s="144"/>
      <c r="AE524" s="144"/>
      <c r="AF524" s="144"/>
      <c r="AG524" s="144"/>
      <c r="AH524" s="144"/>
      <c r="AI524" s="144"/>
      <c r="AJ524" s="144"/>
      <c r="AK524" s="144"/>
      <c r="AL524" s="144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48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144"/>
      <c r="AD525" s="144"/>
      <c r="AE525" s="144"/>
      <c r="AF525" s="144"/>
      <c r="AG525" s="144"/>
      <c r="AH525" s="144"/>
      <c r="AI525" s="144"/>
      <c r="AJ525" s="144"/>
      <c r="AK525" s="144"/>
      <c r="AL525" s="144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48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144"/>
      <c r="AD526" s="144"/>
      <c r="AE526" s="144"/>
      <c r="AF526" s="144"/>
      <c r="AG526" s="144"/>
      <c r="AH526" s="144"/>
      <c r="AI526" s="144"/>
      <c r="AJ526" s="144"/>
      <c r="AK526" s="144"/>
      <c r="AL526" s="144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48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144"/>
      <c r="AD527" s="144"/>
      <c r="AE527" s="144"/>
      <c r="AF527" s="144"/>
      <c r="AG527" s="144"/>
      <c r="AH527" s="144"/>
      <c r="AI527" s="144"/>
      <c r="AJ527" s="144"/>
      <c r="AK527" s="144"/>
      <c r="AL527" s="144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48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144"/>
      <c r="AD528" s="144"/>
      <c r="AE528" s="144"/>
      <c r="AF528" s="144"/>
      <c r="AG528" s="144"/>
      <c r="AH528" s="144"/>
      <c r="AI528" s="144"/>
      <c r="AJ528" s="144"/>
      <c r="AK528" s="144"/>
      <c r="AL528" s="144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48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144"/>
      <c r="AD529" s="144"/>
      <c r="AE529" s="144"/>
      <c r="AF529" s="144"/>
      <c r="AG529" s="144"/>
      <c r="AH529" s="144"/>
      <c r="AI529" s="144"/>
      <c r="AJ529" s="144"/>
      <c r="AK529" s="144"/>
      <c r="AL529" s="144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48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144"/>
      <c r="AD530" s="144"/>
      <c r="AE530" s="144"/>
      <c r="AF530" s="144"/>
      <c r="AG530" s="144"/>
      <c r="AH530" s="144"/>
      <c r="AI530" s="144"/>
      <c r="AJ530" s="144"/>
      <c r="AK530" s="144"/>
      <c r="AL530" s="144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48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144"/>
      <c r="AD531" s="144"/>
      <c r="AE531" s="144"/>
      <c r="AF531" s="144"/>
      <c r="AG531" s="144"/>
      <c r="AH531" s="144"/>
      <c r="AI531" s="144"/>
      <c r="AJ531" s="144"/>
      <c r="AK531" s="144"/>
      <c r="AL531" s="144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48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144"/>
      <c r="AD532" s="144"/>
      <c r="AE532" s="144"/>
      <c r="AF532" s="144"/>
      <c r="AG532" s="144"/>
      <c r="AH532" s="144"/>
      <c r="AI532" s="144"/>
      <c r="AJ532" s="144"/>
      <c r="AK532" s="144"/>
      <c r="AL532" s="144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48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144"/>
      <c r="AD533" s="144"/>
      <c r="AE533" s="144"/>
      <c r="AF533" s="144"/>
      <c r="AG533" s="144"/>
      <c r="AH533" s="144"/>
      <c r="AI533" s="144"/>
      <c r="AJ533" s="144"/>
      <c r="AK533" s="144"/>
      <c r="AL533" s="144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48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144"/>
      <c r="AD534" s="144"/>
      <c r="AE534" s="144"/>
      <c r="AF534" s="144"/>
      <c r="AG534" s="144"/>
      <c r="AH534" s="144"/>
      <c r="AI534" s="144"/>
      <c r="AJ534" s="144"/>
      <c r="AK534" s="144"/>
      <c r="AL534" s="144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48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144"/>
      <c r="AD535" s="144"/>
      <c r="AE535" s="144"/>
      <c r="AF535" s="144"/>
      <c r="AG535" s="144"/>
      <c r="AH535" s="144"/>
      <c r="AI535" s="144"/>
      <c r="AJ535" s="144"/>
      <c r="AK535" s="144"/>
      <c r="AL535" s="144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48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144"/>
      <c r="AD536" s="144"/>
      <c r="AE536" s="144"/>
      <c r="AF536" s="144"/>
      <c r="AG536" s="144"/>
      <c r="AH536" s="144"/>
      <c r="AI536" s="144"/>
      <c r="AJ536" s="144"/>
      <c r="AK536" s="144"/>
      <c r="AL536" s="144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48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144"/>
      <c r="AD537" s="144"/>
      <c r="AE537" s="144"/>
      <c r="AF537" s="144"/>
      <c r="AG537" s="144"/>
      <c r="AH537" s="144"/>
      <c r="AI537" s="144"/>
      <c r="AJ537" s="144"/>
      <c r="AK537" s="144"/>
      <c r="AL537" s="144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48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144"/>
      <c r="AD538" s="144"/>
      <c r="AE538" s="144"/>
      <c r="AF538" s="144"/>
      <c r="AG538" s="144"/>
      <c r="AH538" s="144"/>
      <c r="AI538" s="144"/>
      <c r="AJ538" s="144"/>
      <c r="AK538" s="144"/>
      <c r="AL538" s="144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48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144"/>
      <c r="AD539" s="144"/>
      <c r="AE539" s="144"/>
      <c r="AF539" s="144"/>
      <c r="AG539" s="144"/>
      <c r="AH539" s="144"/>
      <c r="AI539" s="144"/>
      <c r="AJ539" s="144"/>
      <c r="AK539" s="144"/>
      <c r="AL539" s="144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48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144"/>
      <c r="AD540" s="144"/>
      <c r="AE540" s="144"/>
      <c r="AF540" s="144"/>
      <c r="AG540" s="144"/>
      <c r="AH540" s="144"/>
      <c r="AI540" s="144"/>
      <c r="AJ540" s="144"/>
      <c r="AK540" s="144"/>
      <c r="AL540" s="144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48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144"/>
      <c r="AD541" s="144"/>
      <c r="AE541" s="144"/>
      <c r="AF541" s="144"/>
      <c r="AG541" s="144"/>
      <c r="AH541" s="144"/>
      <c r="AI541" s="144"/>
      <c r="AJ541" s="144"/>
      <c r="AK541" s="144"/>
      <c r="AL541" s="144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48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144"/>
      <c r="AD542" s="144"/>
      <c r="AE542" s="144"/>
      <c r="AF542" s="144"/>
      <c r="AG542" s="144"/>
      <c r="AH542" s="144"/>
      <c r="AI542" s="144"/>
      <c r="AJ542" s="144"/>
      <c r="AK542" s="144"/>
      <c r="AL542" s="144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48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144"/>
      <c r="AD543" s="144"/>
      <c r="AE543" s="144"/>
      <c r="AF543" s="144"/>
      <c r="AG543" s="144"/>
      <c r="AH543" s="144"/>
      <c r="AI543" s="144"/>
      <c r="AJ543" s="144"/>
      <c r="AK543" s="144"/>
      <c r="AL543" s="144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48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144"/>
      <c r="AD544" s="144"/>
      <c r="AE544" s="144"/>
      <c r="AF544" s="144"/>
      <c r="AG544" s="144"/>
      <c r="AH544" s="144"/>
      <c r="AI544" s="144"/>
      <c r="AJ544" s="144"/>
      <c r="AK544" s="144"/>
      <c r="AL544" s="144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48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144"/>
      <c r="AD545" s="144"/>
      <c r="AE545" s="144"/>
      <c r="AF545" s="144"/>
      <c r="AG545" s="144"/>
      <c r="AH545" s="144"/>
      <c r="AI545" s="144"/>
      <c r="AJ545" s="144"/>
      <c r="AK545" s="144"/>
      <c r="AL545" s="144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48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144"/>
      <c r="AD546" s="144"/>
      <c r="AE546" s="144"/>
      <c r="AF546" s="144"/>
      <c r="AG546" s="144"/>
      <c r="AH546" s="144"/>
      <c r="AI546" s="144"/>
      <c r="AJ546" s="144"/>
      <c r="AK546" s="144"/>
      <c r="AL546" s="144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48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144"/>
      <c r="AD547" s="144"/>
      <c r="AE547" s="144"/>
      <c r="AF547" s="144"/>
      <c r="AG547" s="144"/>
      <c r="AH547" s="144"/>
      <c r="AI547" s="144"/>
      <c r="AJ547" s="144"/>
      <c r="AK547" s="144"/>
      <c r="AL547" s="144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48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144"/>
      <c r="AD548" s="144"/>
      <c r="AE548" s="144"/>
      <c r="AF548" s="144"/>
      <c r="AG548" s="144"/>
      <c r="AH548" s="144"/>
      <c r="AI548" s="144"/>
      <c r="AJ548" s="144"/>
      <c r="AK548" s="144"/>
      <c r="AL548" s="144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48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144"/>
      <c r="AD549" s="144"/>
      <c r="AE549" s="144"/>
      <c r="AF549" s="144"/>
      <c r="AG549" s="144"/>
      <c r="AH549" s="144"/>
      <c r="AI549" s="144"/>
      <c r="AJ549" s="144"/>
      <c r="AK549" s="144"/>
      <c r="AL549" s="144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48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144"/>
      <c r="AD550" s="144"/>
      <c r="AE550" s="144"/>
      <c r="AF550" s="144"/>
      <c r="AG550" s="144"/>
      <c r="AH550" s="144"/>
      <c r="AI550" s="144"/>
      <c r="AJ550" s="144"/>
      <c r="AK550" s="144"/>
      <c r="AL550" s="144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48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144"/>
      <c r="AD551" s="144"/>
      <c r="AE551" s="144"/>
      <c r="AF551" s="144"/>
      <c r="AG551" s="144"/>
      <c r="AH551" s="144"/>
      <c r="AI551" s="144"/>
      <c r="AJ551" s="144"/>
      <c r="AK551" s="144"/>
      <c r="AL551" s="144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48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144"/>
      <c r="AD552" s="144"/>
      <c r="AE552" s="144"/>
      <c r="AF552" s="144"/>
      <c r="AG552" s="144"/>
      <c r="AH552" s="144"/>
      <c r="AI552" s="144"/>
      <c r="AJ552" s="144"/>
      <c r="AK552" s="144"/>
      <c r="AL552" s="144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48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144"/>
      <c r="AD553" s="144"/>
      <c r="AE553" s="144"/>
      <c r="AF553" s="144"/>
      <c r="AG553" s="144"/>
      <c r="AH553" s="144"/>
      <c r="AI553" s="144"/>
      <c r="AJ553" s="144"/>
      <c r="AK553" s="144"/>
      <c r="AL553" s="144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48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144"/>
      <c r="AD554" s="144"/>
      <c r="AE554" s="144"/>
      <c r="AF554" s="144"/>
      <c r="AG554" s="144"/>
      <c r="AH554" s="144"/>
      <c r="AI554" s="144"/>
      <c r="AJ554" s="144"/>
      <c r="AK554" s="144"/>
      <c r="AL554" s="144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48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144"/>
      <c r="AD555" s="144"/>
      <c r="AE555" s="144"/>
      <c r="AF555" s="144"/>
      <c r="AG555" s="144"/>
      <c r="AH555" s="144"/>
      <c r="AI555" s="144"/>
      <c r="AJ555" s="144"/>
      <c r="AK555" s="144"/>
      <c r="AL555" s="144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48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144"/>
      <c r="AD556" s="144"/>
      <c r="AE556" s="144"/>
      <c r="AF556" s="144"/>
      <c r="AG556" s="144"/>
      <c r="AH556" s="144"/>
      <c r="AI556" s="144"/>
      <c r="AJ556" s="144"/>
      <c r="AK556" s="144"/>
      <c r="AL556" s="144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48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144"/>
      <c r="AD557" s="144"/>
      <c r="AE557" s="144"/>
      <c r="AF557" s="144"/>
      <c r="AG557" s="144"/>
      <c r="AH557" s="144"/>
      <c r="AI557" s="144"/>
      <c r="AJ557" s="144"/>
      <c r="AK557" s="144"/>
      <c r="AL557" s="144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48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144"/>
      <c r="AD558" s="144"/>
      <c r="AE558" s="144"/>
      <c r="AF558" s="144"/>
      <c r="AG558" s="144"/>
      <c r="AH558" s="144"/>
      <c r="AI558" s="144"/>
      <c r="AJ558" s="144"/>
      <c r="AK558" s="144"/>
      <c r="AL558" s="144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48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144"/>
      <c r="AD559" s="144"/>
      <c r="AE559" s="144"/>
      <c r="AF559" s="144"/>
      <c r="AG559" s="144"/>
      <c r="AH559" s="144"/>
      <c r="AI559" s="144"/>
      <c r="AJ559" s="144"/>
      <c r="AK559" s="144"/>
      <c r="AL559" s="144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48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144"/>
      <c r="AD560" s="144"/>
      <c r="AE560" s="144"/>
      <c r="AF560" s="144"/>
      <c r="AG560" s="144"/>
      <c r="AH560" s="144"/>
      <c r="AI560" s="144"/>
      <c r="AJ560" s="144"/>
      <c r="AK560" s="144"/>
      <c r="AL560" s="144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48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144"/>
      <c r="AD561" s="144"/>
      <c r="AE561" s="144"/>
      <c r="AF561" s="144"/>
      <c r="AG561" s="144"/>
      <c r="AH561" s="144"/>
      <c r="AI561" s="144"/>
      <c r="AJ561" s="144"/>
      <c r="AK561" s="144"/>
      <c r="AL561" s="144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48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144"/>
      <c r="AD562" s="144"/>
      <c r="AE562" s="144"/>
      <c r="AF562" s="144"/>
      <c r="AG562" s="144"/>
      <c r="AH562" s="144"/>
      <c r="AI562" s="144"/>
      <c r="AJ562" s="144"/>
      <c r="AK562" s="144"/>
      <c r="AL562" s="144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48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144"/>
      <c r="AD563" s="144"/>
      <c r="AE563" s="144"/>
      <c r="AF563" s="144"/>
      <c r="AG563" s="144"/>
      <c r="AH563" s="144"/>
      <c r="AI563" s="144"/>
      <c r="AJ563" s="144"/>
      <c r="AK563" s="144"/>
      <c r="AL563" s="144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48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144"/>
      <c r="AD564" s="144"/>
      <c r="AE564" s="144"/>
      <c r="AF564" s="144"/>
      <c r="AG564" s="144"/>
      <c r="AH564" s="144"/>
      <c r="AI564" s="144"/>
      <c r="AJ564" s="144"/>
      <c r="AK564" s="144"/>
      <c r="AL564" s="144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48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144"/>
      <c r="AD565" s="144"/>
      <c r="AE565" s="144"/>
      <c r="AF565" s="144"/>
      <c r="AG565" s="144"/>
      <c r="AH565" s="144"/>
      <c r="AI565" s="144"/>
      <c r="AJ565" s="144"/>
      <c r="AK565" s="144"/>
      <c r="AL565" s="144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48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144"/>
      <c r="AD566" s="144"/>
      <c r="AE566" s="144"/>
      <c r="AF566" s="144"/>
      <c r="AG566" s="144"/>
      <c r="AH566" s="144"/>
      <c r="AI566" s="144"/>
      <c r="AJ566" s="144"/>
      <c r="AK566" s="144"/>
      <c r="AL566" s="144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48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144"/>
      <c r="AD567" s="144"/>
      <c r="AE567" s="144"/>
      <c r="AF567" s="144"/>
      <c r="AG567" s="144"/>
      <c r="AH567" s="144"/>
      <c r="AI567" s="144"/>
      <c r="AJ567" s="144"/>
      <c r="AK567" s="144"/>
      <c r="AL567" s="144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48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144"/>
      <c r="AD568" s="144"/>
      <c r="AE568" s="144"/>
      <c r="AF568" s="144"/>
      <c r="AG568" s="144"/>
      <c r="AH568" s="144"/>
      <c r="AI568" s="144"/>
      <c r="AJ568" s="144"/>
      <c r="AK568" s="144"/>
      <c r="AL568" s="144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48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144"/>
      <c r="AD569" s="144"/>
      <c r="AE569" s="144"/>
      <c r="AF569" s="144"/>
      <c r="AG569" s="144"/>
      <c r="AH569" s="144"/>
      <c r="AI569" s="144"/>
      <c r="AJ569" s="144"/>
      <c r="AK569" s="144"/>
      <c r="AL569" s="144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48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144"/>
      <c r="AD570" s="144"/>
      <c r="AE570" s="144"/>
      <c r="AF570" s="144"/>
      <c r="AG570" s="144"/>
      <c r="AH570" s="144"/>
      <c r="AI570" s="144"/>
      <c r="AJ570" s="144"/>
      <c r="AK570" s="144"/>
      <c r="AL570" s="144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48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144"/>
      <c r="AD571" s="144"/>
      <c r="AE571" s="144"/>
      <c r="AF571" s="144"/>
      <c r="AG571" s="144"/>
      <c r="AH571" s="144"/>
      <c r="AI571" s="144"/>
      <c r="AJ571" s="144"/>
      <c r="AK571" s="144"/>
      <c r="AL571" s="144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48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144"/>
      <c r="AD572" s="144"/>
      <c r="AE572" s="144"/>
      <c r="AF572" s="144"/>
      <c r="AG572" s="144"/>
      <c r="AH572" s="144"/>
      <c r="AI572" s="144"/>
      <c r="AJ572" s="144"/>
      <c r="AK572" s="144"/>
      <c r="AL572" s="144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48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144"/>
      <c r="AD573" s="144"/>
      <c r="AE573" s="144"/>
      <c r="AF573" s="144"/>
      <c r="AG573" s="144"/>
      <c r="AH573" s="144"/>
      <c r="AI573" s="144"/>
      <c r="AJ573" s="144"/>
      <c r="AK573" s="144"/>
      <c r="AL573" s="144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48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144"/>
      <c r="AD574" s="144"/>
      <c r="AE574" s="144"/>
      <c r="AF574" s="144"/>
      <c r="AG574" s="144"/>
      <c r="AH574" s="144"/>
      <c r="AI574" s="144"/>
      <c r="AJ574" s="144"/>
      <c r="AK574" s="144"/>
      <c r="AL574" s="144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48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144"/>
      <c r="AD575" s="144"/>
      <c r="AE575" s="144"/>
      <c r="AF575" s="144"/>
      <c r="AG575" s="144"/>
      <c r="AH575" s="144"/>
      <c r="AI575" s="144"/>
      <c r="AJ575" s="144"/>
      <c r="AK575" s="144"/>
      <c r="AL575" s="144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48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144"/>
      <c r="AD576" s="144"/>
      <c r="AE576" s="144"/>
      <c r="AF576" s="144"/>
      <c r="AG576" s="144"/>
      <c r="AH576" s="144"/>
      <c r="AI576" s="144"/>
      <c r="AJ576" s="144"/>
      <c r="AK576" s="144"/>
      <c r="AL576" s="144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48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144"/>
      <c r="AD577" s="144"/>
      <c r="AE577" s="144"/>
      <c r="AF577" s="144"/>
      <c r="AG577" s="144"/>
      <c r="AH577" s="144"/>
      <c r="AI577" s="144"/>
      <c r="AJ577" s="144"/>
      <c r="AK577" s="144"/>
      <c r="AL577" s="144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48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144"/>
      <c r="AD578" s="144"/>
      <c r="AE578" s="144"/>
      <c r="AF578" s="144"/>
      <c r="AG578" s="144"/>
      <c r="AH578" s="144"/>
      <c r="AI578" s="144"/>
      <c r="AJ578" s="144"/>
      <c r="AK578" s="144"/>
      <c r="AL578" s="144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48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144"/>
      <c r="AD579" s="144"/>
      <c r="AE579" s="144"/>
      <c r="AF579" s="144"/>
      <c r="AG579" s="144"/>
      <c r="AH579" s="144"/>
      <c r="AI579" s="144"/>
      <c r="AJ579" s="144"/>
      <c r="AK579" s="144"/>
      <c r="AL579" s="144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48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144"/>
      <c r="AD580" s="144"/>
      <c r="AE580" s="144"/>
      <c r="AF580" s="144"/>
      <c r="AG580" s="144"/>
      <c r="AH580" s="144"/>
      <c r="AI580" s="144"/>
      <c r="AJ580" s="144"/>
      <c r="AK580" s="144"/>
      <c r="AL580" s="144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48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144"/>
      <c r="AD581" s="144"/>
      <c r="AE581" s="144"/>
      <c r="AF581" s="144"/>
      <c r="AG581" s="144"/>
      <c r="AH581" s="144"/>
      <c r="AI581" s="144"/>
      <c r="AJ581" s="144"/>
      <c r="AK581" s="144"/>
      <c r="AL581" s="144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48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144"/>
      <c r="AD582" s="144"/>
      <c r="AE582" s="144"/>
      <c r="AF582" s="144"/>
      <c r="AG582" s="144"/>
      <c r="AH582" s="144"/>
      <c r="AI582" s="144"/>
      <c r="AJ582" s="144"/>
      <c r="AK582" s="144"/>
      <c r="AL582" s="144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48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144"/>
      <c r="AD583" s="144"/>
      <c r="AE583" s="144"/>
      <c r="AF583" s="144"/>
      <c r="AG583" s="144"/>
      <c r="AH583" s="144"/>
      <c r="AI583" s="144"/>
      <c r="AJ583" s="144"/>
      <c r="AK583" s="144"/>
      <c r="AL583" s="144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48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144"/>
      <c r="AD584" s="144"/>
      <c r="AE584" s="144"/>
      <c r="AF584" s="144"/>
      <c r="AG584" s="144"/>
      <c r="AH584" s="144"/>
      <c r="AI584" s="144"/>
      <c r="AJ584" s="144"/>
      <c r="AK584" s="144"/>
      <c r="AL584" s="144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48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144"/>
      <c r="AD585" s="144"/>
      <c r="AE585" s="144"/>
      <c r="AF585" s="144"/>
      <c r="AG585" s="144"/>
      <c r="AH585" s="144"/>
      <c r="AI585" s="144"/>
      <c r="AJ585" s="144"/>
      <c r="AK585" s="144"/>
      <c r="AL585" s="144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48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144"/>
      <c r="AD586" s="144"/>
      <c r="AE586" s="144"/>
      <c r="AF586" s="144"/>
      <c r="AG586" s="144"/>
      <c r="AH586" s="144"/>
      <c r="AI586" s="144"/>
      <c r="AJ586" s="144"/>
      <c r="AK586" s="144"/>
      <c r="AL586" s="144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48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144"/>
      <c r="AD587" s="144"/>
      <c r="AE587" s="144"/>
      <c r="AF587" s="144"/>
      <c r="AG587" s="144"/>
      <c r="AH587" s="144"/>
      <c r="AI587" s="144"/>
      <c r="AJ587" s="144"/>
      <c r="AK587" s="144"/>
      <c r="AL587" s="144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48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144"/>
      <c r="AD588" s="144"/>
      <c r="AE588" s="144"/>
      <c r="AF588" s="144"/>
      <c r="AG588" s="144"/>
      <c r="AH588" s="144"/>
      <c r="AI588" s="144"/>
      <c r="AJ588" s="144"/>
      <c r="AK588" s="144"/>
      <c r="AL588" s="144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48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144"/>
      <c r="AD589" s="144"/>
      <c r="AE589" s="144"/>
      <c r="AF589" s="144"/>
      <c r="AG589" s="144"/>
      <c r="AH589" s="144"/>
      <c r="AI589" s="144"/>
      <c r="AJ589" s="144"/>
      <c r="AK589" s="144"/>
      <c r="AL589" s="144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48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144"/>
      <c r="AD590" s="144"/>
      <c r="AE590" s="144"/>
      <c r="AF590" s="144"/>
      <c r="AG590" s="144"/>
      <c r="AH590" s="144"/>
      <c r="AI590" s="144"/>
      <c r="AJ590" s="144"/>
      <c r="AK590" s="144"/>
      <c r="AL590" s="144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48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144"/>
      <c r="AD591" s="144"/>
      <c r="AE591" s="144"/>
      <c r="AF591" s="144"/>
      <c r="AG591" s="144"/>
      <c r="AH591" s="144"/>
      <c r="AI591" s="144"/>
      <c r="AJ591" s="144"/>
      <c r="AK591" s="144"/>
      <c r="AL591" s="144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48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144"/>
      <c r="AD592" s="144"/>
      <c r="AE592" s="144"/>
      <c r="AF592" s="144"/>
      <c r="AG592" s="144"/>
      <c r="AH592" s="144"/>
      <c r="AI592" s="144"/>
      <c r="AJ592" s="144"/>
      <c r="AK592" s="144"/>
      <c r="AL592" s="144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48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144"/>
      <c r="AD593" s="144"/>
      <c r="AE593" s="144"/>
      <c r="AF593" s="144"/>
      <c r="AG593" s="144"/>
      <c r="AH593" s="144"/>
      <c r="AI593" s="144"/>
      <c r="AJ593" s="144"/>
      <c r="AK593" s="144"/>
      <c r="AL593" s="144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48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144"/>
      <c r="AD594" s="144"/>
      <c r="AE594" s="144"/>
      <c r="AF594" s="144"/>
      <c r="AG594" s="144"/>
      <c r="AH594" s="144"/>
      <c r="AI594" s="144"/>
      <c r="AJ594" s="144"/>
      <c r="AK594" s="144"/>
      <c r="AL594" s="144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48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144"/>
      <c r="AD595" s="144"/>
      <c r="AE595" s="144"/>
      <c r="AF595" s="144"/>
      <c r="AG595" s="144"/>
      <c r="AH595" s="144"/>
      <c r="AI595" s="144"/>
      <c r="AJ595" s="144"/>
      <c r="AK595" s="144"/>
      <c r="AL595" s="144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48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144"/>
      <c r="AD596" s="144"/>
      <c r="AE596" s="144"/>
      <c r="AF596" s="144"/>
      <c r="AG596" s="144"/>
      <c r="AH596" s="144"/>
      <c r="AI596" s="144"/>
      <c r="AJ596" s="144"/>
      <c r="AK596" s="144"/>
      <c r="AL596" s="144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48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144"/>
      <c r="AD597" s="144"/>
      <c r="AE597" s="144"/>
      <c r="AF597" s="144"/>
      <c r="AG597" s="144"/>
      <c r="AH597" s="144"/>
      <c r="AI597" s="144"/>
      <c r="AJ597" s="144"/>
      <c r="AK597" s="144"/>
      <c r="AL597" s="144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48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144"/>
      <c r="AD598" s="144"/>
      <c r="AE598" s="144"/>
      <c r="AF598" s="144"/>
      <c r="AG598" s="144"/>
      <c r="AH598" s="144"/>
      <c r="AI598" s="144"/>
      <c r="AJ598" s="144"/>
      <c r="AK598" s="144"/>
      <c r="AL598" s="144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48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144"/>
      <c r="AD599" s="144"/>
      <c r="AE599" s="144"/>
      <c r="AF599" s="144"/>
      <c r="AG599" s="144"/>
      <c r="AH599" s="144"/>
      <c r="AI599" s="144"/>
      <c r="AJ599" s="144"/>
      <c r="AK599" s="144"/>
      <c r="AL599" s="144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48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144"/>
      <c r="AD600" s="144"/>
      <c r="AE600" s="144"/>
      <c r="AF600" s="144"/>
      <c r="AG600" s="144"/>
      <c r="AH600" s="144"/>
      <c r="AI600" s="144"/>
      <c r="AJ600" s="144"/>
      <c r="AK600" s="144"/>
      <c r="AL600" s="144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48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144"/>
      <c r="AD601" s="144"/>
      <c r="AE601" s="144"/>
      <c r="AF601" s="144"/>
      <c r="AG601" s="144"/>
      <c r="AH601" s="144"/>
      <c r="AI601" s="144"/>
      <c r="AJ601" s="144"/>
      <c r="AK601" s="144"/>
      <c r="AL601" s="144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48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144"/>
      <c r="AD602" s="144"/>
      <c r="AE602" s="144"/>
      <c r="AF602" s="144"/>
      <c r="AG602" s="144"/>
      <c r="AH602" s="144"/>
      <c r="AI602" s="144"/>
      <c r="AJ602" s="144"/>
      <c r="AK602" s="144"/>
      <c r="AL602" s="144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48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144"/>
      <c r="AD603" s="144"/>
      <c r="AE603" s="144"/>
      <c r="AF603" s="144"/>
      <c r="AG603" s="144"/>
      <c r="AH603" s="144"/>
      <c r="AI603" s="144"/>
      <c r="AJ603" s="144"/>
      <c r="AK603" s="144"/>
      <c r="AL603" s="144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48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144"/>
      <c r="AD604" s="144"/>
      <c r="AE604" s="144"/>
      <c r="AF604" s="144"/>
      <c r="AG604" s="144"/>
      <c r="AH604" s="144"/>
      <c r="AI604" s="144"/>
      <c r="AJ604" s="144"/>
      <c r="AK604" s="144"/>
      <c r="AL604" s="144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48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144"/>
      <c r="AD605" s="144"/>
      <c r="AE605" s="144"/>
      <c r="AF605" s="144"/>
      <c r="AG605" s="144"/>
      <c r="AH605" s="144"/>
      <c r="AI605" s="144"/>
      <c r="AJ605" s="144"/>
      <c r="AK605" s="144"/>
      <c r="AL605" s="144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48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144"/>
      <c r="AD606" s="144"/>
      <c r="AE606" s="144"/>
      <c r="AF606" s="144"/>
      <c r="AG606" s="144"/>
      <c r="AH606" s="144"/>
      <c r="AI606" s="144"/>
      <c r="AJ606" s="144"/>
      <c r="AK606" s="144"/>
      <c r="AL606" s="144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48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144"/>
      <c r="AD607" s="144"/>
      <c r="AE607" s="144"/>
      <c r="AF607" s="144"/>
      <c r="AG607" s="144"/>
      <c r="AH607" s="144"/>
      <c r="AI607" s="144"/>
      <c r="AJ607" s="144"/>
      <c r="AK607" s="144"/>
      <c r="AL607" s="144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48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144"/>
      <c r="AD608" s="144"/>
      <c r="AE608" s="144"/>
      <c r="AF608" s="144"/>
      <c r="AG608" s="144"/>
      <c r="AH608" s="144"/>
      <c r="AI608" s="144"/>
      <c r="AJ608" s="144"/>
      <c r="AK608" s="144"/>
      <c r="AL608" s="144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48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144"/>
      <c r="AD609" s="144"/>
      <c r="AE609" s="144"/>
      <c r="AF609" s="144"/>
      <c r="AG609" s="144"/>
      <c r="AH609" s="144"/>
      <c r="AI609" s="144"/>
      <c r="AJ609" s="144"/>
      <c r="AK609" s="144"/>
      <c r="AL609" s="144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48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144"/>
      <c r="AD610" s="144"/>
      <c r="AE610" s="144"/>
      <c r="AF610" s="144"/>
      <c r="AG610" s="144"/>
      <c r="AH610" s="144"/>
      <c r="AI610" s="144"/>
      <c r="AJ610" s="144"/>
      <c r="AK610" s="144"/>
      <c r="AL610" s="144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48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144"/>
      <c r="AD611" s="144"/>
      <c r="AE611" s="144"/>
      <c r="AF611" s="144"/>
      <c r="AG611" s="144"/>
      <c r="AH611" s="144"/>
      <c r="AI611" s="144"/>
      <c r="AJ611" s="144"/>
      <c r="AK611" s="144"/>
      <c r="AL611" s="144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48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144"/>
      <c r="AD612" s="144"/>
      <c r="AE612" s="144"/>
      <c r="AF612" s="144"/>
      <c r="AG612" s="144"/>
      <c r="AH612" s="144"/>
      <c r="AI612" s="144"/>
      <c r="AJ612" s="144"/>
      <c r="AK612" s="144"/>
      <c r="AL612" s="144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48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144"/>
      <c r="AD613" s="144"/>
      <c r="AE613" s="144"/>
      <c r="AF613" s="144"/>
      <c r="AG613" s="144"/>
      <c r="AH613" s="144"/>
      <c r="AI613" s="144"/>
      <c r="AJ613" s="144"/>
      <c r="AK613" s="144"/>
      <c r="AL613" s="144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48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144"/>
      <c r="AD614" s="144"/>
      <c r="AE614" s="144"/>
      <c r="AF614" s="144"/>
      <c r="AG614" s="144"/>
      <c r="AH614" s="144"/>
      <c r="AI614" s="144"/>
      <c r="AJ614" s="144"/>
      <c r="AK614" s="144"/>
      <c r="AL614" s="144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48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144"/>
      <c r="AD615" s="144"/>
      <c r="AE615" s="144"/>
      <c r="AF615" s="144"/>
      <c r="AG615" s="144"/>
      <c r="AH615" s="144"/>
      <c r="AI615" s="144"/>
      <c r="AJ615" s="144"/>
      <c r="AK615" s="144"/>
      <c r="AL615" s="144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48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144"/>
      <c r="AD616" s="144"/>
      <c r="AE616" s="144"/>
      <c r="AF616" s="144"/>
      <c r="AG616" s="144"/>
      <c r="AH616" s="144"/>
      <c r="AI616" s="144"/>
      <c r="AJ616" s="144"/>
      <c r="AK616" s="144"/>
      <c r="AL616" s="144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48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144"/>
      <c r="AD617" s="144"/>
      <c r="AE617" s="144"/>
      <c r="AF617" s="144"/>
      <c r="AG617" s="144"/>
      <c r="AH617" s="144"/>
      <c r="AI617" s="144"/>
      <c r="AJ617" s="144"/>
      <c r="AK617" s="144"/>
      <c r="AL617" s="144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48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144"/>
      <c r="AD618" s="144"/>
      <c r="AE618" s="144"/>
      <c r="AF618" s="144"/>
      <c r="AG618" s="144"/>
      <c r="AH618" s="144"/>
      <c r="AI618" s="144"/>
      <c r="AJ618" s="144"/>
      <c r="AK618" s="144"/>
      <c r="AL618" s="144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48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144"/>
      <c r="AD619" s="144"/>
      <c r="AE619" s="144"/>
      <c r="AF619" s="144"/>
      <c r="AG619" s="144"/>
      <c r="AH619" s="144"/>
      <c r="AI619" s="144"/>
      <c r="AJ619" s="144"/>
      <c r="AK619" s="144"/>
      <c r="AL619" s="144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48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144"/>
      <c r="AD620" s="144"/>
      <c r="AE620" s="144"/>
      <c r="AF620" s="144"/>
      <c r="AG620" s="144"/>
      <c r="AH620" s="144"/>
      <c r="AI620" s="144"/>
      <c r="AJ620" s="144"/>
      <c r="AK620" s="144"/>
      <c r="AL620" s="144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48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144"/>
      <c r="AD621" s="144"/>
      <c r="AE621" s="144"/>
      <c r="AF621" s="144"/>
      <c r="AG621" s="144"/>
      <c r="AH621" s="144"/>
      <c r="AI621" s="144"/>
      <c r="AJ621" s="144"/>
      <c r="AK621" s="144"/>
      <c r="AL621" s="144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48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144"/>
      <c r="AD622" s="144"/>
      <c r="AE622" s="144"/>
      <c r="AF622" s="144"/>
      <c r="AG622" s="144"/>
      <c r="AH622" s="144"/>
      <c r="AI622" s="144"/>
      <c r="AJ622" s="144"/>
      <c r="AK622" s="144"/>
      <c r="AL622" s="144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48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144"/>
      <c r="AD623" s="144"/>
      <c r="AE623" s="144"/>
      <c r="AF623" s="144"/>
      <c r="AG623" s="144"/>
      <c r="AH623" s="144"/>
      <c r="AI623" s="144"/>
      <c r="AJ623" s="144"/>
      <c r="AK623" s="144"/>
      <c r="AL623" s="144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48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144"/>
      <c r="AD624" s="144"/>
      <c r="AE624" s="144"/>
      <c r="AF624" s="144"/>
      <c r="AG624" s="144"/>
      <c r="AH624" s="144"/>
      <c r="AI624" s="144"/>
      <c r="AJ624" s="144"/>
      <c r="AK624" s="144"/>
      <c r="AL624" s="144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48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144"/>
      <c r="AD625" s="144"/>
      <c r="AE625" s="144"/>
      <c r="AF625" s="144"/>
      <c r="AG625" s="144"/>
      <c r="AH625" s="144"/>
      <c r="AI625" s="144"/>
      <c r="AJ625" s="144"/>
      <c r="AK625" s="144"/>
      <c r="AL625" s="144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48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144"/>
      <c r="AD626" s="144"/>
      <c r="AE626" s="144"/>
      <c r="AF626" s="144"/>
      <c r="AG626" s="144"/>
      <c r="AH626" s="144"/>
      <c r="AI626" s="144"/>
      <c r="AJ626" s="144"/>
      <c r="AK626" s="144"/>
      <c r="AL626" s="144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48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144"/>
      <c r="AD627" s="144"/>
      <c r="AE627" s="144"/>
      <c r="AF627" s="144"/>
      <c r="AG627" s="144"/>
      <c r="AH627" s="144"/>
      <c r="AI627" s="144"/>
      <c r="AJ627" s="144"/>
      <c r="AK627" s="144"/>
      <c r="AL627" s="144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48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144"/>
      <c r="AD628" s="144"/>
      <c r="AE628" s="144"/>
      <c r="AF628" s="144"/>
      <c r="AG628" s="144"/>
      <c r="AH628" s="144"/>
      <c r="AI628" s="144"/>
      <c r="AJ628" s="144"/>
      <c r="AK628" s="144"/>
      <c r="AL628" s="144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48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144"/>
      <c r="AD629" s="144"/>
      <c r="AE629" s="144"/>
      <c r="AF629" s="144"/>
      <c r="AG629" s="144"/>
      <c r="AH629" s="144"/>
      <c r="AI629" s="144"/>
      <c r="AJ629" s="144"/>
      <c r="AK629" s="144"/>
      <c r="AL629" s="144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48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144"/>
      <c r="AD630" s="144"/>
      <c r="AE630" s="144"/>
      <c r="AF630" s="144"/>
      <c r="AG630" s="144"/>
      <c r="AH630" s="144"/>
      <c r="AI630" s="144"/>
      <c r="AJ630" s="144"/>
      <c r="AK630" s="144"/>
      <c r="AL630" s="144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48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144"/>
      <c r="AD631" s="144"/>
      <c r="AE631" s="144"/>
      <c r="AF631" s="144"/>
      <c r="AG631" s="144"/>
      <c r="AH631" s="144"/>
      <c r="AI631" s="144"/>
      <c r="AJ631" s="144"/>
      <c r="AK631" s="144"/>
      <c r="AL631" s="144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48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144"/>
      <c r="AD632" s="144"/>
      <c r="AE632" s="144"/>
      <c r="AF632" s="144"/>
      <c r="AG632" s="144"/>
      <c r="AH632" s="144"/>
      <c r="AI632" s="144"/>
      <c r="AJ632" s="144"/>
      <c r="AK632" s="144"/>
      <c r="AL632" s="144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48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144"/>
      <c r="AD633" s="144"/>
      <c r="AE633" s="144"/>
      <c r="AF633" s="144"/>
      <c r="AG633" s="144"/>
      <c r="AH633" s="144"/>
      <c r="AI633" s="144"/>
      <c r="AJ633" s="144"/>
      <c r="AK633" s="144"/>
      <c r="AL633" s="144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48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144"/>
      <c r="AD634" s="144"/>
      <c r="AE634" s="144"/>
      <c r="AF634" s="144"/>
      <c r="AG634" s="144"/>
      <c r="AH634" s="144"/>
      <c r="AI634" s="144"/>
      <c r="AJ634" s="144"/>
      <c r="AK634" s="144"/>
      <c r="AL634" s="144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48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144"/>
      <c r="AD635" s="144"/>
      <c r="AE635" s="144"/>
      <c r="AF635" s="144"/>
      <c r="AG635" s="144"/>
      <c r="AH635" s="144"/>
      <c r="AI635" s="144"/>
      <c r="AJ635" s="144"/>
      <c r="AK635" s="144"/>
      <c r="AL635" s="144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48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144"/>
      <c r="AD636" s="144"/>
      <c r="AE636" s="144"/>
      <c r="AF636" s="144"/>
      <c r="AG636" s="144"/>
      <c r="AH636" s="144"/>
      <c r="AI636" s="144"/>
      <c r="AJ636" s="144"/>
      <c r="AK636" s="144"/>
      <c r="AL636" s="144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48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144"/>
      <c r="AD637" s="144"/>
      <c r="AE637" s="144"/>
      <c r="AF637" s="144"/>
      <c r="AG637" s="144"/>
      <c r="AH637" s="144"/>
      <c r="AI637" s="144"/>
      <c r="AJ637" s="144"/>
      <c r="AK637" s="144"/>
      <c r="AL637" s="144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48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144"/>
      <c r="AD638" s="144"/>
      <c r="AE638" s="144"/>
      <c r="AF638" s="144"/>
      <c r="AG638" s="144"/>
      <c r="AH638" s="144"/>
      <c r="AI638" s="144"/>
      <c r="AJ638" s="144"/>
      <c r="AK638" s="144"/>
      <c r="AL638" s="144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48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144"/>
      <c r="AD639" s="144"/>
      <c r="AE639" s="144"/>
      <c r="AF639" s="144"/>
      <c r="AG639" s="144"/>
      <c r="AH639" s="144"/>
      <c r="AI639" s="144"/>
      <c r="AJ639" s="144"/>
      <c r="AK639" s="144"/>
      <c r="AL639" s="144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48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144"/>
      <c r="AD640" s="144"/>
      <c r="AE640" s="144"/>
      <c r="AF640" s="144"/>
      <c r="AG640" s="144"/>
      <c r="AH640" s="144"/>
      <c r="AI640" s="144"/>
      <c r="AJ640" s="144"/>
      <c r="AK640" s="144"/>
      <c r="AL640" s="144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48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144"/>
      <c r="AD641" s="144"/>
      <c r="AE641" s="144"/>
      <c r="AF641" s="144"/>
      <c r="AG641" s="144"/>
      <c r="AH641" s="144"/>
      <c r="AI641" s="144"/>
      <c r="AJ641" s="144"/>
      <c r="AK641" s="144"/>
      <c r="AL641" s="144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48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144"/>
      <c r="AD642" s="144"/>
      <c r="AE642" s="144"/>
      <c r="AF642" s="144"/>
      <c r="AG642" s="144"/>
      <c r="AH642" s="144"/>
      <c r="AI642" s="144"/>
      <c r="AJ642" s="144"/>
      <c r="AK642" s="144"/>
      <c r="AL642" s="144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48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144"/>
      <c r="AD643" s="144"/>
      <c r="AE643" s="144"/>
      <c r="AF643" s="144"/>
      <c r="AG643" s="144"/>
      <c r="AH643" s="144"/>
      <c r="AI643" s="144"/>
      <c r="AJ643" s="144"/>
      <c r="AK643" s="144"/>
      <c r="AL643" s="144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48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144"/>
      <c r="AD644" s="144"/>
      <c r="AE644" s="144"/>
      <c r="AF644" s="144"/>
      <c r="AG644" s="144"/>
      <c r="AH644" s="144"/>
      <c r="AI644" s="144"/>
      <c r="AJ644" s="144"/>
      <c r="AK644" s="144"/>
      <c r="AL644" s="144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48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144"/>
      <c r="AD645" s="144"/>
      <c r="AE645" s="144"/>
      <c r="AF645" s="144"/>
      <c r="AG645" s="144"/>
      <c r="AH645" s="144"/>
      <c r="AI645" s="144"/>
      <c r="AJ645" s="144"/>
      <c r="AK645" s="144"/>
      <c r="AL645" s="144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48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144"/>
      <c r="AD646" s="144"/>
      <c r="AE646" s="144"/>
      <c r="AF646" s="144"/>
      <c r="AG646" s="144"/>
      <c r="AH646" s="144"/>
      <c r="AI646" s="144"/>
      <c r="AJ646" s="144"/>
      <c r="AK646" s="144"/>
      <c r="AL646" s="144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48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144"/>
      <c r="AD647" s="144"/>
      <c r="AE647" s="144"/>
      <c r="AF647" s="144"/>
      <c r="AG647" s="144"/>
      <c r="AH647" s="144"/>
      <c r="AI647" s="144"/>
      <c r="AJ647" s="144"/>
      <c r="AK647" s="144"/>
      <c r="AL647" s="144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48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144"/>
      <c r="AD648" s="144"/>
      <c r="AE648" s="144"/>
      <c r="AF648" s="144"/>
      <c r="AG648" s="144"/>
      <c r="AH648" s="144"/>
      <c r="AI648" s="144"/>
      <c r="AJ648" s="144"/>
      <c r="AK648" s="144"/>
      <c r="AL648" s="144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48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144"/>
      <c r="AD649" s="144"/>
      <c r="AE649" s="144"/>
      <c r="AF649" s="144"/>
      <c r="AG649" s="144"/>
      <c r="AH649" s="144"/>
      <c r="AI649" s="144"/>
      <c r="AJ649" s="144"/>
      <c r="AK649" s="144"/>
      <c r="AL649" s="144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48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144"/>
      <c r="AD650" s="144"/>
      <c r="AE650" s="144"/>
      <c r="AF650" s="144"/>
      <c r="AG650" s="144"/>
      <c r="AH650" s="144"/>
      <c r="AI650" s="144"/>
      <c r="AJ650" s="144"/>
      <c r="AK650" s="144"/>
      <c r="AL650" s="144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48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144"/>
      <c r="AD651" s="144"/>
      <c r="AE651" s="144"/>
      <c r="AF651" s="144"/>
      <c r="AG651" s="144"/>
      <c r="AH651" s="144"/>
      <c r="AI651" s="144"/>
      <c r="AJ651" s="144"/>
      <c r="AK651" s="144"/>
      <c r="AL651" s="144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48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144"/>
      <c r="AD652" s="144"/>
      <c r="AE652" s="144"/>
      <c r="AF652" s="144"/>
      <c r="AG652" s="144"/>
      <c r="AH652" s="144"/>
      <c r="AI652" s="144"/>
      <c r="AJ652" s="144"/>
      <c r="AK652" s="144"/>
      <c r="AL652" s="144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48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144"/>
      <c r="AD653" s="144"/>
      <c r="AE653" s="144"/>
      <c r="AF653" s="144"/>
      <c r="AG653" s="144"/>
      <c r="AH653" s="144"/>
      <c r="AI653" s="144"/>
      <c r="AJ653" s="144"/>
      <c r="AK653" s="144"/>
      <c r="AL653" s="144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48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144"/>
      <c r="AD654" s="144"/>
      <c r="AE654" s="144"/>
      <c r="AF654" s="144"/>
      <c r="AG654" s="144"/>
      <c r="AH654" s="144"/>
      <c r="AI654" s="144"/>
      <c r="AJ654" s="144"/>
      <c r="AK654" s="144"/>
      <c r="AL654" s="144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48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144"/>
      <c r="AD655" s="144"/>
      <c r="AE655" s="144"/>
      <c r="AF655" s="144"/>
      <c r="AG655" s="144"/>
      <c r="AH655" s="144"/>
      <c r="AI655" s="144"/>
      <c r="AJ655" s="144"/>
      <c r="AK655" s="144"/>
      <c r="AL655" s="144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48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144"/>
      <c r="AD656" s="144"/>
      <c r="AE656" s="144"/>
      <c r="AF656" s="144"/>
      <c r="AG656" s="144"/>
      <c r="AH656" s="144"/>
      <c r="AI656" s="144"/>
      <c r="AJ656" s="144"/>
      <c r="AK656" s="144"/>
      <c r="AL656" s="144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48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144"/>
      <c r="AD657" s="144"/>
      <c r="AE657" s="144"/>
      <c r="AF657" s="144"/>
      <c r="AG657" s="144"/>
      <c r="AH657" s="144"/>
      <c r="AI657" s="144"/>
      <c r="AJ657" s="144"/>
      <c r="AK657" s="144"/>
      <c r="AL657" s="144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48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144"/>
      <c r="AD658" s="144"/>
      <c r="AE658" s="144"/>
      <c r="AF658" s="144"/>
      <c r="AG658" s="144"/>
      <c r="AH658" s="144"/>
      <c r="AI658" s="144"/>
      <c r="AJ658" s="144"/>
      <c r="AK658" s="144"/>
      <c r="AL658" s="144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48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144"/>
      <c r="AD659" s="144"/>
      <c r="AE659" s="144"/>
      <c r="AF659" s="144"/>
      <c r="AG659" s="144"/>
      <c r="AH659" s="144"/>
      <c r="AI659" s="144"/>
      <c r="AJ659" s="144"/>
      <c r="AK659" s="144"/>
      <c r="AL659" s="144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48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144"/>
      <c r="AD660" s="144"/>
      <c r="AE660" s="144"/>
      <c r="AF660" s="144"/>
      <c r="AG660" s="144"/>
      <c r="AH660" s="144"/>
      <c r="AI660" s="144"/>
      <c r="AJ660" s="144"/>
      <c r="AK660" s="144"/>
      <c r="AL660" s="144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48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144"/>
      <c r="AD661" s="144"/>
      <c r="AE661" s="144"/>
      <c r="AF661" s="144"/>
      <c r="AG661" s="144"/>
      <c r="AH661" s="144"/>
      <c r="AI661" s="144"/>
      <c r="AJ661" s="144"/>
      <c r="AK661" s="144"/>
      <c r="AL661" s="144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48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144"/>
      <c r="AD662" s="144"/>
      <c r="AE662" s="144"/>
      <c r="AF662" s="144"/>
      <c r="AG662" s="144"/>
      <c r="AH662" s="144"/>
      <c r="AI662" s="144"/>
      <c r="AJ662" s="144"/>
      <c r="AK662" s="144"/>
      <c r="AL662" s="144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48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144"/>
      <c r="AD663" s="144"/>
      <c r="AE663" s="144"/>
      <c r="AF663" s="144"/>
      <c r="AG663" s="144"/>
      <c r="AH663" s="144"/>
      <c r="AI663" s="144"/>
      <c r="AJ663" s="144"/>
      <c r="AK663" s="144"/>
      <c r="AL663" s="144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48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144"/>
      <c r="AD664" s="144"/>
      <c r="AE664" s="144"/>
      <c r="AF664" s="144"/>
      <c r="AG664" s="144"/>
      <c r="AH664" s="144"/>
      <c r="AI664" s="144"/>
      <c r="AJ664" s="144"/>
      <c r="AK664" s="144"/>
      <c r="AL664" s="144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48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144"/>
      <c r="AD665" s="144"/>
      <c r="AE665" s="144"/>
      <c r="AF665" s="144"/>
      <c r="AG665" s="144"/>
      <c r="AH665" s="144"/>
      <c r="AI665" s="144"/>
      <c r="AJ665" s="144"/>
      <c r="AK665" s="144"/>
      <c r="AL665" s="144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48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144"/>
      <c r="AD666" s="144"/>
      <c r="AE666" s="144"/>
      <c r="AF666" s="144"/>
      <c r="AG666" s="144"/>
      <c r="AH666" s="144"/>
      <c r="AI666" s="144"/>
      <c r="AJ666" s="144"/>
      <c r="AK666" s="144"/>
      <c r="AL666" s="144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48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144"/>
      <c r="AD667" s="144"/>
      <c r="AE667" s="144"/>
      <c r="AF667" s="144"/>
      <c r="AG667" s="144"/>
      <c r="AH667" s="144"/>
      <c r="AI667" s="144"/>
      <c r="AJ667" s="144"/>
      <c r="AK667" s="144"/>
      <c r="AL667" s="144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48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144"/>
      <c r="AD668" s="144"/>
      <c r="AE668" s="144"/>
      <c r="AF668" s="144"/>
      <c r="AG668" s="144"/>
      <c r="AH668" s="144"/>
      <c r="AI668" s="144"/>
      <c r="AJ668" s="144"/>
      <c r="AK668" s="144"/>
      <c r="AL668" s="144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48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144"/>
      <c r="AD669" s="144"/>
      <c r="AE669" s="144"/>
      <c r="AF669" s="144"/>
      <c r="AG669" s="144"/>
      <c r="AH669" s="144"/>
      <c r="AI669" s="144"/>
      <c r="AJ669" s="144"/>
      <c r="AK669" s="144"/>
      <c r="AL669" s="144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48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144"/>
      <c r="AD670" s="144"/>
      <c r="AE670" s="144"/>
      <c r="AF670" s="144"/>
      <c r="AG670" s="144"/>
      <c r="AH670" s="144"/>
      <c r="AI670" s="144"/>
      <c r="AJ670" s="144"/>
      <c r="AK670" s="144"/>
      <c r="AL670" s="144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48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144"/>
      <c r="AD671" s="144"/>
      <c r="AE671" s="144"/>
      <c r="AF671" s="144"/>
      <c r="AG671" s="144"/>
      <c r="AH671" s="144"/>
      <c r="AI671" s="144"/>
      <c r="AJ671" s="144"/>
      <c r="AK671" s="144"/>
      <c r="AL671" s="144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48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144"/>
      <c r="AD672" s="144"/>
      <c r="AE672" s="144"/>
      <c r="AF672" s="144"/>
      <c r="AG672" s="144"/>
      <c r="AH672" s="144"/>
      <c r="AI672" s="144"/>
      <c r="AJ672" s="144"/>
      <c r="AK672" s="144"/>
      <c r="AL672" s="144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48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144"/>
      <c r="AD673" s="144"/>
      <c r="AE673" s="144"/>
      <c r="AF673" s="144"/>
      <c r="AG673" s="144"/>
      <c r="AH673" s="144"/>
      <c r="AI673" s="144"/>
      <c r="AJ673" s="144"/>
      <c r="AK673" s="144"/>
      <c r="AL673" s="144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48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144"/>
      <c r="AD674" s="144"/>
      <c r="AE674" s="144"/>
      <c r="AF674" s="144"/>
      <c r="AG674" s="144"/>
      <c r="AH674" s="144"/>
      <c r="AI674" s="144"/>
      <c r="AJ674" s="144"/>
      <c r="AK674" s="144"/>
      <c r="AL674" s="144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48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144"/>
      <c r="AD675" s="144"/>
      <c r="AE675" s="144"/>
      <c r="AF675" s="144"/>
      <c r="AG675" s="144"/>
      <c r="AH675" s="144"/>
      <c r="AI675" s="144"/>
      <c r="AJ675" s="144"/>
      <c r="AK675" s="144"/>
      <c r="AL675" s="144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48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144"/>
      <c r="AD676" s="144"/>
      <c r="AE676" s="144"/>
      <c r="AF676" s="144"/>
      <c r="AG676" s="144"/>
      <c r="AH676" s="144"/>
      <c r="AI676" s="144"/>
      <c r="AJ676" s="144"/>
      <c r="AK676" s="144"/>
      <c r="AL676" s="144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48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144"/>
      <c r="AD677" s="144"/>
      <c r="AE677" s="144"/>
      <c r="AF677" s="144"/>
      <c r="AG677" s="144"/>
      <c r="AH677" s="144"/>
      <c r="AI677" s="144"/>
      <c r="AJ677" s="144"/>
      <c r="AK677" s="144"/>
      <c r="AL677" s="144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48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144"/>
      <c r="AD678" s="144"/>
      <c r="AE678" s="144"/>
      <c r="AF678" s="144"/>
      <c r="AG678" s="144"/>
      <c r="AH678" s="144"/>
      <c r="AI678" s="144"/>
      <c r="AJ678" s="144"/>
      <c r="AK678" s="144"/>
      <c r="AL678" s="144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48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144"/>
      <c r="AD679" s="144"/>
      <c r="AE679" s="144"/>
      <c r="AF679" s="144"/>
      <c r="AG679" s="144"/>
      <c r="AH679" s="144"/>
      <c r="AI679" s="144"/>
      <c r="AJ679" s="144"/>
      <c r="AK679" s="144"/>
      <c r="AL679" s="144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48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144"/>
      <c r="AD680" s="144"/>
      <c r="AE680" s="144"/>
      <c r="AF680" s="144"/>
      <c r="AG680" s="144"/>
      <c r="AH680" s="144"/>
      <c r="AI680" s="144"/>
      <c r="AJ680" s="144"/>
      <c r="AK680" s="144"/>
      <c r="AL680" s="144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48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144"/>
      <c r="AD681" s="144"/>
      <c r="AE681" s="144"/>
      <c r="AF681" s="144"/>
      <c r="AG681" s="144"/>
      <c r="AH681" s="144"/>
      <c r="AI681" s="144"/>
      <c r="AJ681" s="144"/>
      <c r="AK681" s="144"/>
      <c r="AL681" s="144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48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144"/>
      <c r="AD682" s="144"/>
      <c r="AE682" s="144"/>
      <c r="AF682" s="144"/>
      <c r="AG682" s="144"/>
      <c r="AH682" s="144"/>
      <c r="AI682" s="144"/>
      <c r="AJ682" s="144"/>
      <c r="AK682" s="144"/>
      <c r="AL682" s="144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48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144"/>
      <c r="AD683" s="144"/>
      <c r="AE683" s="144"/>
      <c r="AF683" s="144"/>
      <c r="AG683" s="144"/>
      <c r="AH683" s="144"/>
      <c r="AI683" s="144"/>
      <c r="AJ683" s="144"/>
      <c r="AK683" s="144"/>
      <c r="AL683" s="144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48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144"/>
      <c r="AD684" s="144"/>
      <c r="AE684" s="144"/>
      <c r="AF684" s="144"/>
      <c r="AG684" s="144"/>
      <c r="AH684" s="144"/>
      <c r="AI684" s="144"/>
      <c r="AJ684" s="144"/>
      <c r="AK684" s="144"/>
      <c r="AL684" s="144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48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144"/>
      <c r="AD685" s="144"/>
      <c r="AE685" s="144"/>
      <c r="AF685" s="144"/>
      <c r="AG685" s="144"/>
      <c r="AH685" s="144"/>
      <c r="AI685" s="144"/>
      <c r="AJ685" s="144"/>
      <c r="AK685" s="144"/>
      <c r="AL685" s="144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48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144"/>
      <c r="AD686" s="144"/>
      <c r="AE686" s="144"/>
      <c r="AF686" s="144"/>
      <c r="AG686" s="144"/>
      <c r="AH686" s="144"/>
      <c r="AI686" s="144"/>
      <c r="AJ686" s="144"/>
      <c r="AK686" s="144"/>
      <c r="AL686" s="144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48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144"/>
      <c r="AD687" s="144"/>
      <c r="AE687" s="144"/>
      <c r="AF687" s="144"/>
      <c r="AG687" s="144"/>
      <c r="AH687" s="144"/>
      <c r="AI687" s="144"/>
      <c r="AJ687" s="144"/>
      <c r="AK687" s="144"/>
      <c r="AL687" s="144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48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144"/>
      <c r="AD688" s="144"/>
      <c r="AE688" s="144"/>
      <c r="AF688" s="144"/>
      <c r="AG688" s="144"/>
      <c r="AH688" s="144"/>
      <c r="AI688" s="144"/>
      <c r="AJ688" s="144"/>
      <c r="AK688" s="144"/>
      <c r="AL688" s="144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48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144"/>
      <c r="AD689" s="144"/>
      <c r="AE689" s="144"/>
      <c r="AF689" s="144"/>
      <c r="AG689" s="144"/>
      <c r="AH689" s="144"/>
      <c r="AI689" s="144"/>
      <c r="AJ689" s="144"/>
      <c r="AK689" s="144"/>
      <c r="AL689" s="144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48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144"/>
      <c r="AD690" s="144"/>
      <c r="AE690" s="144"/>
      <c r="AF690" s="144"/>
      <c r="AG690" s="144"/>
      <c r="AH690" s="144"/>
      <c r="AI690" s="144"/>
      <c r="AJ690" s="144"/>
      <c r="AK690" s="144"/>
      <c r="AL690" s="144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48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144"/>
      <c r="AD691" s="144"/>
      <c r="AE691" s="144"/>
      <c r="AF691" s="144"/>
      <c r="AG691" s="144"/>
      <c r="AH691" s="144"/>
      <c r="AI691" s="144"/>
      <c r="AJ691" s="144"/>
      <c r="AK691" s="144"/>
      <c r="AL691" s="144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48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144"/>
      <c r="AD692" s="144"/>
      <c r="AE692" s="144"/>
      <c r="AF692" s="144"/>
      <c r="AG692" s="144"/>
      <c r="AH692" s="144"/>
      <c r="AI692" s="144"/>
      <c r="AJ692" s="144"/>
      <c r="AK692" s="144"/>
      <c r="AL692" s="144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48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144"/>
      <c r="AD693" s="144"/>
      <c r="AE693" s="144"/>
      <c r="AF693" s="144"/>
      <c r="AG693" s="144"/>
      <c r="AH693" s="144"/>
      <c r="AI693" s="144"/>
      <c r="AJ693" s="144"/>
      <c r="AK693" s="144"/>
      <c r="AL693" s="144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48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144"/>
      <c r="AD694" s="144"/>
      <c r="AE694" s="144"/>
      <c r="AF694" s="144"/>
      <c r="AG694" s="144"/>
      <c r="AH694" s="144"/>
      <c r="AI694" s="144"/>
      <c r="AJ694" s="144"/>
      <c r="AK694" s="144"/>
      <c r="AL694" s="144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48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144"/>
      <c r="AD695" s="144"/>
      <c r="AE695" s="144"/>
      <c r="AF695" s="144"/>
      <c r="AG695" s="144"/>
      <c r="AH695" s="144"/>
      <c r="AI695" s="144"/>
      <c r="AJ695" s="144"/>
      <c r="AK695" s="144"/>
      <c r="AL695" s="144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48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144"/>
      <c r="AD696" s="144"/>
      <c r="AE696" s="144"/>
      <c r="AF696" s="144"/>
      <c r="AG696" s="144"/>
      <c r="AH696" s="144"/>
      <c r="AI696" s="144"/>
      <c r="AJ696" s="144"/>
      <c r="AK696" s="144"/>
      <c r="AL696" s="144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48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144"/>
      <c r="AD697" s="144"/>
      <c r="AE697" s="144"/>
      <c r="AF697" s="144"/>
      <c r="AG697" s="144"/>
      <c r="AH697" s="144"/>
      <c r="AI697" s="144"/>
      <c r="AJ697" s="144"/>
      <c r="AK697" s="144"/>
      <c r="AL697" s="144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48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144"/>
      <c r="AD698" s="144"/>
      <c r="AE698" s="144"/>
      <c r="AF698" s="144"/>
      <c r="AG698" s="144"/>
      <c r="AH698" s="144"/>
      <c r="AI698" s="144"/>
      <c r="AJ698" s="144"/>
      <c r="AK698" s="144"/>
      <c r="AL698" s="144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48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144"/>
      <c r="AD699" s="144"/>
      <c r="AE699" s="144"/>
      <c r="AF699" s="144"/>
      <c r="AG699" s="144"/>
      <c r="AH699" s="144"/>
      <c r="AI699" s="144"/>
      <c r="AJ699" s="144"/>
      <c r="AK699" s="144"/>
      <c r="AL699" s="144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48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144"/>
      <c r="AD700" s="144"/>
      <c r="AE700" s="144"/>
      <c r="AF700" s="144"/>
      <c r="AG700" s="144"/>
      <c r="AH700" s="144"/>
      <c r="AI700" s="144"/>
      <c r="AJ700" s="144"/>
      <c r="AK700" s="144"/>
      <c r="AL700" s="144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48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144"/>
      <c r="AD701" s="144"/>
      <c r="AE701" s="144"/>
      <c r="AF701" s="144"/>
      <c r="AG701" s="144"/>
      <c r="AH701" s="144"/>
      <c r="AI701" s="144"/>
      <c r="AJ701" s="144"/>
      <c r="AK701" s="144"/>
      <c r="AL701" s="144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48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144"/>
      <c r="AD702" s="144"/>
      <c r="AE702" s="144"/>
      <c r="AF702" s="144"/>
      <c r="AG702" s="144"/>
      <c r="AH702" s="144"/>
      <c r="AI702" s="144"/>
      <c r="AJ702" s="144"/>
      <c r="AK702" s="144"/>
      <c r="AL702" s="144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48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144"/>
      <c r="AD703" s="144"/>
      <c r="AE703" s="144"/>
      <c r="AF703" s="144"/>
      <c r="AG703" s="144"/>
      <c r="AH703" s="144"/>
      <c r="AI703" s="144"/>
      <c r="AJ703" s="144"/>
      <c r="AK703" s="144"/>
      <c r="AL703" s="144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48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144"/>
      <c r="AD704" s="144"/>
      <c r="AE704" s="144"/>
      <c r="AF704" s="144"/>
      <c r="AG704" s="144"/>
      <c r="AH704" s="144"/>
      <c r="AI704" s="144"/>
      <c r="AJ704" s="144"/>
      <c r="AK704" s="144"/>
      <c r="AL704" s="144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48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144"/>
      <c r="AD705" s="144"/>
      <c r="AE705" s="144"/>
      <c r="AF705" s="144"/>
      <c r="AG705" s="144"/>
      <c r="AH705" s="144"/>
      <c r="AI705" s="144"/>
      <c r="AJ705" s="144"/>
      <c r="AK705" s="144"/>
      <c r="AL705" s="144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48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144"/>
      <c r="AD706" s="144"/>
      <c r="AE706" s="144"/>
      <c r="AF706" s="144"/>
      <c r="AG706" s="144"/>
      <c r="AH706" s="144"/>
      <c r="AI706" s="144"/>
      <c r="AJ706" s="144"/>
      <c r="AK706" s="144"/>
      <c r="AL706" s="144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48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144"/>
      <c r="AD707" s="144"/>
      <c r="AE707" s="144"/>
      <c r="AF707" s="144"/>
      <c r="AG707" s="144"/>
      <c r="AH707" s="144"/>
      <c r="AI707" s="144"/>
      <c r="AJ707" s="144"/>
      <c r="AK707" s="144"/>
      <c r="AL707" s="144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48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144"/>
      <c r="AD708" s="144"/>
      <c r="AE708" s="144"/>
      <c r="AF708" s="144"/>
      <c r="AG708" s="144"/>
      <c r="AH708" s="144"/>
      <c r="AI708" s="144"/>
      <c r="AJ708" s="144"/>
      <c r="AK708" s="144"/>
      <c r="AL708" s="144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48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144"/>
      <c r="AD709" s="144"/>
      <c r="AE709" s="144"/>
      <c r="AF709" s="144"/>
      <c r="AG709" s="144"/>
      <c r="AH709" s="144"/>
      <c r="AI709" s="144"/>
      <c r="AJ709" s="144"/>
      <c r="AK709" s="144"/>
      <c r="AL709" s="144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48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144"/>
      <c r="AD710" s="144"/>
      <c r="AE710" s="144"/>
      <c r="AF710" s="144"/>
      <c r="AG710" s="144"/>
      <c r="AH710" s="144"/>
      <c r="AI710" s="144"/>
      <c r="AJ710" s="144"/>
      <c r="AK710" s="144"/>
      <c r="AL710" s="144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48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144"/>
      <c r="AD711" s="144"/>
      <c r="AE711" s="144"/>
      <c r="AF711" s="144"/>
      <c r="AG711" s="144"/>
      <c r="AH711" s="144"/>
      <c r="AI711" s="144"/>
      <c r="AJ711" s="144"/>
      <c r="AK711" s="144"/>
      <c r="AL711" s="144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48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144"/>
      <c r="AD712" s="144"/>
      <c r="AE712" s="144"/>
      <c r="AF712" s="144"/>
      <c r="AG712" s="144"/>
      <c r="AH712" s="144"/>
      <c r="AI712" s="144"/>
      <c r="AJ712" s="144"/>
      <c r="AK712" s="144"/>
      <c r="AL712" s="144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48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144"/>
      <c r="AD713" s="144"/>
      <c r="AE713" s="144"/>
      <c r="AF713" s="144"/>
      <c r="AG713" s="144"/>
      <c r="AH713" s="144"/>
      <c r="AI713" s="144"/>
      <c r="AJ713" s="144"/>
      <c r="AK713" s="144"/>
      <c r="AL713" s="144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48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144"/>
      <c r="AD714" s="144"/>
      <c r="AE714" s="144"/>
      <c r="AF714" s="144"/>
      <c r="AG714" s="144"/>
      <c r="AH714" s="144"/>
      <c r="AI714" s="144"/>
      <c r="AJ714" s="144"/>
      <c r="AK714" s="144"/>
      <c r="AL714" s="144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48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144"/>
      <c r="AD715" s="144"/>
      <c r="AE715" s="144"/>
      <c r="AF715" s="144"/>
      <c r="AG715" s="144"/>
      <c r="AH715" s="144"/>
      <c r="AI715" s="144"/>
      <c r="AJ715" s="144"/>
      <c r="AK715" s="144"/>
      <c r="AL715" s="144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48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144"/>
      <c r="AD716" s="144"/>
      <c r="AE716" s="144"/>
      <c r="AF716" s="144"/>
      <c r="AG716" s="144"/>
      <c r="AH716" s="144"/>
      <c r="AI716" s="144"/>
      <c r="AJ716" s="144"/>
      <c r="AK716" s="144"/>
      <c r="AL716" s="144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48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144"/>
      <c r="AD717" s="144"/>
      <c r="AE717" s="144"/>
      <c r="AF717" s="144"/>
      <c r="AG717" s="144"/>
      <c r="AH717" s="144"/>
      <c r="AI717" s="144"/>
      <c r="AJ717" s="144"/>
      <c r="AK717" s="144"/>
      <c r="AL717" s="144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48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144"/>
      <c r="AD718" s="144"/>
      <c r="AE718" s="144"/>
      <c r="AF718" s="144"/>
      <c r="AG718" s="144"/>
      <c r="AH718" s="144"/>
      <c r="AI718" s="144"/>
      <c r="AJ718" s="144"/>
      <c r="AK718" s="144"/>
      <c r="AL718" s="144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48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144"/>
      <c r="AD719" s="144"/>
      <c r="AE719" s="144"/>
      <c r="AF719" s="144"/>
      <c r="AG719" s="144"/>
      <c r="AH719" s="144"/>
      <c r="AI719" s="144"/>
      <c r="AJ719" s="144"/>
      <c r="AK719" s="144"/>
      <c r="AL719" s="144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48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144"/>
      <c r="AD720" s="144"/>
      <c r="AE720" s="144"/>
      <c r="AF720" s="144"/>
      <c r="AG720" s="144"/>
      <c r="AH720" s="144"/>
      <c r="AI720" s="144"/>
      <c r="AJ720" s="144"/>
      <c r="AK720" s="144"/>
      <c r="AL720" s="144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48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144"/>
      <c r="AD721" s="144"/>
      <c r="AE721" s="144"/>
      <c r="AF721" s="144"/>
      <c r="AG721" s="144"/>
      <c r="AH721" s="144"/>
      <c r="AI721" s="144"/>
      <c r="AJ721" s="144"/>
      <c r="AK721" s="144"/>
      <c r="AL721" s="144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48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144"/>
      <c r="AD722" s="144"/>
      <c r="AE722" s="144"/>
      <c r="AF722" s="144"/>
      <c r="AG722" s="144"/>
      <c r="AH722" s="144"/>
      <c r="AI722" s="144"/>
      <c r="AJ722" s="144"/>
      <c r="AK722" s="144"/>
      <c r="AL722" s="144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48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144"/>
      <c r="AD723" s="144"/>
      <c r="AE723" s="144"/>
      <c r="AF723" s="144"/>
      <c r="AG723" s="144"/>
      <c r="AH723" s="144"/>
      <c r="AI723" s="144"/>
      <c r="AJ723" s="144"/>
      <c r="AK723" s="144"/>
      <c r="AL723" s="144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48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144"/>
      <c r="AD724" s="144"/>
      <c r="AE724" s="144"/>
      <c r="AF724" s="144"/>
      <c r="AG724" s="144"/>
      <c r="AH724" s="144"/>
      <c r="AI724" s="144"/>
      <c r="AJ724" s="144"/>
      <c r="AK724" s="144"/>
      <c r="AL724" s="144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48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144"/>
      <c r="AD725" s="144"/>
      <c r="AE725" s="144"/>
      <c r="AF725" s="144"/>
      <c r="AG725" s="144"/>
      <c r="AH725" s="144"/>
      <c r="AI725" s="144"/>
      <c r="AJ725" s="144"/>
      <c r="AK725" s="144"/>
      <c r="AL725" s="144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48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144"/>
      <c r="AD726" s="144"/>
      <c r="AE726" s="144"/>
      <c r="AF726" s="144"/>
      <c r="AG726" s="144"/>
      <c r="AH726" s="144"/>
      <c r="AI726" s="144"/>
      <c r="AJ726" s="144"/>
      <c r="AK726" s="144"/>
      <c r="AL726" s="144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48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144"/>
      <c r="AD727" s="144"/>
      <c r="AE727" s="144"/>
      <c r="AF727" s="144"/>
      <c r="AG727" s="144"/>
      <c r="AH727" s="144"/>
      <c r="AI727" s="144"/>
      <c r="AJ727" s="144"/>
      <c r="AK727" s="144"/>
      <c r="AL727" s="144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48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144"/>
      <c r="AD728" s="144"/>
      <c r="AE728" s="144"/>
      <c r="AF728" s="144"/>
      <c r="AG728" s="144"/>
      <c r="AH728" s="144"/>
      <c r="AI728" s="144"/>
      <c r="AJ728" s="144"/>
      <c r="AK728" s="144"/>
      <c r="AL728" s="144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48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144"/>
      <c r="AD729" s="144"/>
      <c r="AE729" s="144"/>
      <c r="AF729" s="144"/>
      <c r="AG729" s="144"/>
      <c r="AH729" s="144"/>
      <c r="AI729" s="144"/>
      <c r="AJ729" s="144"/>
      <c r="AK729" s="144"/>
      <c r="AL729" s="144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48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144"/>
      <c r="AD730" s="144"/>
      <c r="AE730" s="144"/>
      <c r="AF730" s="144"/>
      <c r="AG730" s="144"/>
      <c r="AH730" s="144"/>
      <c r="AI730" s="144"/>
      <c r="AJ730" s="144"/>
      <c r="AK730" s="144"/>
      <c r="AL730" s="144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48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144"/>
      <c r="AD731" s="144"/>
      <c r="AE731" s="144"/>
      <c r="AF731" s="144"/>
      <c r="AG731" s="144"/>
      <c r="AH731" s="144"/>
      <c r="AI731" s="144"/>
      <c r="AJ731" s="144"/>
      <c r="AK731" s="144"/>
      <c r="AL731" s="144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48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144"/>
      <c r="AD732" s="144"/>
      <c r="AE732" s="144"/>
      <c r="AF732" s="144"/>
      <c r="AG732" s="144"/>
      <c r="AH732" s="144"/>
      <c r="AI732" s="144"/>
      <c r="AJ732" s="144"/>
      <c r="AK732" s="144"/>
      <c r="AL732" s="144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48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144"/>
      <c r="AD733" s="144"/>
      <c r="AE733" s="144"/>
      <c r="AF733" s="144"/>
      <c r="AG733" s="144"/>
      <c r="AH733" s="144"/>
      <c r="AI733" s="144"/>
      <c r="AJ733" s="144"/>
      <c r="AK733" s="144"/>
      <c r="AL733" s="144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48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144"/>
      <c r="AD734" s="144"/>
      <c r="AE734" s="144"/>
      <c r="AF734" s="144"/>
      <c r="AG734" s="144"/>
      <c r="AH734" s="144"/>
      <c r="AI734" s="144"/>
      <c r="AJ734" s="144"/>
      <c r="AK734" s="144"/>
      <c r="AL734" s="144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48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144"/>
      <c r="AD735" s="144"/>
      <c r="AE735" s="144"/>
      <c r="AF735" s="144"/>
      <c r="AG735" s="144"/>
      <c r="AH735" s="144"/>
      <c r="AI735" s="144"/>
      <c r="AJ735" s="144"/>
      <c r="AK735" s="144"/>
      <c r="AL735" s="144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48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144"/>
      <c r="AD736" s="144"/>
      <c r="AE736" s="144"/>
      <c r="AF736" s="144"/>
      <c r="AG736" s="144"/>
      <c r="AH736" s="144"/>
      <c r="AI736" s="144"/>
      <c r="AJ736" s="144"/>
      <c r="AK736" s="144"/>
      <c r="AL736" s="144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48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144"/>
      <c r="AD737" s="144"/>
      <c r="AE737" s="144"/>
      <c r="AF737" s="144"/>
      <c r="AG737" s="144"/>
      <c r="AH737" s="144"/>
      <c r="AI737" s="144"/>
      <c r="AJ737" s="144"/>
      <c r="AK737" s="144"/>
      <c r="AL737" s="144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48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144"/>
      <c r="AD738" s="144"/>
      <c r="AE738" s="144"/>
      <c r="AF738" s="144"/>
      <c r="AG738" s="144"/>
      <c r="AH738" s="144"/>
      <c r="AI738" s="144"/>
      <c r="AJ738" s="144"/>
      <c r="AK738" s="144"/>
      <c r="AL738" s="144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48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144"/>
      <c r="AD739" s="144"/>
      <c r="AE739" s="144"/>
      <c r="AF739" s="144"/>
      <c r="AG739" s="144"/>
      <c r="AH739" s="144"/>
      <c r="AI739" s="144"/>
      <c r="AJ739" s="144"/>
      <c r="AK739" s="144"/>
      <c r="AL739" s="144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48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144"/>
      <c r="AD740" s="144"/>
      <c r="AE740" s="144"/>
      <c r="AF740" s="144"/>
      <c r="AG740" s="144"/>
      <c r="AH740" s="144"/>
      <c r="AI740" s="144"/>
      <c r="AJ740" s="144"/>
      <c r="AK740" s="144"/>
      <c r="AL740" s="144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48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144"/>
      <c r="AD741" s="144"/>
      <c r="AE741" s="144"/>
      <c r="AF741" s="144"/>
      <c r="AG741" s="144"/>
      <c r="AH741" s="144"/>
      <c r="AI741" s="144"/>
      <c r="AJ741" s="144"/>
      <c r="AK741" s="144"/>
      <c r="AL741" s="144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48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144"/>
      <c r="AD742" s="144"/>
      <c r="AE742" s="144"/>
      <c r="AF742" s="144"/>
      <c r="AG742" s="144"/>
      <c r="AH742" s="144"/>
      <c r="AI742" s="144"/>
      <c r="AJ742" s="144"/>
      <c r="AK742" s="144"/>
      <c r="AL742" s="144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48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144"/>
      <c r="AD743" s="144"/>
      <c r="AE743" s="144"/>
      <c r="AF743" s="144"/>
      <c r="AG743" s="144"/>
      <c r="AH743" s="144"/>
      <c r="AI743" s="144"/>
      <c r="AJ743" s="144"/>
      <c r="AK743" s="144"/>
      <c r="AL743" s="144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48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144"/>
      <c r="AD744" s="144"/>
      <c r="AE744" s="144"/>
      <c r="AF744" s="144"/>
      <c r="AG744" s="144"/>
      <c r="AH744" s="144"/>
      <c r="AI744" s="144"/>
      <c r="AJ744" s="144"/>
      <c r="AK744" s="144"/>
      <c r="AL744" s="144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48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144"/>
      <c r="AD745" s="144"/>
      <c r="AE745" s="144"/>
      <c r="AF745" s="144"/>
      <c r="AG745" s="144"/>
      <c r="AH745" s="144"/>
      <c r="AI745" s="144"/>
      <c r="AJ745" s="144"/>
      <c r="AK745" s="144"/>
      <c r="AL745" s="144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48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144"/>
      <c r="AD746" s="144"/>
      <c r="AE746" s="144"/>
      <c r="AF746" s="144"/>
      <c r="AG746" s="144"/>
      <c r="AH746" s="144"/>
      <c r="AI746" s="144"/>
      <c r="AJ746" s="144"/>
      <c r="AK746" s="144"/>
      <c r="AL746" s="144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48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144"/>
      <c r="AD747" s="144"/>
      <c r="AE747" s="144"/>
      <c r="AF747" s="144"/>
      <c r="AG747" s="144"/>
      <c r="AH747" s="144"/>
      <c r="AI747" s="144"/>
      <c r="AJ747" s="144"/>
      <c r="AK747" s="144"/>
      <c r="AL747" s="144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48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144"/>
      <c r="AD748" s="144"/>
      <c r="AE748" s="144"/>
      <c r="AF748" s="144"/>
      <c r="AG748" s="144"/>
      <c r="AH748" s="144"/>
      <c r="AI748" s="144"/>
      <c r="AJ748" s="144"/>
      <c r="AK748" s="144"/>
      <c r="AL748" s="144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48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144"/>
      <c r="AD749" s="144"/>
      <c r="AE749" s="144"/>
      <c r="AF749" s="144"/>
      <c r="AG749" s="144"/>
      <c r="AH749" s="144"/>
      <c r="AI749" s="144"/>
      <c r="AJ749" s="144"/>
      <c r="AK749" s="144"/>
      <c r="AL749" s="144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48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144"/>
      <c r="AD750" s="144"/>
      <c r="AE750" s="144"/>
      <c r="AF750" s="144"/>
      <c r="AG750" s="144"/>
      <c r="AH750" s="144"/>
      <c r="AI750" s="144"/>
      <c r="AJ750" s="144"/>
      <c r="AK750" s="144"/>
      <c r="AL750" s="144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48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144"/>
      <c r="AD751" s="144"/>
      <c r="AE751" s="144"/>
      <c r="AF751" s="144"/>
      <c r="AG751" s="144"/>
      <c r="AH751" s="144"/>
      <c r="AI751" s="144"/>
      <c r="AJ751" s="144"/>
      <c r="AK751" s="144"/>
      <c r="AL751" s="144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48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144"/>
      <c r="AD752" s="144"/>
      <c r="AE752" s="144"/>
      <c r="AF752" s="144"/>
      <c r="AG752" s="144"/>
      <c r="AH752" s="144"/>
      <c r="AI752" s="144"/>
      <c r="AJ752" s="144"/>
      <c r="AK752" s="144"/>
      <c r="AL752" s="144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48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144"/>
      <c r="AD753" s="144"/>
      <c r="AE753" s="144"/>
      <c r="AF753" s="144"/>
      <c r="AG753" s="144"/>
      <c r="AH753" s="144"/>
      <c r="AI753" s="144"/>
      <c r="AJ753" s="144"/>
      <c r="AK753" s="144"/>
      <c r="AL753" s="144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48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144"/>
      <c r="AD754" s="144"/>
      <c r="AE754" s="144"/>
      <c r="AF754" s="144"/>
      <c r="AG754" s="144"/>
      <c r="AH754" s="144"/>
      <c r="AI754" s="144"/>
      <c r="AJ754" s="144"/>
      <c r="AK754" s="144"/>
      <c r="AL754" s="144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48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144"/>
      <c r="AD755" s="144"/>
      <c r="AE755" s="144"/>
      <c r="AF755" s="144"/>
      <c r="AG755" s="144"/>
      <c r="AH755" s="144"/>
      <c r="AI755" s="144"/>
      <c r="AJ755" s="144"/>
      <c r="AK755" s="144"/>
      <c r="AL755" s="144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48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144"/>
      <c r="AD756" s="144"/>
      <c r="AE756" s="144"/>
      <c r="AF756" s="144"/>
      <c r="AG756" s="144"/>
      <c r="AH756" s="144"/>
      <c r="AI756" s="144"/>
      <c r="AJ756" s="144"/>
      <c r="AK756" s="144"/>
      <c r="AL756" s="144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48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144"/>
      <c r="AD757" s="144"/>
      <c r="AE757" s="144"/>
      <c r="AF757" s="144"/>
      <c r="AG757" s="144"/>
      <c r="AH757" s="144"/>
      <c r="AI757" s="144"/>
      <c r="AJ757" s="144"/>
      <c r="AK757" s="144"/>
      <c r="AL757" s="144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48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144"/>
      <c r="AD758" s="144"/>
      <c r="AE758" s="144"/>
      <c r="AF758" s="144"/>
      <c r="AG758" s="144"/>
      <c r="AH758" s="144"/>
      <c r="AI758" s="144"/>
      <c r="AJ758" s="144"/>
      <c r="AK758" s="144"/>
      <c r="AL758" s="144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48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144"/>
      <c r="AD759" s="144"/>
      <c r="AE759" s="144"/>
      <c r="AF759" s="144"/>
      <c r="AG759" s="144"/>
      <c r="AH759" s="144"/>
      <c r="AI759" s="144"/>
      <c r="AJ759" s="144"/>
      <c r="AK759" s="144"/>
      <c r="AL759" s="144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48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144"/>
      <c r="AD760" s="144"/>
      <c r="AE760" s="144"/>
      <c r="AF760" s="144"/>
      <c r="AG760" s="144"/>
      <c r="AH760" s="144"/>
      <c r="AI760" s="144"/>
      <c r="AJ760" s="144"/>
      <c r="AK760" s="144"/>
      <c r="AL760" s="144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48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144"/>
      <c r="AD761" s="144"/>
      <c r="AE761" s="144"/>
      <c r="AF761" s="144"/>
      <c r="AG761" s="144"/>
      <c r="AH761" s="144"/>
      <c r="AI761" s="144"/>
      <c r="AJ761" s="144"/>
      <c r="AK761" s="144"/>
      <c r="AL761" s="144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48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144"/>
      <c r="AD762" s="144"/>
      <c r="AE762" s="144"/>
      <c r="AF762" s="144"/>
      <c r="AG762" s="144"/>
      <c r="AH762" s="144"/>
      <c r="AI762" s="144"/>
      <c r="AJ762" s="144"/>
      <c r="AK762" s="144"/>
      <c r="AL762" s="144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48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144"/>
      <c r="AD763" s="144"/>
      <c r="AE763" s="144"/>
      <c r="AF763" s="144"/>
      <c r="AG763" s="144"/>
      <c r="AH763" s="144"/>
      <c r="AI763" s="144"/>
      <c r="AJ763" s="144"/>
      <c r="AK763" s="144"/>
      <c r="AL763" s="144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48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144"/>
      <c r="AD764" s="144"/>
      <c r="AE764" s="144"/>
      <c r="AF764" s="144"/>
      <c r="AG764" s="144"/>
      <c r="AH764" s="144"/>
      <c r="AI764" s="144"/>
      <c r="AJ764" s="144"/>
      <c r="AK764" s="144"/>
      <c r="AL764" s="144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48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144"/>
      <c r="AD765" s="144"/>
      <c r="AE765" s="144"/>
      <c r="AF765" s="144"/>
      <c r="AG765" s="144"/>
      <c r="AH765" s="144"/>
      <c r="AI765" s="144"/>
      <c r="AJ765" s="144"/>
      <c r="AK765" s="144"/>
      <c r="AL765" s="144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48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144"/>
      <c r="AD766" s="144"/>
      <c r="AE766" s="144"/>
      <c r="AF766" s="144"/>
      <c r="AG766" s="144"/>
      <c r="AH766" s="144"/>
      <c r="AI766" s="144"/>
      <c r="AJ766" s="144"/>
      <c r="AK766" s="144"/>
      <c r="AL766" s="144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48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144"/>
      <c r="AD767" s="144"/>
      <c r="AE767" s="144"/>
      <c r="AF767" s="144"/>
      <c r="AG767" s="144"/>
      <c r="AH767" s="144"/>
      <c r="AI767" s="144"/>
      <c r="AJ767" s="144"/>
      <c r="AK767" s="144"/>
      <c r="AL767" s="144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48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144"/>
      <c r="AD768" s="144"/>
      <c r="AE768" s="144"/>
      <c r="AF768" s="144"/>
      <c r="AG768" s="144"/>
      <c r="AH768" s="144"/>
      <c r="AI768" s="144"/>
      <c r="AJ768" s="144"/>
      <c r="AK768" s="144"/>
      <c r="AL768" s="144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48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144"/>
      <c r="AD769" s="144"/>
      <c r="AE769" s="144"/>
      <c r="AF769" s="144"/>
      <c r="AG769" s="144"/>
      <c r="AH769" s="144"/>
      <c r="AI769" s="144"/>
      <c r="AJ769" s="144"/>
      <c r="AK769" s="144"/>
      <c r="AL769" s="144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48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144"/>
      <c r="AD770" s="144"/>
      <c r="AE770" s="144"/>
      <c r="AF770" s="144"/>
      <c r="AG770" s="144"/>
      <c r="AH770" s="144"/>
      <c r="AI770" s="144"/>
      <c r="AJ770" s="144"/>
      <c r="AK770" s="144"/>
      <c r="AL770" s="144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48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144"/>
      <c r="AD771" s="144"/>
      <c r="AE771" s="144"/>
      <c r="AF771" s="144"/>
      <c r="AG771" s="144"/>
      <c r="AH771" s="144"/>
      <c r="AI771" s="144"/>
      <c r="AJ771" s="144"/>
      <c r="AK771" s="144"/>
      <c r="AL771" s="144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48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144"/>
      <c r="AD772" s="144"/>
      <c r="AE772" s="144"/>
      <c r="AF772" s="144"/>
      <c r="AG772" s="144"/>
      <c r="AH772" s="144"/>
      <c r="AI772" s="144"/>
      <c r="AJ772" s="144"/>
      <c r="AK772" s="144"/>
      <c r="AL772" s="144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48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144"/>
      <c r="AD773" s="144"/>
      <c r="AE773" s="144"/>
      <c r="AF773" s="144"/>
      <c r="AG773" s="144"/>
      <c r="AH773" s="144"/>
      <c r="AI773" s="144"/>
      <c r="AJ773" s="144"/>
      <c r="AK773" s="144"/>
      <c r="AL773" s="144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48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144"/>
      <c r="AD774" s="144"/>
      <c r="AE774" s="144"/>
      <c r="AF774" s="144"/>
      <c r="AG774" s="144"/>
      <c r="AH774" s="144"/>
      <c r="AI774" s="144"/>
      <c r="AJ774" s="144"/>
      <c r="AK774" s="144"/>
      <c r="AL774" s="144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48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144"/>
      <c r="AD775" s="144"/>
      <c r="AE775" s="144"/>
      <c r="AF775" s="144"/>
      <c r="AG775" s="144"/>
      <c r="AH775" s="144"/>
      <c r="AI775" s="144"/>
      <c r="AJ775" s="144"/>
      <c r="AK775" s="144"/>
      <c r="AL775" s="144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48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144"/>
      <c r="AD776" s="144"/>
      <c r="AE776" s="144"/>
      <c r="AF776" s="144"/>
      <c r="AG776" s="144"/>
      <c r="AH776" s="144"/>
      <c r="AI776" s="144"/>
      <c r="AJ776" s="144"/>
      <c r="AK776" s="144"/>
      <c r="AL776" s="144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48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144"/>
      <c r="AD777" s="144"/>
      <c r="AE777" s="144"/>
      <c r="AF777" s="144"/>
      <c r="AG777" s="144"/>
      <c r="AH777" s="144"/>
      <c r="AI777" s="144"/>
      <c r="AJ777" s="144"/>
      <c r="AK777" s="144"/>
      <c r="AL777" s="144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48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144"/>
      <c r="AD778" s="144"/>
      <c r="AE778" s="144"/>
      <c r="AF778" s="144"/>
      <c r="AG778" s="144"/>
      <c r="AH778" s="144"/>
      <c r="AI778" s="144"/>
      <c r="AJ778" s="144"/>
      <c r="AK778" s="144"/>
      <c r="AL778" s="144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48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144"/>
      <c r="AD779" s="144"/>
      <c r="AE779" s="144"/>
      <c r="AF779" s="144"/>
      <c r="AG779" s="144"/>
      <c r="AH779" s="144"/>
      <c r="AI779" s="144"/>
      <c r="AJ779" s="144"/>
      <c r="AK779" s="144"/>
      <c r="AL779" s="144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48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144"/>
      <c r="AD780" s="144"/>
      <c r="AE780" s="144"/>
      <c r="AF780" s="144"/>
      <c r="AG780" s="144"/>
      <c r="AH780" s="144"/>
      <c r="AI780" s="144"/>
      <c r="AJ780" s="144"/>
      <c r="AK780" s="144"/>
      <c r="AL780" s="144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48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144"/>
      <c r="AD781" s="144"/>
      <c r="AE781" s="144"/>
      <c r="AF781" s="144"/>
      <c r="AG781" s="144"/>
      <c r="AH781" s="144"/>
      <c r="AI781" s="144"/>
      <c r="AJ781" s="144"/>
      <c r="AK781" s="144"/>
      <c r="AL781" s="144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48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144"/>
      <c r="AD782" s="144"/>
      <c r="AE782" s="144"/>
      <c r="AF782" s="144"/>
      <c r="AG782" s="144"/>
      <c r="AH782" s="144"/>
      <c r="AI782" s="144"/>
      <c r="AJ782" s="144"/>
      <c r="AK782" s="144"/>
      <c r="AL782" s="144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48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144"/>
      <c r="AD783" s="144"/>
      <c r="AE783" s="144"/>
      <c r="AF783" s="144"/>
      <c r="AG783" s="144"/>
      <c r="AH783" s="144"/>
      <c r="AI783" s="144"/>
      <c r="AJ783" s="144"/>
      <c r="AK783" s="144"/>
      <c r="AL783" s="144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48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144"/>
      <c r="AD784" s="144"/>
      <c r="AE784" s="144"/>
      <c r="AF784" s="144"/>
      <c r="AG784" s="144"/>
      <c r="AH784" s="144"/>
      <c r="AI784" s="144"/>
      <c r="AJ784" s="144"/>
      <c r="AK784" s="144"/>
      <c r="AL784" s="144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48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144"/>
      <c r="AD785" s="144"/>
      <c r="AE785" s="144"/>
      <c r="AF785" s="144"/>
      <c r="AG785" s="144"/>
      <c r="AH785" s="144"/>
      <c r="AI785" s="144"/>
      <c r="AJ785" s="144"/>
      <c r="AK785" s="144"/>
      <c r="AL785" s="144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48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144"/>
      <c r="AD786" s="144"/>
      <c r="AE786" s="144"/>
      <c r="AF786" s="144"/>
      <c r="AG786" s="144"/>
      <c r="AH786" s="144"/>
      <c r="AI786" s="144"/>
      <c r="AJ786" s="144"/>
      <c r="AK786" s="144"/>
      <c r="AL786" s="144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48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144"/>
      <c r="AD787" s="144"/>
      <c r="AE787" s="144"/>
      <c r="AF787" s="144"/>
      <c r="AG787" s="144"/>
      <c r="AH787" s="144"/>
      <c r="AI787" s="144"/>
      <c r="AJ787" s="144"/>
      <c r="AK787" s="144"/>
      <c r="AL787" s="144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48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144"/>
      <c r="AD788" s="144"/>
      <c r="AE788" s="144"/>
      <c r="AF788" s="144"/>
      <c r="AG788" s="144"/>
      <c r="AH788" s="144"/>
      <c r="AI788" s="144"/>
      <c r="AJ788" s="144"/>
      <c r="AK788" s="144"/>
      <c r="AL788" s="144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48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144"/>
      <c r="AD789" s="144"/>
      <c r="AE789" s="144"/>
      <c r="AF789" s="144"/>
      <c r="AG789" s="144"/>
      <c r="AH789" s="144"/>
      <c r="AI789" s="144"/>
      <c r="AJ789" s="144"/>
      <c r="AK789" s="144"/>
      <c r="AL789" s="144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48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144"/>
      <c r="AD790" s="144"/>
      <c r="AE790" s="144"/>
      <c r="AF790" s="144"/>
      <c r="AG790" s="144"/>
      <c r="AH790" s="144"/>
      <c r="AI790" s="144"/>
      <c r="AJ790" s="144"/>
      <c r="AK790" s="144"/>
      <c r="AL790" s="144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48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144"/>
      <c r="AD791" s="144"/>
      <c r="AE791" s="144"/>
      <c r="AF791" s="144"/>
      <c r="AG791" s="144"/>
      <c r="AH791" s="144"/>
      <c r="AI791" s="144"/>
      <c r="AJ791" s="144"/>
      <c r="AK791" s="144"/>
      <c r="AL791" s="144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48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144"/>
      <c r="AD792" s="144"/>
      <c r="AE792" s="144"/>
      <c r="AF792" s="144"/>
      <c r="AG792" s="144"/>
      <c r="AH792" s="144"/>
      <c r="AI792" s="144"/>
      <c r="AJ792" s="144"/>
      <c r="AK792" s="144"/>
      <c r="AL792" s="144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48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144"/>
      <c r="AD793" s="144"/>
      <c r="AE793" s="144"/>
      <c r="AF793" s="144"/>
      <c r="AG793" s="144"/>
      <c r="AH793" s="144"/>
      <c r="AI793" s="144"/>
      <c r="AJ793" s="144"/>
      <c r="AK793" s="144"/>
      <c r="AL793" s="144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48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144"/>
      <c r="AD794" s="144"/>
      <c r="AE794" s="144"/>
      <c r="AF794" s="144"/>
      <c r="AG794" s="144"/>
      <c r="AH794" s="144"/>
      <c r="AI794" s="144"/>
      <c r="AJ794" s="144"/>
      <c r="AK794" s="144"/>
      <c r="AL794" s="144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48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144"/>
      <c r="AD795" s="144"/>
      <c r="AE795" s="144"/>
      <c r="AF795" s="144"/>
      <c r="AG795" s="144"/>
      <c r="AH795" s="144"/>
      <c r="AI795" s="144"/>
      <c r="AJ795" s="144"/>
      <c r="AK795" s="144"/>
      <c r="AL795" s="144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48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144"/>
      <c r="AD796" s="144"/>
      <c r="AE796" s="144"/>
      <c r="AF796" s="144"/>
      <c r="AG796" s="144"/>
      <c r="AH796" s="144"/>
      <c r="AI796" s="144"/>
      <c r="AJ796" s="144"/>
      <c r="AK796" s="144"/>
      <c r="AL796" s="144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48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144"/>
      <c r="AD797" s="144"/>
      <c r="AE797" s="144"/>
      <c r="AF797" s="144"/>
      <c r="AG797" s="144"/>
      <c r="AH797" s="144"/>
      <c r="AI797" s="144"/>
      <c r="AJ797" s="144"/>
      <c r="AK797" s="144"/>
      <c r="AL797" s="144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48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144"/>
      <c r="AD798" s="144"/>
      <c r="AE798" s="144"/>
      <c r="AF798" s="144"/>
      <c r="AG798" s="144"/>
      <c r="AH798" s="144"/>
      <c r="AI798" s="144"/>
      <c r="AJ798" s="144"/>
      <c r="AK798" s="144"/>
      <c r="AL798" s="144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48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144"/>
      <c r="AD799" s="144"/>
      <c r="AE799" s="144"/>
      <c r="AF799" s="144"/>
      <c r="AG799" s="144"/>
      <c r="AH799" s="144"/>
      <c r="AI799" s="144"/>
      <c r="AJ799" s="144"/>
      <c r="AK799" s="144"/>
      <c r="AL799" s="144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48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144"/>
      <c r="AD800" s="144"/>
      <c r="AE800" s="144"/>
      <c r="AF800" s="144"/>
      <c r="AG800" s="144"/>
      <c r="AH800" s="144"/>
      <c r="AI800" s="144"/>
      <c r="AJ800" s="144"/>
      <c r="AK800" s="144"/>
      <c r="AL800" s="144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48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144"/>
      <c r="AD801" s="144"/>
      <c r="AE801" s="144"/>
      <c r="AF801" s="144"/>
      <c r="AG801" s="144"/>
      <c r="AH801" s="144"/>
      <c r="AI801" s="144"/>
      <c r="AJ801" s="144"/>
      <c r="AK801" s="144"/>
      <c r="AL801" s="144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48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144"/>
      <c r="AD802" s="144"/>
      <c r="AE802" s="144"/>
      <c r="AF802" s="144"/>
      <c r="AG802" s="144"/>
      <c r="AH802" s="144"/>
      <c r="AI802" s="144"/>
      <c r="AJ802" s="144"/>
      <c r="AK802" s="144"/>
      <c r="AL802" s="144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48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144"/>
      <c r="AD803" s="144"/>
      <c r="AE803" s="144"/>
      <c r="AF803" s="144"/>
      <c r="AG803" s="144"/>
      <c r="AH803" s="144"/>
      <c r="AI803" s="144"/>
      <c r="AJ803" s="144"/>
      <c r="AK803" s="144"/>
      <c r="AL803" s="144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48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144"/>
      <c r="AD804" s="144"/>
      <c r="AE804" s="144"/>
      <c r="AF804" s="144"/>
      <c r="AG804" s="144"/>
      <c r="AH804" s="144"/>
      <c r="AI804" s="144"/>
      <c r="AJ804" s="144"/>
      <c r="AK804" s="144"/>
      <c r="AL804" s="144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48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144"/>
      <c r="AD805" s="144"/>
      <c r="AE805" s="144"/>
      <c r="AF805" s="144"/>
      <c r="AG805" s="144"/>
      <c r="AH805" s="144"/>
      <c r="AI805" s="144"/>
      <c r="AJ805" s="144"/>
      <c r="AK805" s="144"/>
      <c r="AL805" s="144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48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144"/>
      <c r="AD806" s="144"/>
      <c r="AE806" s="144"/>
      <c r="AF806" s="144"/>
      <c r="AG806" s="144"/>
      <c r="AH806" s="144"/>
      <c r="AI806" s="144"/>
      <c r="AJ806" s="144"/>
      <c r="AK806" s="144"/>
      <c r="AL806" s="144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48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144"/>
      <c r="AD807" s="144"/>
      <c r="AE807" s="144"/>
      <c r="AF807" s="144"/>
      <c r="AG807" s="144"/>
      <c r="AH807" s="144"/>
      <c r="AI807" s="144"/>
      <c r="AJ807" s="144"/>
      <c r="AK807" s="144"/>
      <c r="AL807" s="144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48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144"/>
      <c r="AD808" s="144"/>
      <c r="AE808" s="144"/>
      <c r="AF808" s="144"/>
      <c r="AG808" s="144"/>
      <c r="AH808" s="144"/>
      <c r="AI808" s="144"/>
      <c r="AJ808" s="144"/>
      <c r="AK808" s="144"/>
      <c r="AL808" s="144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48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144"/>
      <c r="AD809" s="144"/>
      <c r="AE809" s="144"/>
      <c r="AF809" s="144"/>
      <c r="AG809" s="144"/>
      <c r="AH809" s="144"/>
      <c r="AI809" s="144"/>
      <c r="AJ809" s="144"/>
      <c r="AK809" s="144"/>
      <c r="AL809" s="144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48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144"/>
      <c r="AD810" s="144"/>
      <c r="AE810" s="144"/>
      <c r="AF810" s="144"/>
      <c r="AG810" s="144"/>
      <c r="AH810" s="144"/>
      <c r="AI810" s="144"/>
      <c r="AJ810" s="144"/>
      <c r="AK810" s="144"/>
      <c r="AL810" s="144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48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144"/>
      <c r="AD811" s="144"/>
      <c r="AE811" s="144"/>
      <c r="AF811" s="144"/>
      <c r="AG811" s="144"/>
      <c r="AH811" s="144"/>
      <c r="AI811" s="144"/>
      <c r="AJ811" s="144"/>
      <c r="AK811" s="144"/>
      <c r="AL811" s="144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48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144"/>
      <c r="AD812" s="144"/>
      <c r="AE812" s="144"/>
      <c r="AF812" s="144"/>
      <c r="AG812" s="144"/>
      <c r="AH812" s="144"/>
      <c r="AI812" s="144"/>
      <c r="AJ812" s="144"/>
      <c r="AK812" s="144"/>
      <c r="AL812" s="144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48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144"/>
      <c r="AD813" s="144"/>
      <c r="AE813" s="144"/>
      <c r="AF813" s="144"/>
      <c r="AG813" s="144"/>
      <c r="AH813" s="144"/>
      <c r="AI813" s="144"/>
      <c r="AJ813" s="144"/>
      <c r="AK813" s="144"/>
      <c r="AL813" s="144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48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144"/>
      <c r="AD814" s="144"/>
      <c r="AE814" s="144"/>
      <c r="AF814" s="144"/>
      <c r="AG814" s="144"/>
      <c r="AH814" s="144"/>
      <c r="AI814" s="144"/>
      <c r="AJ814" s="144"/>
      <c r="AK814" s="144"/>
      <c r="AL814" s="144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48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144"/>
      <c r="AD815" s="144"/>
      <c r="AE815" s="144"/>
      <c r="AF815" s="144"/>
      <c r="AG815" s="144"/>
      <c r="AH815" s="144"/>
      <c r="AI815" s="144"/>
      <c r="AJ815" s="144"/>
      <c r="AK815" s="144"/>
      <c r="AL815" s="144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48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144"/>
      <c r="AD816" s="144"/>
      <c r="AE816" s="144"/>
      <c r="AF816" s="144"/>
      <c r="AG816" s="144"/>
      <c r="AH816" s="144"/>
      <c r="AI816" s="144"/>
      <c r="AJ816" s="144"/>
      <c r="AK816" s="144"/>
      <c r="AL816" s="144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48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144"/>
      <c r="AD817" s="144"/>
      <c r="AE817" s="144"/>
      <c r="AF817" s="144"/>
      <c r="AG817" s="144"/>
      <c r="AH817" s="144"/>
      <c r="AI817" s="144"/>
      <c r="AJ817" s="144"/>
      <c r="AK817" s="144"/>
      <c r="AL817" s="144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48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144"/>
      <c r="AD818" s="144"/>
      <c r="AE818" s="144"/>
      <c r="AF818" s="144"/>
      <c r="AG818" s="144"/>
      <c r="AH818" s="144"/>
      <c r="AI818" s="144"/>
      <c r="AJ818" s="144"/>
      <c r="AK818" s="144"/>
      <c r="AL818" s="144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48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144"/>
      <c r="AD819" s="144"/>
      <c r="AE819" s="144"/>
      <c r="AF819" s="144"/>
      <c r="AG819" s="144"/>
      <c r="AH819" s="144"/>
      <c r="AI819" s="144"/>
      <c r="AJ819" s="144"/>
      <c r="AK819" s="144"/>
      <c r="AL819" s="144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48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144"/>
      <c r="AD820" s="144"/>
      <c r="AE820" s="144"/>
      <c r="AF820" s="144"/>
      <c r="AG820" s="144"/>
      <c r="AH820" s="144"/>
      <c r="AI820" s="144"/>
      <c r="AJ820" s="144"/>
      <c r="AK820" s="144"/>
      <c r="AL820" s="144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48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144"/>
      <c r="AD821" s="144"/>
      <c r="AE821" s="144"/>
      <c r="AF821" s="144"/>
      <c r="AG821" s="144"/>
      <c r="AH821" s="144"/>
      <c r="AI821" s="144"/>
      <c r="AJ821" s="144"/>
      <c r="AK821" s="144"/>
      <c r="AL821" s="144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48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144"/>
      <c r="AD822" s="144"/>
      <c r="AE822" s="144"/>
      <c r="AF822" s="144"/>
      <c r="AG822" s="144"/>
      <c r="AH822" s="144"/>
      <c r="AI822" s="144"/>
      <c r="AJ822" s="144"/>
      <c r="AK822" s="144"/>
      <c r="AL822" s="144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48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144"/>
      <c r="AD823" s="144"/>
      <c r="AE823" s="144"/>
      <c r="AF823" s="144"/>
      <c r="AG823" s="144"/>
      <c r="AH823" s="144"/>
      <c r="AI823" s="144"/>
      <c r="AJ823" s="144"/>
      <c r="AK823" s="144"/>
      <c r="AL823" s="144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48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144"/>
      <c r="AD824" s="144"/>
      <c r="AE824" s="144"/>
      <c r="AF824" s="144"/>
      <c r="AG824" s="144"/>
      <c r="AH824" s="144"/>
      <c r="AI824" s="144"/>
      <c r="AJ824" s="144"/>
      <c r="AK824" s="144"/>
      <c r="AL824" s="144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48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144"/>
      <c r="AD825" s="144"/>
      <c r="AE825" s="144"/>
      <c r="AF825" s="144"/>
      <c r="AG825" s="144"/>
      <c r="AH825" s="144"/>
      <c r="AI825" s="144"/>
      <c r="AJ825" s="144"/>
      <c r="AK825" s="144"/>
      <c r="AL825" s="144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48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144"/>
      <c r="AD826" s="144"/>
      <c r="AE826" s="144"/>
      <c r="AF826" s="144"/>
      <c r="AG826" s="144"/>
      <c r="AH826" s="144"/>
      <c r="AI826" s="144"/>
      <c r="AJ826" s="144"/>
      <c r="AK826" s="144"/>
      <c r="AL826" s="144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48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144"/>
      <c r="AD827" s="144"/>
      <c r="AE827" s="144"/>
      <c r="AF827" s="144"/>
      <c r="AG827" s="144"/>
      <c r="AH827" s="144"/>
      <c r="AI827" s="144"/>
      <c r="AJ827" s="144"/>
      <c r="AK827" s="144"/>
      <c r="AL827" s="144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48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144"/>
      <c r="AD828" s="144"/>
      <c r="AE828" s="144"/>
      <c r="AF828" s="144"/>
      <c r="AG828" s="144"/>
      <c r="AH828" s="144"/>
      <c r="AI828" s="144"/>
      <c r="AJ828" s="144"/>
      <c r="AK828" s="144"/>
      <c r="AL828" s="144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48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144"/>
      <c r="AD829" s="144"/>
      <c r="AE829" s="144"/>
      <c r="AF829" s="144"/>
      <c r="AG829" s="144"/>
      <c r="AH829" s="144"/>
      <c r="AI829" s="144"/>
      <c r="AJ829" s="144"/>
      <c r="AK829" s="144"/>
      <c r="AL829" s="144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48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144"/>
      <c r="AD830" s="144"/>
      <c r="AE830" s="144"/>
      <c r="AF830" s="144"/>
      <c r="AG830" s="144"/>
      <c r="AH830" s="144"/>
      <c r="AI830" s="144"/>
      <c r="AJ830" s="144"/>
      <c r="AK830" s="144"/>
      <c r="AL830" s="144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48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144"/>
      <c r="AD831" s="144"/>
      <c r="AE831" s="144"/>
      <c r="AF831" s="144"/>
      <c r="AG831" s="144"/>
      <c r="AH831" s="144"/>
      <c r="AI831" s="144"/>
      <c r="AJ831" s="144"/>
      <c r="AK831" s="144"/>
      <c r="AL831" s="144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48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144"/>
      <c r="AD832" s="144"/>
      <c r="AE832" s="144"/>
      <c r="AF832" s="144"/>
      <c r="AG832" s="144"/>
      <c r="AH832" s="144"/>
      <c r="AI832" s="144"/>
      <c r="AJ832" s="144"/>
      <c r="AK832" s="144"/>
      <c r="AL832" s="144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48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144"/>
      <c r="AD833" s="144"/>
      <c r="AE833" s="144"/>
      <c r="AF833" s="144"/>
      <c r="AG833" s="144"/>
      <c r="AH833" s="144"/>
      <c r="AI833" s="144"/>
      <c r="AJ833" s="144"/>
      <c r="AK833" s="144"/>
      <c r="AL833" s="144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48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144"/>
      <c r="AD834" s="144"/>
      <c r="AE834" s="144"/>
      <c r="AF834" s="144"/>
      <c r="AG834" s="144"/>
      <c r="AH834" s="144"/>
      <c r="AI834" s="144"/>
      <c r="AJ834" s="144"/>
      <c r="AK834" s="144"/>
      <c r="AL834" s="144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48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144"/>
      <c r="AD835" s="144"/>
      <c r="AE835" s="144"/>
      <c r="AF835" s="144"/>
      <c r="AG835" s="144"/>
      <c r="AH835" s="144"/>
      <c r="AI835" s="144"/>
      <c r="AJ835" s="144"/>
      <c r="AK835" s="144"/>
      <c r="AL835" s="144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48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144"/>
      <c r="AD836" s="144"/>
      <c r="AE836" s="144"/>
      <c r="AF836" s="144"/>
      <c r="AG836" s="144"/>
      <c r="AH836" s="144"/>
      <c r="AI836" s="144"/>
      <c r="AJ836" s="144"/>
      <c r="AK836" s="144"/>
      <c r="AL836" s="144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48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144"/>
      <c r="AD837" s="144"/>
      <c r="AE837" s="144"/>
      <c r="AF837" s="144"/>
      <c r="AG837" s="144"/>
      <c r="AH837" s="144"/>
      <c r="AI837" s="144"/>
      <c r="AJ837" s="144"/>
      <c r="AK837" s="144"/>
      <c r="AL837" s="144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48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144"/>
      <c r="AD838" s="144"/>
      <c r="AE838" s="144"/>
      <c r="AF838" s="144"/>
      <c r="AG838" s="144"/>
      <c r="AH838" s="144"/>
      <c r="AI838" s="144"/>
      <c r="AJ838" s="144"/>
      <c r="AK838" s="144"/>
      <c r="AL838" s="144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48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144"/>
      <c r="AD839" s="144"/>
      <c r="AE839" s="144"/>
      <c r="AF839" s="144"/>
      <c r="AG839" s="144"/>
      <c r="AH839" s="144"/>
      <c r="AI839" s="144"/>
      <c r="AJ839" s="144"/>
      <c r="AK839" s="144"/>
      <c r="AL839" s="144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48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144"/>
      <c r="AD840" s="144"/>
      <c r="AE840" s="144"/>
      <c r="AF840" s="144"/>
      <c r="AG840" s="144"/>
      <c r="AH840" s="144"/>
      <c r="AI840" s="144"/>
      <c r="AJ840" s="144"/>
      <c r="AK840" s="144"/>
      <c r="AL840" s="144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48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144"/>
      <c r="AD841" s="144"/>
      <c r="AE841" s="144"/>
      <c r="AF841" s="144"/>
      <c r="AG841" s="144"/>
      <c r="AH841" s="144"/>
      <c r="AI841" s="144"/>
      <c r="AJ841" s="144"/>
      <c r="AK841" s="144"/>
      <c r="AL841" s="144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48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144"/>
      <c r="AD842" s="144"/>
      <c r="AE842" s="144"/>
      <c r="AF842" s="144"/>
      <c r="AG842" s="144"/>
      <c r="AH842" s="144"/>
      <c r="AI842" s="144"/>
      <c r="AJ842" s="144"/>
      <c r="AK842" s="144"/>
      <c r="AL842" s="144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48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144"/>
      <c r="AD843" s="144"/>
      <c r="AE843" s="144"/>
      <c r="AF843" s="144"/>
      <c r="AG843" s="144"/>
      <c r="AH843" s="144"/>
      <c r="AI843" s="144"/>
      <c r="AJ843" s="144"/>
      <c r="AK843" s="144"/>
      <c r="AL843" s="144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48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144"/>
      <c r="AD844" s="144"/>
      <c r="AE844" s="144"/>
      <c r="AF844" s="144"/>
      <c r="AG844" s="144"/>
      <c r="AH844" s="144"/>
      <c r="AI844" s="144"/>
      <c r="AJ844" s="144"/>
      <c r="AK844" s="144"/>
      <c r="AL844" s="144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48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144"/>
      <c r="AD845" s="144"/>
      <c r="AE845" s="144"/>
      <c r="AF845" s="144"/>
      <c r="AG845" s="144"/>
      <c r="AH845" s="144"/>
      <c r="AI845" s="144"/>
      <c r="AJ845" s="144"/>
      <c r="AK845" s="144"/>
      <c r="AL845" s="144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48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144"/>
      <c r="AD846" s="144"/>
      <c r="AE846" s="144"/>
      <c r="AF846" s="144"/>
      <c r="AG846" s="144"/>
      <c r="AH846" s="144"/>
      <c r="AI846" s="144"/>
      <c r="AJ846" s="144"/>
      <c r="AK846" s="144"/>
      <c r="AL846" s="144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48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144"/>
      <c r="AD847" s="144"/>
      <c r="AE847" s="144"/>
      <c r="AF847" s="144"/>
      <c r="AG847" s="144"/>
      <c r="AH847" s="144"/>
      <c r="AI847" s="144"/>
      <c r="AJ847" s="144"/>
      <c r="AK847" s="144"/>
      <c r="AL847" s="144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48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144"/>
      <c r="AD848" s="144"/>
      <c r="AE848" s="144"/>
      <c r="AF848" s="144"/>
      <c r="AG848" s="144"/>
      <c r="AH848" s="144"/>
      <c r="AI848" s="144"/>
      <c r="AJ848" s="144"/>
      <c r="AK848" s="144"/>
      <c r="AL848" s="144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48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144"/>
      <c r="AD849" s="144"/>
      <c r="AE849" s="144"/>
      <c r="AF849" s="144"/>
      <c r="AG849" s="144"/>
      <c r="AH849" s="144"/>
      <c r="AI849" s="144"/>
      <c r="AJ849" s="144"/>
      <c r="AK849" s="144"/>
      <c r="AL849" s="144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48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144"/>
      <c r="AD850" s="144"/>
      <c r="AE850" s="144"/>
      <c r="AF850" s="144"/>
      <c r="AG850" s="144"/>
      <c r="AH850" s="144"/>
      <c r="AI850" s="144"/>
      <c r="AJ850" s="144"/>
      <c r="AK850" s="144"/>
      <c r="AL850" s="144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48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144"/>
      <c r="AD851" s="144"/>
      <c r="AE851" s="144"/>
      <c r="AF851" s="144"/>
      <c r="AG851" s="144"/>
      <c r="AH851" s="144"/>
      <c r="AI851" s="144"/>
      <c r="AJ851" s="144"/>
      <c r="AK851" s="144"/>
      <c r="AL851" s="144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48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144"/>
      <c r="AD852" s="144"/>
      <c r="AE852" s="144"/>
      <c r="AF852" s="144"/>
      <c r="AG852" s="144"/>
      <c r="AH852" s="144"/>
      <c r="AI852" s="144"/>
      <c r="AJ852" s="144"/>
      <c r="AK852" s="144"/>
      <c r="AL852" s="144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48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144"/>
      <c r="AD853" s="144"/>
      <c r="AE853" s="144"/>
      <c r="AF853" s="144"/>
      <c r="AG853" s="144"/>
      <c r="AH853" s="144"/>
      <c r="AI853" s="144"/>
      <c r="AJ853" s="144"/>
      <c r="AK853" s="144"/>
      <c r="AL853" s="144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48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144"/>
      <c r="AD854" s="144"/>
      <c r="AE854" s="144"/>
      <c r="AF854" s="144"/>
      <c r="AG854" s="144"/>
      <c r="AH854" s="144"/>
      <c r="AI854" s="144"/>
      <c r="AJ854" s="144"/>
      <c r="AK854" s="144"/>
      <c r="AL854" s="144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48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144"/>
      <c r="AD855" s="144"/>
      <c r="AE855" s="144"/>
      <c r="AF855" s="144"/>
      <c r="AG855" s="144"/>
      <c r="AH855" s="144"/>
      <c r="AI855" s="144"/>
      <c r="AJ855" s="144"/>
      <c r="AK855" s="144"/>
      <c r="AL855" s="144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48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144"/>
      <c r="AD856" s="144"/>
      <c r="AE856" s="144"/>
      <c r="AF856" s="144"/>
      <c r="AG856" s="144"/>
      <c r="AH856" s="144"/>
      <c r="AI856" s="144"/>
      <c r="AJ856" s="144"/>
      <c r="AK856" s="144"/>
      <c r="AL856" s="144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48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144"/>
      <c r="AD857" s="144"/>
      <c r="AE857" s="144"/>
      <c r="AF857" s="144"/>
      <c r="AG857" s="144"/>
      <c r="AH857" s="144"/>
      <c r="AI857" s="144"/>
      <c r="AJ857" s="144"/>
      <c r="AK857" s="144"/>
      <c r="AL857" s="144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48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144"/>
      <c r="AD858" s="144"/>
      <c r="AE858" s="144"/>
      <c r="AF858" s="144"/>
      <c r="AG858" s="144"/>
      <c r="AH858" s="144"/>
      <c r="AI858" s="144"/>
      <c r="AJ858" s="144"/>
      <c r="AK858" s="144"/>
      <c r="AL858" s="144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48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144"/>
      <c r="AD859" s="144"/>
      <c r="AE859" s="144"/>
      <c r="AF859" s="144"/>
      <c r="AG859" s="144"/>
      <c r="AH859" s="144"/>
      <c r="AI859" s="144"/>
      <c r="AJ859" s="144"/>
      <c r="AK859" s="144"/>
      <c r="AL859" s="144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48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144"/>
      <c r="AD860" s="144"/>
      <c r="AE860" s="144"/>
      <c r="AF860" s="144"/>
      <c r="AG860" s="144"/>
      <c r="AH860" s="144"/>
      <c r="AI860" s="144"/>
      <c r="AJ860" s="144"/>
      <c r="AK860" s="144"/>
      <c r="AL860" s="144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48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144"/>
      <c r="AD861" s="144"/>
      <c r="AE861" s="144"/>
      <c r="AF861" s="144"/>
      <c r="AG861" s="144"/>
      <c r="AH861" s="144"/>
      <c r="AI861" s="144"/>
      <c r="AJ861" s="144"/>
      <c r="AK861" s="144"/>
      <c r="AL861" s="144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48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144"/>
      <c r="AD862" s="144"/>
      <c r="AE862" s="144"/>
      <c r="AF862" s="144"/>
      <c r="AG862" s="144"/>
      <c r="AH862" s="144"/>
      <c r="AI862" s="144"/>
      <c r="AJ862" s="144"/>
      <c r="AK862" s="144"/>
      <c r="AL862" s="144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48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144"/>
      <c r="AD863" s="144"/>
      <c r="AE863" s="144"/>
      <c r="AF863" s="144"/>
      <c r="AG863" s="144"/>
      <c r="AH863" s="144"/>
      <c r="AI863" s="144"/>
      <c r="AJ863" s="144"/>
      <c r="AK863" s="144"/>
      <c r="AL863" s="144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48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144"/>
      <c r="AD864" s="144"/>
      <c r="AE864" s="144"/>
      <c r="AF864" s="144"/>
      <c r="AG864" s="144"/>
      <c r="AH864" s="144"/>
      <c r="AI864" s="144"/>
      <c r="AJ864" s="144"/>
      <c r="AK864" s="144"/>
      <c r="AL864" s="144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48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144"/>
      <c r="AD865" s="144"/>
      <c r="AE865" s="144"/>
      <c r="AF865" s="144"/>
      <c r="AG865" s="144"/>
      <c r="AH865" s="144"/>
      <c r="AI865" s="144"/>
      <c r="AJ865" s="144"/>
      <c r="AK865" s="144"/>
      <c r="AL865" s="144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48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144"/>
      <c r="AD866" s="144"/>
      <c r="AE866" s="144"/>
      <c r="AF866" s="144"/>
      <c r="AG866" s="144"/>
      <c r="AH866" s="144"/>
      <c r="AI866" s="144"/>
      <c r="AJ866" s="144"/>
      <c r="AK866" s="144"/>
      <c r="AL866" s="144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48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144"/>
      <c r="AD867" s="144"/>
      <c r="AE867" s="144"/>
      <c r="AF867" s="144"/>
      <c r="AG867" s="144"/>
      <c r="AH867" s="144"/>
      <c r="AI867" s="144"/>
      <c r="AJ867" s="144"/>
      <c r="AK867" s="144"/>
      <c r="AL867" s="144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48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144"/>
      <c r="AD868" s="144"/>
      <c r="AE868" s="144"/>
      <c r="AF868" s="144"/>
      <c r="AG868" s="144"/>
      <c r="AH868" s="144"/>
      <c r="AI868" s="144"/>
      <c r="AJ868" s="144"/>
      <c r="AK868" s="144"/>
      <c r="AL868" s="144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48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144"/>
      <c r="AD869" s="144"/>
      <c r="AE869" s="144"/>
      <c r="AF869" s="144"/>
      <c r="AG869" s="144"/>
      <c r="AH869" s="144"/>
      <c r="AI869" s="144"/>
      <c r="AJ869" s="144"/>
      <c r="AK869" s="144"/>
      <c r="AL869" s="144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48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144"/>
      <c r="AD870" s="144"/>
      <c r="AE870" s="144"/>
      <c r="AF870" s="144"/>
      <c r="AG870" s="144"/>
      <c r="AH870" s="144"/>
      <c r="AI870" s="144"/>
      <c r="AJ870" s="144"/>
      <c r="AK870" s="144"/>
      <c r="AL870" s="144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48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144"/>
      <c r="AD871" s="144"/>
      <c r="AE871" s="144"/>
      <c r="AF871" s="144"/>
      <c r="AG871" s="144"/>
      <c r="AH871" s="144"/>
      <c r="AI871" s="144"/>
      <c r="AJ871" s="144"/>
      <c r="AK871" s="144"/>
      <c r="AL871" s="144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48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144"/>
      <c r="AD872" s="144"/>
      <c r="AE872" s="144"/>
      <c r="AF872" s="144"/>
      <c r="AG872" s="144"/>
      <c r="AH872" s="144"/>
      <c r="AI872" s="144"/>
      <c r="AJ872" s="144"/>
      <c r="AK872" s="144"/>
      <c r="AL872" s="144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48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144"/>
      <c r="AD873" s="144"/>
      <c r="AE873" s="144"/>
      <c r="AF873" s="144"/>
      <c r="AG873" s="144"/>
      <c r="AH873" s="144"/>
      <c r="AI873" s="144"/>
      <c r="AJ873" s="144"/>
      <c r="AK873" s="144"/>
      <c r="AL873" s="144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48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144"/>
      <c r="AD874" s="144"/>
      <c r="AE874" s="144"/>
      <c r="AF874" s="144"/>
      <c r="AG874" s="144"/>
      <c r="AH874" s="144"/>
      <c r="AI874" s="144"/>
      <c r="AJ874" s="144"/>
      <c r="AK874" s="144"/>
      <c r="AL874" s="144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48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144"/>
      <c r="AD875" s="144"/>
      <c r="AE875" s="144"/>
      <c r="AF875" s="144"/>
      <c r="AG875" s="144"/>
      <c r="AH875" s="144"/>
      <c r="AI875" s="144"/>
      <c r="AJ875" s="144"/>
      <c r="AK875" s="144"/>
      <c r="AL875" s="144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48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144"/>
      <c r="AD876" s="144"/>
      <c r="AE876" s="144"/>
      <c r="AF876" s="144"/>
      <c r="AG876" s="144"/>
      <c r="AH876" s="144"/>
      <c r="AI876" s="144"/>
      <c r="AJ876" s="144"/>
      <c r="AK876" s="144"/>
      <c r="AL876" s="144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48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144"/>
      <c r="AD877" s="144"/>
      <c r="AE877" s="144"/>
      <c r="AF877" s="144"/>
      <c r="AG877" s="144"/>
      <c r="AH877" s="144"/>
      <c r="AI877" s="144"/>
      <c r="AJ877" s="144"/>
      <c r="AK877" s="144"/>
      <c r="AL877" s="144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48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144"/>
      <c r="AD878" s="144"/>
      <c r="AE878" s="144"/>
      <c r="AF878" s="144"/>
      <c r="AG878" s="144"/>
      <c r="AH878" s="144"/>
      <c r="AI878" s="144"/>
      <c r="AJ878" s="144"/>
      <c r="AK878" s="144"/>
      <c r="AL878" s="144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48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144"/>
      <c r="AD879" s="144"/>
      <c r="AE879" s="144"/>
      <c r="AF879" s="144"/>
      <c r="AG879" s="144"/>
      <c r="AH879" s="144"/>
      <c r="AI879" s="144"/>
      <c r="AJ879" s="144"/>
      <c r="AK879" s="144"/>
      <c r="AL879" s="144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48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144"/>
      <c r="AD880" s="144"/>
      <c r="AE880" s="144"/>
      <c r="AF880" s="144"/>
      <c r="AG880" s="144"/>
      <c r="AH880" s="144"/>
      <c r="AI880" s="144"/>
      <c r="AJ880" s="144"/>
      <c r="AK880" s="144"/>
      <c r="AL880" s="144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48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144"/>
      <c r="AD881" s="144"/>
      <c r="AE881" s="144"/>
      <c r="AF881" s="144"/>
      <c r="AG881" s="144"/>
      <c r="AH881" s="144"/>
      <c r="AI881" s="144"/>
      <c r="AJ881" s="144"/>
      <c r="AK881" s="144"/>
      <c r="AL881" s="144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48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144"/>
      <c r="AD882" s="144"/>
      <c r="AE882" s="144"/>
      <c r="AF882" s="144"/>
      <c r="AG882" s="144"/>
      <c r="AH882" s="144"/>
      <c r="AI882" s="144"/>
      <c r="AJ882" s="144"/>
      <c r="AK882" s="144"/>
      <c r="AL882" s="144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48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144"/>
      <c r="AD883" s="144"/>
      <c r="AE883" s="144"/>
      <c r="AF883" s="144"/>
      <c r="AG883" s="144"/>
      <c r="AH883" s="144"/>
      <c r="AI883" s="144"/>
      <c r="AJ883" s="144"/>
      <c r="AK883" s="144"/>
      <c r="AL883" s="144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48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144"/>
      <c r="AD884" s="144"/>
      <c r="AE884" s="144"/>
      <c r="AF884" s="144"/>
      <c r="AG884" s="144"/>
      <c r="AH884" s="144"/>
      <c r="AI884" s="144"/>
      <c r="AJ884" s="144"/>
      <c r="AK884" s="144"/>
      <c r="AL884" s="144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48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144"/>
      <c r="AD885" s="144"/>
      <c r="AE885" s="144"/>
      <c r="AF885" s="144"/>
      <c r="AG885" s="144"/>
      <c r="AH885" s="144"/>
      <c r="AI885" s="144"/>
      <c r="AJ885" s="144"/>
      <c r="AK885" s="144"/>
      <c r="AL885" s="144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48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144"/>
      <c r="AD886" s="144"/>
      <c r="AE886" s="144"/>
      <c r="AF886" s="144"/>
      <c r="AG886" s="144"/>
      <c r="AH886" s="144"/>
      <c r="AI886" s="144"/>
      <c r="AJ886" s="144"/>
      <c r="AK886" s="144"/>
      <c r="AL886" s="144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48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144"/>
      <c r="AD887" s="144"/>
      <c r="AE887" s="144"/>
      <c r="AF887" s="144"/>
      <c r="AG887" s="144"/>
      <c r="AH887" s="144"/>
      <c r="AI887" s="144"/>
      <c r="AJ887" s="144"/>
      <c r="AK887" s="144"/>
      <c r="AL887" s="144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48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144"/>
      <c r="AD888" s="144"/>
      <c r="AE888" s="144"/>
      <c r="AF888" s="144"/>
      <c r="AG888" s="144"/>
      <c r="AH888" s="144"/>
      <c r="AI888" s="144"/>
      <c r="AJ888" s="144"/>
      <c r="AK888" s="144"/>
      <c r="AL888" s="144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48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144"/>
      <c r="AD889" s="144"/>
      <c r="AE889" s="144"/>
      <c r="AF889" s="144"/>
      <c r="AG889" s="144"/>
      <c r="AH889" s="144"/>
      <c r="AI889" s="144"/>
      <c r="AJ889" s="144"/>
      <c r="AK889" s="144"/>
      <c r="AL889" s="144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48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144"/>
      <c r="AD890" s="144"/>
      <c r="AE890" s="144"/>
      <c r="AF890" s="144"/>
      <c r="AG890" s="144"/>
      <c r="AH890" s="144"/>
      <c r="AI890" s="144"/>
      <c r="AJ890" s="144"/>
      <c r="AK890" s="144"/>
      <c r="AL890" s="144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48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144"/>
      <c r="AD891" s="144"/>
      <c r="AE891" s="144"/>
      <c r="AF891" s="144"/>
      <c r="AG891" s="144"/>
      <c r="AH891" s="144"/>
      <c r="AI891" s="144"/>
      <c r="AJ891" s="144"/>
      <c r="AK891" s="144"/>
      <c r="AL891" s="144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48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144"/>
      <c r="AD892" s="144"/>
      <c r="AE892" s="144"/>
      <c r="AF892" s="144"/>
      <c r="AG892" s="144"/>
      <c r="AH892" s="144"/>
      <c r="AI892" s="144"/>
      <c r="AJ892" s="144"/>
      <c r="AK892" s="144"/>
      <c r="AL892" s="144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48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144"/>
      <c r="AD893" s="144"/>
      <c r="AE893" s="144"/>
      <c r="AF893" s="144"/>
      <c r="AG893" s="144"/>
      <c r="AH893" s="144"/>
      <c r="AI893" s="144"/>
      <c r="AJ893" s="144"/>
      <c r="AK893" s="144"/>
      <c r="AL893" s="144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48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144"/>
      <c r="AD894" s="144"/>
      <c r="AE894" s="144"/>
      <c r="AF894" s="144"/>
      <c r="AG894" s="144"/>
      <c r="AH894" s="144"/>
      <c r="AI894" s="144"/>
      <c r="AJ894" s="144"/>
      <c r="AK894" s="144"/>
      <c r="AL894" s="144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48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144"/>
      <c r="AD895" s="144"/>
      <c r="AE895" s="144"/>
      <c r="AF895" s="144"/>
      <c r="AG895" s="144"/>
      <c r="AH895" s="144"/>
      <c r="AI895" s="144"/>
      <c r="AJ895" s="144"/>
      <c r="AK895" s="144"/>
      <c r="AL895" s="144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48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144"/>
      <c r="AD896" s="144"/>
      <c r="AE896" s="144"/>
      <c r="AF896" s="144"/>
      <c r="AG896" s="144"/>
      <c r="AH896" s="144"/>
      <c r="AI896" s="144"/>
      <c r="AJ896" s="144"/>
      <c r="AK896" s="144"/>
      <c r="AL896" s="144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48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144"/>
      <c r="AD897" s="144"/>
      <c r="AE897" s="144"/>
      <c r="AF897" s="144"/>
      <c r="AG897" s="144"/>
      <c r="AH897" s="144"/>
      <c r="AI897" s="144"/>
      <c r="AJ897" s="144"/>
      <c r="AK897" s="144"/>
      <c r="AL897" s="144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48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144"/>
      <c r="AD898" s="144"/>
      <c r="AE898" s="144"/>
      <c r="AF898" s="144"/>
      <c r="AG898" s="144"/>
      <c r="AH898" s="144"/>
      <c r="AI898" s="144"/>
      <c r="AJ898" s="144"/>
      <c r="AK898" s="144"/>
      <c r="AL898" s="144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48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144"/>
      <c r="AD899" s="144"/>
      <c r="AE899" s="144"/>
      <c r="AF899" s="144"/>
      <c r="AG899" s="144"/>
      <c r="AH899" s="144"/>
      <c r="AI899" s="144"/>
      <c r="AJ899" s="144"/>
      <c r="AK899" s="144"/>
      <c r="AL899" s="144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48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144"/>
      <c r="AD900" s="144"/>
      <c r="AE900" s="144"/>
      <c r="AF900" s="144"/>
      <c r="AG900" s="144"/>
      <c r="AH900" s="144"/>
      <c r="AI900" s="144"/>
      <c r="AJ900" s="144"/>
      <c r="AK900" s="144"/>
      <c r="AL900" s="144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48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144"/>
      <c r="AD901" s="144"/>
      <c r="AE901" s="144"/>
      <c r="AF901" s="144"/>
      <c r="AG901" s="144"/>
      <c r="AH901" s="144"/>
      <c r="AI901" s="144"/>
      <c r="AJ901" s="144"/>
      <c r="AK901" s="144"/>
      <c r="AL901" s="144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48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144"/>
      <c r="AD902" s="144"/>
      <c r="AE902" s="144"/>
      <c r="AF902" s="144"/>
      <c r="AG902" s="144"/>
      <c r="AH902" s="144"/>
      <c r="AI902" s="144"/>
      <c r="AJ902" s="144"/>
      <c r="AK902" s="144"/>
      <c r="AL902" s="144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48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144"/>
      <c r="AD903" s="144"/>
      <c r="AE903" s="144"/>
      <c r="AF903" s="144"/>
      <c r="AG903" s="144"/>
      <c r="AH903" s="144"/>
      <c r="AI903" s="144"/>
      <c r="AJ903" s="144"/>
      <c r="AK903" s="144"/>
      <c r="AL903" s="144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48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144"/>
      <c r="AD904" s="144"/>
      <c r="AE904" s="144"/>
      <c r="AF904" s="144"/>
      <c r="AG904" s="144"/>
      <c r="AH904" s="144"/>
      <c r="AI904" s="144"/>
      <c r="AJ904" s="144"/>
      <c r="AK904" s="144"/>
      <c r="AL904" s="144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48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144"/>
      <c r="AD905" s="144"/>
      <c r="AE905" s="144"/>
      <c r="AF905" s="144"/>
      <c r="AG905" s="144"/>
      <c r="AH905" s="144"/>
      <c r="AI905" s="144"/>
      <c r="AJ905" s="144"/>
      <c r="AK905" s="144"/>
      <c r="AL905" s="144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48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144"/>
      <c r="AD906" s="144"/>
      <c r="AE906" s="144"/>
      <c r="AF906" s="144"/>
      <c r="AG906" s="144"/>
      <c r="AH906" s="144"/>
      <c r="AI906" s="144"/>
      <c r="AJ906" s="144"/>
      <c r="AK906" s="144"/>
      <c r="AL906" s="144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48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144"/>
      <c r="AD907" s="144"/>
      <c r="AE907" s="144"/>
      <c r="AF907" s="144"/>
      <c r="AG907" s="144"/>
      <c r="AH907" s="144"/>
      <c r="AI907" s="144"/>
      <c r="AJ907" s="144"/>
      <c r="AK907" s="144"/>
      <c r="AL907" s="144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48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144"/>
      <c r="AD908" s="144"/>
      <c r="AE908" s="144"/>
      <c r="AF908" s="144"/>
      <c r="AG908" s="144"/>
      <c r="AH908" s="144"/>
      <c r="AI908" s="144"/>
      <c r="AJ908" s="144"/>
      <c r="AK908" s="144"/>
      <c r="AL908" s="144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48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144"/>
      <c r="AD909" s="144"/>
      <c r="AE909" s="144"/>
      <c r="AF909" s="144"/>
      <c r="AG909" s="144"/>
      <c r="AH909" s="144"/>
      <c r="AI909" s="144"/>
      <c r="AJ909" s="144"/>
      <c r="AK909" s="144"/>
      <c r="AL909" s="144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48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144"/>
      <c r="AD910" s="144"/>
      <c r="AE910" s="144"/>
      <c r="AF910" s="144"/>
      <c r="AG910" s="144"/>
      <c r="AH910" s="144"/>
      <c r="AI910" s="144"/>
      <c r="AJ910" s="144"/>
      <c r="AK910" s="144"/>
      <c r="AL910" s="144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48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144"/>
      <c r="AD911" s="144"/>
      <c r="AE911" s="144"/>
      <c r="AF911" s="144"/>
      <c r="AG911" s="144"/>
      <c r="AH911" s="144"/>
      <c r="AI911" s="144"/>
      <c r="AJ911" s="144"/>
      <c r="AK911" s="144"/>
      <c r="AL911" s="144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48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144"/>
      <c r="AD912" s="144"/>
      <c r="AE912" s="144"/>
      <c r="AF912" s="144"/>
      <c r="AG912" s="144"/>
      <c r="AH912" s="144"/>
      <c r="AI912" s="144"/>
      <c r="AJ912" s="144"/>
      <c r="AK912" s="144"/>
      <c r="AL912" s="144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48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144"/>
      <c r="AD913" s="144"/>
      <c r="AE913" s="144"/>
      <c r="AF913" s="144"/>
      <c r="AG913" s="144"/>
      <c r="AH913" s="144"/>
      <c r="AI913" s="144"/>
      <c r="AJ913" s="144"/>
      <c r="AK913" s="144"/>
      <c r="AL913" s="144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48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144"/>
      <c r="AD914" s="144"/>
      <c r="AE914" s="144"/>
      <c r="AF914" s="144"/>
      <c r="AG914" s="144"/>
      <c r="AH914" s="144"/>
      <c r="AI914" s="144"/>
      <c r="AJ914" s="144"/>
      <c r="AK914" s="144"/>
      <c r="AL914" s="144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48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144"/>
      <c r="AD915" s="144"/>
      <c r="AE915" s="144"/>
      <c r="AF915" s="144"/>
      <c r="AG915" s="144"/>
      <c r="AH915" s="144"/>
      <c r="AI915" s="144"/>
      <c r="AJ915" s="144"/>
      <c r="AK915" s="144"/>
      <c r="AL915" s="144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48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144"/>
      <c r="AD916" s="144"/>
      <c r="AE916" s="144"/>
      <c r="AF916" s="144"/>
      <c r="AG916" s="144"/>
      <c r="AH916" s="144"/>
      <c r="AI916" s="144"/>
      <c r="AJ916" s="144"/>
      <c r="AK916" s="144"/>
      <c r="AL916" s="144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48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144"/>
      <c r="AD917" s="144"/>
      <c r="AE917" s="144"/>
      <c r="AF917" s="144"/>
      <c r="AG917" s="144"/>
      <c r="AH917" s="144"/>
      <c r="AI917" s="144"/>
      <c r="AJ917" s="144"/>
      <c r="AK917" s="144"/>
      <c r="AL917" s="144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48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144"/>
      <c r="AD918" s="144"/>
      <c r="AE918" s="144"/>
      <c r="AF918" s="144"/>
      <c r="AG918" s="144"/>
      <c r="AH918" s="144"/>
      <c r="AI918" s="144"/>
      <c r="AJ918" s="144"/>
      <c r="AK918" s="144"/>
      <c r="AL918" s="144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48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144"/>
      <c r="AD919" s="144"/>
      <c r="AE919" s="144"/>
      <c r="AF919" s="144"/>
      <c r="AG919" s="144"/>
      <c r="AH919" s="144"/>
      <c r="AI919" s="144"/>
      <c r="AJ919" s="144"/>
      <c r="AK919" s="144"/>
      <c r="AL919" s="144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48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144"/>
      <c r="AD920" s="144"/>
      <c r="AE920" s="144"/>
      <c r="AF920" s="144"/>
      <c r="AG920" s="144"/>
      <c r="AH920" s="144"/>
      <c r="AI920" s="144"/>
      <c r="AJ920" s="144"/>
      <c r="AK920" s="144"/>
      <c r="AL920" s="144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48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144"/>
      <c r="AD921" s="144"/>
      <c r="AE921" s="144"/>
      <c r="AF921" s="144"/>
      <c r="AG921" s="144"/>
      <c r="AH921" s="144"/>
      <c r="AI921" s="144"/>
      <c r="AJ921" s="144"/>
      <c r="AK921" s="144"/>
      <c r="AL921" s="144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48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144"/>
      <c r="AD922" s="144"/>
      <c r="AE922" s="144"/>
      <c r="AF922" s="144"/>
      <c r="AG922" s="144"/>
      <c r="AH922" s="144"/>
      <c r="AI922" s="144"/>
      <c r="AJ922" s="144"/>
      <c r="AK922" s="144"/>
      <c r="AL922" s="144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48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144"/>
      <c r="AD923" s="144"/>
      <c r="AE923" s="144"/>
      <c r="AF923" s="144"/>
      <c r="AG923" s="144"/>
      <c r="AH923" s="144"/>
      <c r="AI923" s="144"/>
      <c r="AJ923" s="144"/>
      <c r="AK923" s="144"/>
      <c r="AL923" s="144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48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144"/>
      <c r="AD924" s="144"/>
      <c r="AE924" s="144"/>
      <c r="AF924" s="144"/>
      <c r="AG924" s="144"/>
      <c r="AH924" s="144"/>
      <c r="AI924" s="144"/>
      <c r="AJ924" s="144"/>
      <c r="AK924" s="144"/>
      <c r="AL924" s="144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48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144"/>
      <c r="AD925" s="144"/>
      <c r="AE925" s="144"/>
      <c r="AF925" s="144"/>
      <c r="AG925" s="144"/>
      <c r="AH925" s="144"/>
      <c r="AI925" s="144"/>
      <c r="AJ925" s="144"/>
      <c r="AK925" s="144"/>
      <c r="AL925" s="144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48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144"/>
      <c r="AD926" s="144"/>
      <c r="AE926" s="144"/>
      <c r="AF926" s="144"/>
      <c r="AG926" s="144"/>
      <c r="AH926" s="144"/>
      <c r="AI926" s="144"/>
      <c r="AJ926" s="144"/>
      <c r="AK926" s="144"/>
      <c r="AL926" s="144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48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144"/>
      <c r="AD927" s="144"/>
      <c r="AE927" s="144"/>
      <c r="AF927" s="144"/>
      <c r="AG927" s="144"/>
      <c r="AH927" s="144"/>
      <c r="AI927" s="144"/>
      <c r="AJ927" s="144"/>
      <c r="AK927" s="144"/>
      <c r="AL927" s="144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48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144"/>
      <c r="AD928" s="144"/>
      <c r="AE928" s="144"/>
      <c r="AF928" s="144"/>
      <c r="AG928" s="144"/>
      <c r="AH928" s="144"/>
      <c r="AI928" s="144"/>
      <c r="AJ928" s="144"/>
      <c r="AK928" s="144"/>
      <c r="AL928" s="144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48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144"/>
      <c r="AD929" s="144"/>
      <c r="AE929" s="144"/>
      <c r="AF929" s="144"/>
      <c r="AG929" s="144"/>
      <c r="AH929" s="144"/>
      <c r="AI929" s="144"/>
      <c r="AJ929" s="144"/>
      <c r="AK929" s="144"/>
      <c r="AL929" s="144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48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144"/>
      <c r="AD930" s="144"/>
      <c r="AE930" s="144"/>
      <c r="AF930" s="144"/>
      <c r="AG930" s="144"/>
      <c r="AH930" s="144"/>
      <c r="AI930" s="144"/>
      <c r="AJ930" s="144"/>
      <c r="AK930" s="144"/>
      <c r="AL930" s="144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48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144"/>
      <c r="AD931" s="144"/>
      <c r="AE931" s="144"/>
      <c r="AF931" s="144"/>
      <c r="AG931" s="144"/>
      <c r="AH931" s="144"/>
      <c r="AI931" s="144"/>
      <c r="AJ931" s="144"/>
      <c r="AK931" s="144"/>
      <c r="AL931" s="144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48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144"/>
      <c r="AD932" s="144"/>
      <c r="AE932" s="144"/>
      <c r="AF932" s="144"/>
      <c r="AG932" s="144"/>
      <c r="AH932" s="144"/>
      <c r="AI932" s="144"/>
      <c r="AJ932" s="144"/>
      <c r="AK932" s="144"/>
      <c r="AL932" s="144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48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144"/>
      <c r="AD933" s="144"/>
      <c r="AE933" s="144"/>
      <c r="AF933" s="144"/>
      <c r="AG933" s="144"/>
      <c r="AH933" s="144"/>
      <c r="AI933" s="144"/>
      <c r="AJ933" s="144"/>
      <c r="AK933" s="144"/>
      <c r="AL933" s="144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48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144"/>
      <c r="AD934" s="144"/>
      <c r="AE934" s="144"/>
      <c r="AF934" s="144"/>
      <c r="AG934" s="144"/>
      <c r="AH934" s="144"/>
      <c r="AI934" s="144"/>
      <c r="AJ934" s="144"/>
      <c r="AK934" s="144"/>
      <c r="AL934" s="144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48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144"/>
      <c r="AD935" s="144"/>
      <c r="AE935" s="144"/>
      <c r="AF935" s="144"/>
      <c r="AG935" s="144"/>
      <c r="AH935" s="144"/>
      <c r="AI935" s="144"/>
      <c r="AJ935" s="144"/>
      <c r="AK935" s="144"/>
      <c r="AL935" s="144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48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144"/>
      <c r="AD936" s="144"/>
      <c r="AE936" s="144"/>
      <c r="AF936" s="144"/>
      <c r="AG936" s="144"/>
      <c r="AH936" s="144"/>
      <c r="AI936" s="144"/>
      <c r="AJ936" s="144"/>
      <c r="AK936" s="144"/>
      <c r="AL936" s="144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48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144"/>
      <c r="AD937" s="144"/>
      <c r="AE937" s="144"/>
      <c r="AF937" s="144"/>
      <c r="AG937" s="144"/>
      <c r="AH937" s="144"/>
      <c r="AI937" s="144"/>
      <c r="AJ937" s="144"/>
      <c r="AK937" s="144"/>
      <c r="AL937" s="144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48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144"/>
      <c r="AD938" s="144"/>
      <c r="AE938" s="144"/>
      <c r="AF938" s="144"/>
      <c r="AG938" s="144"/>
      <c r="AH938" s="144"/>
      <c r="AI938" s="144"/>
      <c r="AJ938" s="144"/>
      <c r="AK938" s="144"/>
      <c r="AL938" s="144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48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144"/>
      <c r="AD939" s="144"/>
      <c r="AE939" s="144"/>
      <c r="AF939" s="144"/>
      <c r="AG939" s="144"/>
      <c r="AH939" s="144"/>
      <c r="AI939" s="144"/>
      <c r="AJ939" s="144"/>
      <c r="AK939" s="144"/>
      <c r="AL939" s="144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48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144"/>
      <c r="AD940" s="144"/>
      <c r="AE940" s="144"/>
      <c r="AF940" s="144"/>
      <c r="AG940" s="144"/>
      <c r="AH940" s="144"/>
      <c r="AI940" s="144"/>
      <c r="AJ940" s="144"/>
      <c r="AK940" s="144"/>
      <c r="AL940" s="144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48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144"/>
      <c r="AD941" s="144"/>
      <c r="AE941" s="144"/>
      <c r="AF941" s="144"/>
      <c r="AG941" s="144"/>
      <c r="AH941" s="144"/>
      <c r="AI941" s="144"/>
      <c r="AJ941" s="144"/>
      <c r="AK941" s="144"/>
      <c r="AL941" s="144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48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144"/>
      <c r="AD942" s="144"/>
      <c r="AE942" s="144"/>
      <c r="AF942" s="144"/>
      <c r="AG942" s="144"/>
      <c r="AH942" s="144"/>
      <c r="AI942" s="144"/>
      <c r="AJ942" s="144"/>
      <c r="AK942" s="144"/>
      <c r="AL942" s="144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48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144"/>
      <c r="AD943" s="144"/>
      <c r="AE943" s="144"/>
      <c r="AF943" s="144"/>
      <c r="AG943" s="144"/>
      <c r="AH943" s="144"/>
      <c r="AI943" s="144"/>
      <c r="AJ943" s="144"/>
      <c r="AK943" s="144"/>
      <c r="AL943" s="144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48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144"/>
      <c r="AD944" s="144"/>
      <c r="AE944" s="144"/>
      <c r="AF944" s="144"/>
      <c r="AG944" s="144"/>
      <c r="AH944" s="144"/>
      <c r="AI944" s="144"/>
      <c r="AJ944" s="144"/>
      <c r="AK944" s="144"/>
      <c r="AL944" s="144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48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144"/>
      <c r="AD945" s="144"/>
      <c r="AE945" s="144"/>
      <c r="AF945" s="144"/>
      <c r="AG945" s="144"/>
      <c r="AH945" s="144"/>
      <c r="AI945" s="144"/>
      <c r="AJ945" s="144"/>
      <c r="AK945" s="144"/>
      <c r="AL945" s="144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48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144"/>
      <c r="AD946" s="144"/>
      <c r="AE946" s="144"/>
      <c r="AF946" s="144"/>
      <c r="AG946" s="144"/>
      <c r="AH946" s="144"/>
      <c r="AI946" s="144"/>
      <c r="AJ946" s="144"/>
      <c r="AK946" s="144"/>
      <c r="AL946" s="144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48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144"/>
      <c r="AD947" s="144"/>
      <c r="AE947" s="144"/>
      <c r="AF947" s="144"/>
      <c r="AG947" s="144"/>
      <c r="AH947" s="144"/>
      <c r="AI947" s="144"/>
      <c r="AJ947" s="144"/>
      <c r="AK947" s="144"/>
      <c r="AL947" s="144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48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144"/>
      <c r="AD948" s="144"/>
      <c r="AE948" s="144"/>
      <c r="AF948" s="144"/>
      <c r="AG948" s="144"/>
      <c r="AH948" s="144"/>
      <c r="AI948" s="144"/>
      <c r="AJ948" s="144"/>
      <c r="AK948" s="144"/>
      <c r="AL948" s="144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48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144"/>
      <c r="AD949" s="144"/>
      <c r="AE949" s="144"/>
      <c r="AF949" s="144"/>
      <c r="AG949" s="144"/>
      <c r="AH949" s="144"/>
      <c r="AI949" s="144"/>
      <c r="AJ949" s="144"/>
      <c r="AK949" s="144"/>
      <c r="AL949" s="144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48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144"/>
      <c r="AD950" s="144"/>
      <c r="AE950" s="144"/>
      <c r="AF950" s="144"/>
      <c r="AG950" s="144"/>
      <c r="AH950" s="144"/>
      <c r="AI950" s="144"/>
      <c r="AJ950" s="144"/>
      <c r="AK950" s="144"/>
      <c r="AL950" s="144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48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144"/>
      <c r="AD951" s="144"/>
      <c r="AE951" s="144"/>
      <c r="AF951" s="144"/>
      <c r="AG951" s="144"/>
      <c r="AH951" s="144"/>
      <c r="AI951" s="144"/>
      <c r="AJ951" s="144"/>
      <c r="AK951" s="144"/>
      <c r="AL951" s="144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48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144"/>
      <c r="AD952" s="144"/>
      <c r="AE952" s="144"/>
      <c r="AF952" s="144"/>
      <c r="AG952" s="144"/>
      <c r="AH952" s="144"/>
      <c r="AI952" s="144"/>
      <c r="AJ952" s="144"/>
      <c r="AK952" s="144"/>
      <c r="AL952" s="144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48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144"/>
      <c r="AD953" s="144"/>
      <c r="AE953" s="144"/>
      <c r="AF953" s="144"/>
      <c r="AG953" s="144"/>
      <c r="AH953" s="144"/>
      <c r="AI953" s="144"/>
      <c r="AJ953" s="144"/>
      <c r="AK953" s="144"/>
      <c r="AL953" s="144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48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144"/>
      <c r="AD954" s="144"/>
      <c r="AE954" s="144"/>
      <c r="AF954" s="144"/>
      <c r="AG954" s="144"/>
      <c r="AH954" s="144"/>
      <c r="AI954" s="144"/>
      <c r="AJ954" s="144"/>
      <c r="AK954" s="144"/>
      <c r="AL954" s="144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48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144"/>
      <c r="AD955" s="144"/>
      <c r="AE955" s="144"/>
      <c r="AF955" s="144"/>
      <c r="AG955" s="144"/>
      <c r="AH955" s="144"/>
      <c r="AI955" s="144"/>
      <c r="AJ955" s="144"/>
      <c r="AK955" s="144"/>
      <c r="AL955" s="144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48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144"/>
      <c r="AD956" s="144"/>
      <c r="AE956" s="144"/>
      <c r="AF956" s="144"/>
      <c r="AG956" s="144"/>
      <c r="AH956" s="144"/>
      <c r="AI956" s="144"/>
      <c r="AJ956" s="144"/>
      <c r="AK956" s="144"/>
      <c r="AL956" s="144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48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144"/>
      <c r="AD957" s="144"/>
      <c r="AE957" s="144"/>
      <c r="AF957" s="144"/>
      <c r="AG957" s="144"/>
      <c r="AH957" s="144"/>
      <c r="AI957" s="144"/>
      <c r="AJ957" s="144"/>
      <c r="AK957" s="144"/>
      <c r="AL957" s="144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48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144"/>
      <c r="AD958" s="144"/>
      <c r="AE958" s="144"/>
      <c r="AF958" s="144"/>
      <c r="AG958" s="144"/>
      <c r="AH958" s="144"/>
      <c r="AI958" s="144"/>
      <c r="AJ958" s="144"/>
      <c r="AK958" s="144"/>
      <c r="AL958" s="144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48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144"/>
      <c r="AD959" s="144"/>
      <c r="AE959" s="144"/>
      <c r="AF959" s="144"/>
      <c r="AG959" s="144"/>
      <c r="AH959" s="144"/>
      <c r="AI959" s="144"/>
      <c r="AJ959" s="144"/>
      <c r="AK959" s="144"/>
      <c r="AL959" s="144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48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144"/>
      <c r="AD960" s="144"/>
      <c r="AE960" s="144"/>
      <c r="AF960" s="144"/>
      <c r="AG960" s="144"/>
      <c r="AH960" s="144"/>
      <c r="AI960" s="144"/>
      <c r="AJ960" s="144"/>
      <c r="AK960" s="144"/>
      <c r="AL960" s="144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48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144"/>
      <c r="AD961" s="144"/>
      <c r="AE961" s="144"/>
      <c r="AF961" s="144"/>
      <c r="AG961" s="144"/>
      <c r="AH961" s="144"/>
      <c r="AI961" s="144"/>
      <c r="AJ961" s="144"/>
      <c r="AK961" s="144"/>
      <c r="AL961" s="144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48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144"/>
      <c r="AD962" s="144"/>
      <c r="AE962" s="144"/>
      <c r="AF962" s="144"/>
      <c r="AG962" s="144"/>
      <c r="AH962" s="144"/>
      <c r="AI962" s="144"/>
      <c r="AJ962" s="144"/>
      <c r="AK962" s="144"/>
      <c r="AL962" s="144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48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144"/>
      <c r="AD963" s="144"/>
      <c r="AE963" s="144"/>
      <c r="AF963" s="144"/>
      <c r="AG963" s="144"/>
      <c r="AH963" s="144"/>
      <c r="AI963" s="144"/>
      <c r="AJ963" s="144"/>
      <c r="AK963" s="144"/>
      <c r="AL963" s="144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48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144"/>
      <c r="AD964" s="144"/>
      <c r="AE964" s="144"/>
      <c r="AF964" s="144"/>
      <c r="AG964" s="144"/>
      <c r="AH964" s="144"/>
      <c r="AI964" s="144"/>
      <c r="AJ964" s="144"/>
      <c r="AK964" s="144"/>
      <c r="AL964" s="144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48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144"/>
      <c r="AD965" s="144"/>
      <c r="AE965" s="144"/>
      <c r="AF965" s="144"/>
      <c r="AG965" s="144"/>
      <c r="AH965" s="144"/>
      <c r="AI965" s="144"/>
      <c r="AJ965" s="144"/>
      <c r="AK965" s="144"/>
      <c r="AL965" s="144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48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144"/>
      <c r="AD966" s="144"/>
      <c r="AE966" s="144"/>
      <c r="AF966" s="144"/>
      <c r="AG966" s="144"/>
      <c r="AH966" s="144"/>
      <c r="AI966" s="144"/>
      <c r="AJ966" s="144"/>
      <c r="AK966" s="144"/>
      <c r="AL966" s="144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48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144"/>
      <c r="AD967" s="144"/>
      <c r="AE967" s="144"/>
      <c r="AF967" s="144"/>
      <c r="AG967" s="144"/>
      <c r="AH967" s="144"/>
      <c r="AI967" s="144"/>
      <c r="AJ967" s="144"/>
      <c r="AK967" s="144"/>
      <c r="AL967" s="144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48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144"/>
      <c r="AD968" s="144"/>
      <c r="AE968" s="144"/>
      <c r="AF968" s="144"/>
      <c r="AG968" s="144"/>
      <c r="AH968" s="144"/>
      <c r="AI968" s="144"/>
      <c r="AJ968" s="144"/>
      <c r="AK968" s="144"/>
      <c r="AL968" s="144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48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144"/>
      <c r="AD969" s="144"/>
      <c r="AE969" s="144"/>
      <c r="AF969" s="144"/>
      <c r="AG969" s="144"/>
      <c r="AH969" s="144"/>
      <c r="AI969" s="144"/>
      <c r="AJ969" s="144"/>
      <c r="AK969" s="144"/>
      <c r="AL969" s="144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48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144"/>
      <c r="AD970" s="144"/>
      <c r="AE970" s="144"/>
      <c r="AF970" s="144"/>
      <c r="AG970" s="144"/>
      <c r="AH970" s="144"/>
      <c r="AI970" s="144"/>
      <c r="AJ970" s="144"/>
      <c r="AK970" s="144"/>
      <c r="AL970" s="144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48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144"/>
      <c r="AD971" s="144"/>
      <c r="AE971" s="144"/>
      <c r="AF971" s="144"/>
      <c r="AG971" s="144"/>
      <c r="AH971" s="144"/>
      <c r="AI971" s="144"/>
      <c r="AJ971" s="144"/>
      <c r="AK971" s="144"/>
      <c r="AL971" s="144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48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144"/>
      <c r="AD972" s="144"/>
      <c r="AE972" s="144"/>
      <c r="AF972" s="144"/>
      <c r="AG972" s="144"/>
      <c r="AH972" s="144"/>
      <c r="AI972" s="144"/>
      <c r="AJ972" s="144"/>
      <c r="AK972" s="144"/>
      <c r="AL972" s="144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48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144"/>
      <c r="AD973" s="144"/>
      <c r="AE973" s="144"/>
      <c r="AF973" s="144"/>
      <c r="AG973" s="144"/>
      <c r="AH973" s="144"/>
      <c r="AI973" s="144"/>
      <c r="AJ973" s="144"/>
      <c r="AK973" s="144"/>
      <c r="AL973" s="144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48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144"/>
      <c r="AD974" s="144"/>
      <c r="AE974" s="144"/>
      <c r="AF974" s="144"/>
      <c r="AG974" s="144"/>
      <c r="AH974" s="144"/>
      <c r="AI974" s="144"/>
      <c r="AJ974" s="144"/>
      <c r="AK974" s="144"/>
      <c r="AL974" s="144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48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144"/>
      <c r="AD975" s="144"/>
      <c r="AE975" s="144"/>
      <c r="AF975" s="144"/>
      <c r="AG975" s="144"/>
      <c r="AH975" s="144"/>
      <c r="AI975" s="144"/>
      <c r="AJ975" s="144"/>
      <c r="AK975" s="144"/>
      <c r="AL975" s="144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48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144"/>
      <c r="AD976" s="144"/>
      <c r="AE976" s="144"/>
      <c r="AF976" s="144"/>
      <c r="AG976" s="144"/>
      <c r="AH976" s="144"/>
      <c r="AI976" s="144"/>
      <c r="AJ976" s="144"/>
      <c r="AK976" s="144"/>
      <c r="AL976" s="144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48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144"/>
      <c r="AD977" s="144"/>
      <c r="AE977" s="144"/>
      <c r="AF977" s="144"/>
      <c r="AG977" s="144"/>
      <c r="AH977" s="144"/>
      <c r="AI977" s="144"/>
      <c r="AJ977" s="144"/>
      <c r="AK977" s="144"/>
      <c r="AL977" s="144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48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144"/>
      <c r="AD978" s="144"/>
      <c r="AE978" s="144"/>
      <c r="AF978" s="144"/>
      <c r="AG978" s="144"/>
      <c r="AH978" s="144"/>
      <c r="AI978" s="144"/>
      <c r="AJ978" s="144"/>
      <c r="AK978" s="144"/>
      <c r="AL978" s="144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48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144"/>
      <c r="AD979" s="144"/>
      <c r="AE979" s="144"/>
      <c r="AF979" s="144"/>
      <c r="AG979" s="144"/>
      <c r="AH979" s="144"/>
      <c r="AI979" s="144"/>
      <c r="AJ979" s="144"/>
      <c r="AK979" s="144"/>
      <c r="AL979" s="144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48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144"/>
      <c r="AD980" s="144"/>
      <c r="AE980" s="144"/>
      <c r="AF980" s="144"/>
      <c r="AG980" s="144"/>
      <c r="AH980" s="144"/>
      <c r="AI980" s="144"/>
      <c r="AJ980" s="144"/>
      <c r="AK980" s="144"/>
      <c r="AL980" s="144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48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144"/>
      <c r="AD981" s="144"/>
      <c r="AE981" s="144"/>
      <c r="AF981" s="144"/>
      <c r="AG981" s="144"/>
      <c r="AH981" s="144"/>
      <c r="AI981" s="144"/>
      <c r="AJ981" s="144"/>
      <c r="AK981" s="144"/>
      <c r="AL981" s="144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48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144"/>
      <c r="AD982" s="144"/>
      <c r="AE982" s="144"/>
      <c r="AF982" s="144"/>
      <c r="AG982" s="144"/>
      <c r="AH982" s="144"/>
      <c r="AI982" s="144"/>
      <c r="AJ982" s="144"/>
      <c r="AK982" s="144"/>
      <c r="AL982" s="144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48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144"/>
      <c r="AD983" s="144"/>
      <c r="AE983" s="144"/>
      <c r="AF983" s="144"/>
      <c r="AG983" s="144"/>
      <c r="AH983" s="144"/>
      <c r="AI983" s="144"/>
      <c r="AJ983" s="144"/>
      <c r="AK983" s="144"/>
      <c r="AL983" s="144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48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144"/>
      <c r="AD984" s="144"/>
      <c r="AE984" s="144"/>
      <c r="AF984" s="144"/>
      <c r="AG984" s="144"/>
      <c r="AH984" s="144"/>
      <c r="AI984" s="144"/>
      <c r="AJ984" s="144"/>
      <c r="AK984" s="144"/>
      <c r="AL984" s="144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48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144"/>
      <c r="AD985" s="144"/>
      <c r="AE985" s="144"/>
      <c r="AF985" s="144"/>
      <c r="AG985" s="144"/>
      <c r="AH985" s="144"/>
      <c r="AI985" s="144"/>
      <c r="AJ985" s="144"/>
      <c r="AK985" s="144"/>
      <c r="AL985" s="144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48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144"/>
      <c r="AD986" s="144"/>
      <c r="AE986" s="144"/>
      <c r="AF986" s="144"/>
      <c r="AG986" s="144"/>
      <c r="AH986" s="144"/>
      <c r="AI986" s="144"/>
      <c r="AJ986" s="144"/>
      <c r="AK986" s="144"/>
      <c r="AL986" s="144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48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144"/>
      <c r="AD987" s="144"/>
      <c r="AE987" s="144"/>
      <c r="AF987" s="144"/>
      <c r="AG987" s="144"/>
      <c r="AH987" s="144"/>
      <c r="AI987" s="144"/>
      <c r="AJ987" s="144"/>
      <c r="AK987" s="144"/>
      <c r="AL987" s="144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48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144"/>
      <c r="AD988" s="144"/>
      <c r="AE988" s="144"/>
      <c r="AF988" s="144"/>
      <c r="AG988" s="144"/>
      <c r="AH988" s="144"/>
      <c r="AI988" s="144"/>
      <c r="AJ988" s="144"/>
      <c r="AK988" s="144"/>
      <c r="AL988" s="144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48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144"/>
      <c r="AD989" s="144"/>
      <c r="AE989" s="144"/>
      <c r="AF989" s="144"/>
      <c r="AG989" s="144"/>
      <c r="AH989" s="144"/>
      <c r="AI989" s="144"/>
      <c r="AJ989" s="144"/>
      <c r="AK989" s="144"/>
      <c r="AL989" s="144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48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144"/>
      <c r="AD990" s="144"/>
      <c r="AE990" s="144"/>
      <c r="AF990" s="144"/>
      <c r="AG990" s="144"/>
      <c r="AH990" s="144"/>
      <c r="AI990" s="144"/>
      <c r="AJ990" s="144"/>
      <c r="AK990" s="144"/>
      <c r="AL990" s="144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48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144"/>
      <c r="AD991" s="144"/>
      <c r="AE991" s="144"/>
      <c r="AF991" s="144"/>
      <c r="AG991" s="144"/>
      <c r="AH991" s="144"/>
      <c r="AI991" s="144"/>
      <c r="AJ991" s="144"/>
      <c r="AK991" s="144"/>
      <c r="AL991" s="144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48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144"/>
      <c r="AD992" s="144"/>
      <c r="AE992" s="144"/>
      <c r="AF992" s="144"/>
      <c r="AG992" s="144"/>
      <c r="AH992" s="144"/>
      <c r="AI992" s="144"/>
      <c r="AJ992" s="144"/>
      <c r="AK992" s="144"/>
      <c r="AL992" s="144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48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144"/>
      <c r="AD993" s="144"/>
      <c r="AE993" s="144"/>
      <c r="AF993" s="144"/>
      <c r="AG993" s="144"/>
      <c r="AH993" s="144"/>
      <c r="AI993" s="144"/>
      <c r="AJ993" s="144"/>
      <c r="AK993" s="144"/>
      <c r="AL993" s="144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48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144"/>
      <c r="AD994" s="144"/>
      <c r="AE994" s="144"/>
      <c r="AF994" s="144"/>
      <c r="AG994" s="144"/>
      <c r="AH994" s="144"/>
      <c r="AI994" s="144"/>
      <c r="AJ994" s="144"/>
      <c r="AK994" s="144"/>
      <c r="AL994" s="144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48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144"/>
      <c r="AD995" s="144"/>
      <c r="AE995" s="144"/>
      <c r="AF995" s="144"/>
      <c r="AG995" s="144"/>
      <c r="AH995" s="144"/>
      <c r="AI995" s="144"/>
      <c r="AJ995" s="144"/>
      <c r="AK995" s="144"/>
      <c r="AL995" s="144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48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144"/>
      <c r="AD996" s="144"/>
      <c r="AE996" s="144"/>
      <c r="AF996" s="144"/>
      <c r="AG996" s="144"/>
      <c r="AH996" s="144"/>
      <c r="AI996" s="144"/>
      <c r="AJ996" s="144"/>
      <c r="AK996" s="144"/>
      <c r="AL996" s="144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48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144"/>
      <c r="AD997" s="144"/>
      <c r="AE997" s="144"/>
      <c r="AF997" s="144"/>
      <c r="AG997" s="144"/>
      <c r="AH997" s="144"/>
      <c r="AI997" s="144"/>
      <c r="AJ997" s="144"/>
      <c r="AK997" s="144"/>
      <c r="AL997" s="144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48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144"/>
      <c r="AD998" s="144"/>
      <c r="AE998" s="144"/>
      <c r="AF998" s="144"/>
      <c r="AG998" s="144"/>
      <c r="AH998" s="144"/>
      <c r="AI998" s="144"/>
      <c r="AJ998" s="144"/>
      <c r="AK998" s="144"/>
      <c r="AL998" s="144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48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144"/>
      <c r="AD999" s="144"/>
      <c r="AE999" s="144"/>
      <c r="AF999" s="144"/>
      <c r="AG999" s="144"/>
      <c r="AH999" s="144"/>
      <c r="AI999" s="144"/>
      <c r="AJ999" s="144"/>
      <c r="AK999" s="144"/>
      <c r="AL999" s="144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48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144"/>
      <c r="AD1000" s="144"/>
      <c r="AE1000" s="144"/>
      <c r="AF1000" s="144"/>
      <c r="AG1000" s="144"/>
      <c r="AH1000" s="144"/>
      <c r="AI1000" s="144"/>
      <c r="AJ1000" s="144"/>
      <c r="AK1000" s="144"/>
      <c r="AL1000" s="144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48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144"/>
      <c r="AD1001" s="144"/>
      <c r="AE1001" s="144"/>
      <c r="AF1001" s="144"/>
      <c r="AG1001" s="144"/>
      <c r="AH1001" s="144"/>
      <c r="AI1001" s="144"/>
      <c r="AJ1001" s="144"/>
      <c r="AK1001" s="144"/>
      <c r="AL1001" s="144"/>
    </row>
    <row r="1002" ht="15.75" customHeight="1">
      <c r="A1002" s="20"/>
      <c r="B1002" s="20"/>
      <c r="C1002" s="20"/>
      <c r="D1002" s="20"/>
      <c r="E1002" s="20"/>
      <c r="F1002" s="20"/>
      <c r="G1002" s="20"/>
      <c r="H1002" s="20"/>
      <c r="I1002" s="48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144"/>
      <c r="AD1002" s="144"/>
      <c r="AE1002" s="144"/>
      <c r="AF1002" s="144"/>
      <c r="AG1002" s="144"/>
      <c r="AH1002" s="144"/>
      <c r="AI1002" s="144"/>
      <c r="AJ1002" s="144"/>
      <c r="AK1002" s="144"/>
      <c r="AL1002" s="144"/>
    </row>
    <row r="1003" ht="15.75" customHeight="1">
      <c r="A1003" s="20"/>
      <c r="B1003" s="20"/>
      <c r="C1003" s="20"/>
      <c r="D1003" s="20"/>
      <c r="E1003" s="20"/>
      <c r="F1003" s="20"/>
      <c r="G1003" s="20"/>
      <c r="H1003" s="20"/>
      <c r="I1003" s="48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144"/>
      <c r="AD1003" s="144"/>
      <c r="AE1003" s="144"/>
      <c r="AF1003" s="144"/>
      <c r="AG1003" s="144"/>
      <c r="AH1003" s="144"/>
      <c r="AI1003" s="144"/>
      <c r="AJ1003" s="144"/>
      <c r="AK1003" s="144"/>
      <c r="AL1003" s="144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48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144"/>
      <c r="AD1004" s="144"/>
      <c r="AE1004" s="144"/>
      <c r="AF1004" s="144"/>
      <c r="AG1004" s="144"/>
      <c r="AH1004" s="144"/>
      <c r="AI1004" s="144"/>
      <c r="AJ1004" s="144"/>
      <c r="AK1004" s="144"/>
      <c r="AL1004" s="144"/>
    </row>
    <row r="1005" ht="15.75" customHeight="1">
      <c r="A1005" s="20"/>
      <c r="B1005" s="20"/>
      <c r="C1005" s="20"/>
      <c r="D1005" s="20"/>
      <c r="E1005" s="20"/>
      <c r="F1005" s="20"/>
      <c r="G1005" s="20"/>
      <c r="H1005" s="20"/>
      <c r="I1005" s="48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144"/>
      <c r="AD1005" s="144"/>
      <c r="AE1005" s="144"/>
      <c r="AF1005" s="144"/>
      <c r="AG1005" s="144"/>
      <c r="AH1005" s="144"/>
      <c r="AI1005" s="144"/>
      <c r="AJ1005" s="144"/>
      <c r="AK1005" s="144"/>
      <c r="AL1005" s="144"/>
    </row>
    <row r="1006" ht="15.75" customHeight="1">
      <c r="A1006" s="20"/>
      <c r="B1006" s="20"/>
      <c r="C1006" s="20"/>
      <c r="D1006" s="20"/>
      <c r="E1006" s="20"/>
      <c r="F1006" s="20"/>
      <c r="G1006" s="20"/>
      <c r="H1006" s="20"/>
      <c r="I1006" s="48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144"/>
      <c r="AD1006" s="144"/>
      <c r="AE1006" s="144"/>
      <c r="AF1006" s="144"/>
      <c r="AG1006" s="144"/>
      <c r="AH1006" s="144"/>
      <c r="AI1006" s="144"/>
      <c r="AJ1006" s="144"/>
      <c r="AK1006" s="144"/>
      <c r="AL1006" s="144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48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144"/>
      <c r="AD1007" s="144"/>
      <c r="AE1007" s="144"/>
      <c r="AF1007" s="144"/>
      <c r="AG1007" s="144"/>
      <c r="AH1007" s="144"/>
      <c r="AI1007" s="144"/>
      <c r="AJ1007" s="144"/>
      <c r="AK1007" s="144"/>
      <c r="AL1007" s="144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48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144"/>
      <c r="AD1008" s="144"/>
      <c r="AE1008" s="144"/>
      <c r="AF1008" s="144"/>
      <c r="AG1008" s="144"/>
      <c r="AH1008" s="144"/>
      <c r="AI1008" s="144"/>
      <c r="AJ1008" s="144"/>
      <c r="AK1008" s="144"/>
      <c r="AL1008" s="144"/>
    </row>
    <row r="1009" ht="15.75" customHeight="1">
      <c r="A1009" s="20"/>
      <c r="B1009" s="20"/>
      <c r="C1009" s="20"/>
      <c r="D1009" s="20"/>
      <c r="E1009" s="20"/>
      <c r="F1009" s="20"/>
      <c r="G1009" s="20"/>
      <c r="H1009" s="20"/>
      <c r="I1009" s="48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144"/>
      <c r="AD1009" s="144"/>
      <c r="AE1009" s="144"/>
      <c r="AF1009" s="144"/>
      <c r="AG1009" s="144"/>
      <c r="AH1009" s="144"/>
      <c r="AI1009" s="144"/>
      <c r="AJ1009" s="144"/>
      <c r="AK1009" s="144"/>
      <c r="AL1009" s="144"/>
    </row>
    <row r="1010" ht="15.75" customHeight="1">
      <c r="A1010" s="20"/>
      <c r="B1010" s="20"/>
      <c r="C1010" s="20"/>
      <c r="D1010" s="20"/>
      <c r="E1010" s="20"/>
      <c r="F1010" s="20"/>
      <c r="G1010" s="20"/>
      <c r="H1010" s="20"/>
      <c r="I1010" s="48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144"/>
      <c r="AD1010" s="144"/>
      <c r="AE1010" s="144"/>
      <c r="AF1010" s="144"/>
      <c r="AG1010" s="144"/>
      <c r="AH1010" s="144"/>
      <c r="AI1010" s="144"/>
      <c r="AJ1010" s="144"/>
      <c r="AK1010" s="144"/>
      <c r="AL1010" s="144"/>
    </row>
    <row r="1011" ht="15.75" customHeight="1">
      <c r="A1011" s="20"/>
      <c r="B1011" s="20"/>
      <c r="C1011" s="20"/>
      <c r="D1011" s="20"/>
      <c r="E1011" s="20"/>
      <c r="F1011" s="20"/>
      <c r="G1011" s="20"/>
      <c r="H1011" s="20"/>
      <c r="I1011" s="48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144"/>
      <c r="AD1011" s="144"/>
      <c r="AE1011" s="144"/>
      <c r="AF1011" s="144"/>
      <c r="AG1011" s="144"/>
      <c r="AH1011" s="144"/>
      <c r="AI1011" s="144"/>
      <c r="AJ1011" s="144"/>
      <c r="AK1011" s="144"/>
      <c r="AL1011" s="144"/>
    </row>
    <row r="1012" ht="15.75" customHeight="1">
      <c r="A1012" s="20"/>
      <c r="B1012" s="20"/>
      <c r="C1012" s="20"/>
      <c r="D1012" s="20"/>
      <c r="E1012" s="20"/>
      <c r="F1012" s="20"/>
      <c r="G1012" s="20"/>
      <c r="H1012" s="20"/>
      <c r="I1012" s="48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144"/>
      <c r="AD1012" s="144"/>
      <c r="AE1012" s="144"/>
      <c r="AF1012" s="144"/>
      <c r="AG1012" s="144"/>
      <c r="AH1012" s="144"/>
      <c r="AI1012" s="144"/>
      <c r="AJ1012" s="144"/>
      <c r="AK1012" s="144"/>
      <c r="AL1012" s="144"/>
    </row>
    <row r="1013" ht="15.75" customHeight="1">
      <c r="A1013" s="20"/>
      <c r="B1013" s="20"/>
      <c r="C1013" s="20"/>
      <c r="D1013" s="20"/>
      <c r="E1013" s="20"/>
      <c r="F1013" s="20"/>
      <c r="G1013" s="20"/>
      <c r="H1013" s="20"/>
      <c r="I1013" s="48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144"/>
      <c r="AD1013" s="144"/>
      <c r="AE1013" s="144"/>
      <c r="AF1013" s="144"/>
      <c r="AG1013" s="144"/>
      <c r="AH1013" s="144"/>
      <c r="AI1013" s="144"/>
      <c r="AJ1013" s="144"/>
      <c r="AK1013" s="144"/>
      <c r="AL1013" s="144"/>
    </row>
    <row r="1014" ht="15.75" customHeight="1">
      <c r="A1014" s="20"/>
      <c r="B1014" s="20"/>
      <c r="C1014" s="20"/>
      <c r="D1014" s="20"/>
      <c r="E1014" s="20"/>
      <c r="F1014" s="20"/>
      <c r="G1014" s="20"/>
      <c r="H1014" s="20"/>
      <c r="I1014" s="48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144"/>
      <c r="AD1014" s="144"/>
      <c r="AE1014" s="144"/>
      <c r="AF1014" s="144"/>
      <c r="AG1014" s="144"/>
      <c r="AH1014" s="144"/>
      <c r="AI1014" s="144"/>
      <c r="AJ1014" s="144"/>
      <c r="AK1014" s="144"/>
      <c r="AL1014" s="144"/>
    </row>
    <row r="1015" ht="15.75" customHeight="1">
      <c r="A1015" s="20"/>
      <c r="B1015" s="20"/>
      <c r="C1015" s="20"/>
      <c r="D1015" s="20"/>
      <c r="E1015" s="20"/>
      <c r="F1015" s="20"/>
      <c r="G1015" s="20"/>
      <c r="H1015" s="20"/>
      <c r="I1015" s="48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144"/>
      <c r="AD1015" s="144"/>
      <c r="AE1015" s="144"/>
      <c r="AF1015" s="144"/>
      <c r="AG1015" s="144"/>
      <c r="AH1015" s="144"/>
      <c r="AI1015" s="144"/>
      <c r="AJ1015" s="144"/>
      <c r="AK1015" s="144"/>
      <c r="AL1015" s="144"/>
    </row>
  </sheetData>
  <mergeCells count="4">
    <mergeCell ref="W27:W28"/>
    <mergeCell ref="X27:X28"/>
    <mergeCell ref="Y27:Y28"/>
    <mergeCell ref="AA27:AA28"/>
  </mergeCells>
  <conditionalFormatting sqref="A6:AH1000">
    <cfRule type="expression" dxfId="14" priority="1" stopIfTrue="1">
      <formula>$B6="ELABOR. ADITIVO"</formula>
    </cfRule>
  </conditionalFormatting>
  <conditionalFormatting sqref="A6:AB1015 AC6:AC7">
    <cfRule type="expression" dxfId="7" priority="2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AB1015 AC6:AC7">
    <cfRule type="expression" dxfId="8" priority="3" stopIfTrue="1">
      <formula>OR($B6="RECURSOS PARLAMENTAR - EMPENHO", $B6="EMPENHAR - RECURSOS PARLAMENTAR")</formula>
    </cfRule>
  </conditionalFormatting>
  <conditionalFormatting sqref="A6:AB1015 AC6:AC7">
    <cfRule type="expression" dxfId="5" priority="4" stopIfTrue="1">
      <formula>OR($B6="2º CART. CONTRATO - ELABOR. CONTRATO", $B6="AGUARDAN. ASS. CONTRATO", $B6="PUBLICAÇÃO DO CONTRATO")</formula>
    </cfRule>
  </conditionalFormatting>
  <conditionalFormatting sqref="A6:AB1015 AC6:AC7">
    <cfRule type="expression" dxfId="9" priority="5" stopIfTrue="1">
      <formula>$B6="CONTRATO COM GESTOR CONTRATO"</formula>
    </cfRule>
  </conditionalFormatting>
  <conditionalFormatting sqref="A6:AB1015 AC6:AC7">
    <cfRule type="expression" dxfId="10" priority="6" stopIfTrue="1">
      <formula>$B6="DEVOLVIDO PARA PAGAMENTO"</formula>
    </cfRule>
  </conditionalFormatting>
  <conditionalFormatting sqref="A6:AB1015 AC6:AC7">
    <cfRule type="expression" dxfId="11" priority="7" stopIfTrue="1">
      <formula>OR($B6="LIQUIDADO", $B6="PAGO")</formula>
    </cfRule>
  </conditionalFormatting>
  <conditionalFormatting sqref="A6:AB1015 AC6:AC7">
    <cfRule type="expression" dxfId="3" priority="8" stopIfTrue="1">
      <formula>$B6="ENVIADO SAF PARA TRANSF. CONTÁBIL"</formula>
    </cfRule>
  </conditionalFormatting>
  <conditionalFormatting sqref="A6:AB1015 AC6:AC7">
    <cfRule type="expression" dxfId="3" priority="9" stopIfTrue="1">
      <formula>$B6="ENVIADO SAF PARA TRANSF. CONTÁBIL"</formula>
    </cfRule>
  </conditionalFormatting>
  <conditionalFormatting sqref="A6:AB1015 AC6:AC7">
    <cfRule type="expression" dxfId="12" priority="10" stopIfTrue="1">
      <formula>OR($B6="LIQUIDADO", $B6="PAGO")</formula>
    </cfRule>
  </conditionalFormatting>
  <conditionalFormatting sqref="A6:AB1015 AC6:AC7">
    <cfRule type="expression" dxfId="13" priority="11" stopIfTrue="1">
      <formula>$B6="DEVOLVIDO PARA PAGAMENTO"</formula>
    </cfRule>
  </conditionalFormatting>
  <conditionalFormatting sqref="A6:AB1015 AC6:AC7">
    <cfRule type="expression" dxfId="9" priority="12" stopIfTrue="1">
      <formula>$B6="CONTRATO COM GESTOR CONTRATO"</formula>
    </cfRule>
  </conditionalFormatting>
  <conditionalFormatting sqref="A6:AB1015 AC6:AC7">
    <cfRule type="expression" dxfId="5" priority="13" stopIfTrue="1">
      <formula>OR($B6="2º CART. CONTRATO - ELABOR. CONTRATO", $B6="AGUARDAN. ASS. CONTRATO", $B6="PUBLICAÇÃO DO CONTRATO")</formula>
    </cfRule>
  </conditionalFormatting>
  <conditionalFormatting sqref="A6:AB1015 AC6:AC7">
    <cfRule type="expression" dxfId="8" priority="14" stopIfTrue="1">
      <formula>OR($B6="RECURSOS PARLAMENTAR - EMPENHO", $B6="EMPENHAR - RECURSOS PARLAMENTAR")</formula>
    </cfRule>
  </conditionalFormatting>
  <conditionalFormatting sqref="A6:AB1015 AC6:AC7">
    <cfRule type="expression" dxfId="7" priority="15" stopIfTrue="1">
      <formula>OR($B6="CRIANDO O PROCESSO", $B6="PESQUIA DE PREÇOS", $B6="MANIFESTAÇÃO GESTOR", $B6="AGUARDAN. AUTORIZAÇÃO DIRIGENTE", $B6="ELABORAÇÃO DESPACHO CH SEÇ FIN")</formula>
    </cfRule>
  </conditionalFormatting>
  <dataValidations>
    <dataValidation type="list" allowBlank="1" showErrorMessage="1" sqref="I6:I1000">
      <formula1>LISTA!$O$3:$O$200</formula1>
    </dataValidation>
    <dataValidation type="list" allowBlank="1" sqref="B6:B1015">
      <formula1>LISTA!$E$22:$E$41</formula1>
    </dataValidation>
    <dataValidation type="list" allowBlank="1" showErrorMessage="1" sqref="H6:H1000">
      <formula1>LISTA!$E$12:$E$20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3.43"/>
    <col customWidth="1" min="3" max="3" width="13.14"/>
    <col customWidth="1" min="4" max="4" width="15.86"/>
    <col customWidth="1" min="5" max="5" width="13.14"/>
    <col customWidth="1" min="6" max="6" width="19.14"/>
    <col customWidth="1" min="7" max="7" width="19.86"/>
    <col customWidth="1" min="8" max="8" width="25.14"/>
    <col customWidth="1" min="9" max="9" width="25.43"/>
    <col customWidth="1" min="10" max="10" width="15.14"/>
    <col customWidth="1" min="11" max="15" width="23.43"/>
    <col customWidth="1" min="16" max="16" width="25.43"/>
    <col customWidth="1" min="17" max="17" width="15.14"/>
    <col customWidth="1" min="18" max="23" width="25.43"/>
    <col customWidth="1" min="24" max="24" width="16.0"/>
    <col customWidth="1" min="25" max="25" width="37.0"/>
    <col customWidth="1" min="26" max="26" width="12.71"/>
    <col customWidth="1" min="27" max="27" width="41.0"/>
    <col customWidth="1" min="28" max="28" width="23.57"/>
    <col customWidth="1" min="29" max="29" width="23.29"/>
    <col customWidth="1" min="30" max="30" width="8.14"/>
    <col customWidth="1" min="31" max="31" width="16.0"/>
    <col customWidth="1" min="32" max="32" width="34.29"/>
    <col customWidth="1" min="33" max="48" width="18.57"/>
  </cols>
  <sheetData>
    <row r="1" ht="15.0" customHeight="1">
      <c r="A1" s="7" t="s">
        <v>10</v>
      </c>
      <c r="B1" s="9" t="s">
        <v>11</v>
      </c>
      <c r="C1" s="9" t="s">
        <v>12</v>
      </c>
      <c r="D1" s="7"/>
      <c r="E1" s="169"/>
      <c r="F1" s="9" t="s">
        <v>15</v>
      </c>
      <c r="G1" s="15" t="s">
        <v>155</v>
      </c>
      <c r="H1" s="15" t="s">
        <v>17</v>
      </c>
      <c r="I1" s="16" t="s">
        <v>18</v>
      </c>
      <c r="J1" s="9" t="s">
        <v>19</v>
      </c>
      <c r="K1" s="170" t="s">
        <v>443</v>
      </c>
      <c r="L1" s="170"/>
      <c r="M1" s="170"/>
      <c r="N1" s="170"/>
      <c r="O1" s="170"/>
      <c r="P1" s="9" t="s">
        <v>20</v>
      </c>
      <c r="Q1" s="9" t="s">
        <v>21</v>
      </c>
      <c r="R1" s="161" t="s">
        <v>6</v>
      </c>
      <c r="S1" s="161" t="s">
        <v>156</v>
      </c>
      <c r="U1" s="18"/>
      <c r="V1" s="20"/>
      <c r="W1" s="20"/>
      <c r="X1" s="20"/>
      <c r="Y1" s="20"/>
      <c r="Z1" s="20"/>
      <c r="AA1" s="20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6"/>
    </row>
    <row r="2" ht="55.5" customHeight="1">
      <c r="A2" s="28" t="s">
        <v>917</v>
      </c>
      <c r="B2" s="28" t="s">
        <v>918</v>
      </c>
      <c r="C2" s="31" t="s">
        <v>919</v>
      </c>
      <c r="D2" s="33"/>
      <c r="E2" s="172"/>
      <c r="F2" s="33" t="s">
        <v>920</v>
      </c>
      <c r="G2" s="35" t="s">
        <v>135</v>
      </c>
      <c r="H2" s="35" t="s">
        <v>921</v>
      </c>
      <c r="I2" s="38">
        <v>280500.0</v>
      </c>
      <c r="J2" s="33" t="s">
        <v>922</v>
      </c>
      <c r="K2" s="39" t="s">
        <v>131</v>
      </c>
      <c r="L2" s="39"/>
      <c r="M2" s="39"/>
      <c r="N2" s="39"/>
      <c r="O2" s="39"/>
      <c r="P2" s="506">
        <v>46156.0</v>
      </c>
      <c r="Q2" s="28" t="s">
        <v>34</v>
      </c>
      <c r="R2" s="161" t="s">
        <v>923</v>
      </c>
      <c r="S2" s="161" t="s">
        <v>144</v>
      </c>
      <c r="U2" s="44"/>
      <c r="V2" s="20"/>
      <c r="W2" s="20"/>
      <c r="X2" s="20"/>
      <c r="Y2" s="20"/>
      <c r="Z2" s="20"/>
      <c r="AA2" s="20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6"/>
    </row>
    <row r="3" ht="15.0" customHeight="1">
      <c r="A3" s="20"/>
      <c r="B3" s="20"/>
      <c r="C3" s="20"/>
      <c r="D3" s="20"/>
      <c r="E3" s="20"/>
      <c r="F3" s="20"/>
      <c r="G3" s="20"/>
      <c r="H3" s="20"/>
      <c r="I3" s="48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52"/>
      <c r="X3" s="52"/>
      <c r="Y3" s="20"/>
      <c r="Z3" s="54"/>
      <c r="AA3" s="20"/>
      <c r="AB3" s="20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</row>
    <row r="4" ht="15.0" customHeight="1">
      <c r="A4" s="20"/>
      <c r="B4" s="20"/>
      <c r="C4" s="20"/>
      <c r="D4" s="20"/>
      <c r="E4" s="20"/>
      <c r="F4" s="20"/>
      <c r="G4" s="20"/>
      <c r="H4" s="20"/>
      <c r="I4" s="4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</row>
    <row r="5" ht="28.5" customHeight="1">
      <c r="A5" s="66" t="s">
        <v>52</v>
      </c>
      <c r="B5" s="173" t="s">
        <v>6</v>
      </c>
      <c r="C5" s="174" t="s">
        <v>54</v>
      </c>
      <c r="D5" s="174" t="s">
        <v>166</v>
      </c>
      <c r="E5" s="174" t="s">
        <v>56</v>
      </c>
      <c r="F5" s="437" t="s">
        <v>57</v>
      </c>
      <c r="G5" s="437" t="s">
        <v>58</v>
      </c>
      <c r="H5" s="437" t="s">
        <v>64</v>
      </c>
      <c r="I5" s="451" t="s">
        <v>65</v>
      </c>
      <c r="J5" s="439" t="s">
        <v>66</v>
      </c>
      <c r="K5" s="440" t="s">
        <v>67</v>
      </c>
      <c r="L5" s="7" t="s">
        <v>68</v>
      </c>
      <c r="M5" s="7" t="s">
        <v>69</v>
      </c>
      <c r="N5" s="7" t="s">
        <v>70</v>
      </c>
      <c r="O5" s="7" t="s">
        <v>71</v>
      </c>
      <c r="P5" s="442" t="s">
        <v>73</v>
      </c>
      <c r="Q5" s="441" t="s">
        <v>74</v>
      </c>
      <c r="R5" s="442" t="s">
        <v>75</v>
      </c>
      <c r="S5" s="442" t="s">
        <v>76</v>
      </c>
      <c r="T5" s="442" t="s">
        <v>77</v>
      </c>
      <c r="U5" s="442" t="s">
        <v>78</v>
      </c>
      <c r="V5" s="442" t="s">
        <v>79</v>
      </c>
      <c r="W5" s="442" t="s">
        <v>80</v>
      </c>
      <c r="X5" s="442" t="s">
        <v>81</v>
      </c>
      <c r="Y5" s="443" t="s">
        <v>83</v>
      </c>
      <c r="Z5" s="444" t="s">
        <v>84</v>
      </c>
      <c r="AA5" s="469" t="s">
        <v>714</v>
      </c>
      <c r="AB5" s="20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</row>
    <row r="6">
      <c r="A6" s="79" t="s">
        <v>924</v>
      </c>
      <c r="B6" s="79" t="s">
        <v>106</v>
      </c>
      <c r="C6" s="79"/>
      <c r="D6" s="79"/>
      <c r="E6" s="79"/>
      <c r="F6" s="85">
        <v>3646500.0</v>
      </c>
      <c r="G6" s="79">
        <v>13.0</v>
      </c>
      <c r="H6" s="79" t="s">
        <v>255</v>
      </c>
      <c r="I6" s="79"/>
      <c r="J6" s="79" t="s">
        <v>925</v>
      </c>
      <c r="K6" s="79" t="s">
        <v>926</v>
      </c>
      <c r="L6" s="96">
        <v>38378.0</v>
      </c>
      <c r="M6" s="507">
        <v>46177.0</v>
      </c>
      <c r="N6" s="98" t="s">
        <v>927</v>
      </c>
      <c r="O6" s="96">
        <v>39381.0</v>
      </c>
      <c r="P6" s="79"/>
      <c r="Q6" s="79"/>
      <c r="R6" s="79"/>
      <c r="S6" s="79"/>
      <c r="T6" s="79"/>
      <c r="U6" s="79"/>
      <c r="V6" s="79"/>
      <c r="W6" s="79"/>
      <c r="X6" s="79"/>
      <c r="Y6" s="79" t="s">
        <v>100</v>
      </c>
      <c r="Z6" s="508" t="s">
        <v>928</v>
      </c>
      <c r="AA6" s="79" t="s">
        <v>929</v>
      </c>
      <c r="AB6" s="108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</row>
    <row r="7" ht="20.25" customHeight="1">
      <c r="A7" s="79" t="s">
        <v>930</v>
      </c>
      <c r="B7" s="79" t="s">
        <v>106</v>
      </c>
      <c r="C7" s="79"/>
      <c r="D7" s="79"/>
      <c r="E7" s="79"/>
      <c r="F7" s="85">
        <v>561000.0</v>
      </c>
      <c r="G7" s="79">
        <v>2.0</v>
      </c>
      <c r="H7" s="79" t="s">
        <v>130</v>
      </c>
      <c r="I7" s="79"/>
      <c r="J7" s="79" t="s">
        <v>931</v>
      </c>
      <c r="K7" s="79" t="s">
        <v>932</v>
      </c>
      <c r="L7" s="96">
        <v>42395.0</v>
      </c>
      <c r="M7" s="509">
        <v>46188.0</v>
      </c>
      <c r="N7" s="98" t="s">
        <v>933</v>
      </c>
      <c r="O7" s="96">
        <v>39381.0</v>
      </c>
      <c r="P7" s="79"/>
      <c r="Q7" s="79"/>
      <c r="R7" s="79"/>
      <c r="S7" s="79"/>
      <c r="T7" s="79"/>
      <c r="U7" s="79"/>
      <c r="V7" s="79"/>
      <c r="W7" s="79"/>
      <c r="X7" s="79"/>
      <c r="Y7" s="79" t="s">
        <v>100</v>
      </c>
      <c r="Z7" s="475" t="s">
        <v>934</v>
      </c>
      <c r="AA7" s="79" t="s">
        <v>929</v>
      </c>
      <c r="AB7" s="11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</row>
    <row r="8" ht="15.0" customHeight="1">
      <c r="A8" s="123"/>
      <c r="B8" s="123"/>
      <c r="C8" s="123"/>
      <c r="D8" s="123"/>
      <c r="E8" s="123"/>
      <c r="F8" s="126"/>
      <c r="G8" s="125"/>
      <c r="H8" s="123"/>
      <c r="I8" s="123"/>
      <c r="J8" s="128"/>
      <c r="K8" s="128"/>
      <c r="L8" s="128"/>
      <c r="M8" s="128"/>
      <c r="N8" s="128"/>
      <c r="O8" s="128"/>
      <c r="P8" s="123"/>
      <c r="Q8" s="124"/>
      <c r="R8" s="123"/>
      <c r="S8" s="123"/>
      <c r="T8" s="123"/>
      <c r="U8" s="123"/>
      <c r="V8" s="123"/>
      <c r="W8" s="123"/>
      <c r="X8" s="123"/>
      <c r="Y8" s="123"/>
      <c r="Z8" s="126"/>
      <c r="AA8" s="129"/>
      <c r="AB8" s="131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</row>
    <row r="9" ht="15.0" customHeight="1">
      <c r="A9" s="123"/>
      <c r="B9" s="123"/>
      <c r="C9" s="123"/>
      <c r="D9" s="123"/>
      <c r="E9" s="123"/>
      <c r="F9" s="126"/>
      <c r="G9" s="125"/>
      <c r="H9" s="123"/>
      <c r="I9" s="123"/>
      <c r="J9" s="128"/>
      <c r="K9" s="128"/>
      <c r="L9" s="128"/>
      <c r="M9" s="128"/>
      <c r="N9" s="128"/>
      <c r="O9" s="128"/>
      <c r="P9" s="123"/>
      <c r="Q9" s="124"/>
      <c r="R9" s="123"/>
      <c r="S9" s="123"/>
      <c r="T9" s="123"/>
      <c r="U9" s="123"/>
      <c r="V9" s="123"/>
      <c r="W9" s="123"/>
      <c r="X9" s="123"/>
      <c r="Y9" s="123"/>
      <c r="Z9" s="126"/>
      <c r="AA9" s="129"/>
      <c r="AB9" s="131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</row>
    <row r="10" ht="15.0" customHeight="1">
      <c r="A10" s="123"/>
      <c r="B10" s="123"/>
      <c r="C10" s="123"/>
      <c r="D10" s="123"/>
      <c r="E10" s="123"/>
      <c r="F10" s="126"/>
      <c r="G10" s="125"/>
      <c r="H10" s="123"/>
      <c r="I10" s="123"/>
      <c r="J10" s="128"/>
      <c r="K10" s="128"/>
      <c r="L10" s="128"/>
      <c r="M10" s="128"/>
      <c r="N10" s="128"/>
      <c r="O10" s="128"/>
      <c r="P10" s="123"/>
      <c r="Q10" s="124"/>
      <c r="R10" s="123"/>
      <c r="S10" s="123"/>
      <c r="T10" s="123"/>
      <c r="U10" s="123"/>
      <c r="V10" s="123"/>
      <c r="W10" s="123"/>
      <c r="X10" s="123"/>
      <c r="Y10" s="123"/>
      <c r="Z10" s="126"/>
      <c r="AA10" s="129"/>
      <c r="AB10" s="131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</row>
    <row r="11" ht="15.0" customHeight="1">
      <c r="A11" s="123"/>
      <c r="B11" s="123"/>
      <c r="C11" s="123"/>
      <c r="D11" s="123"/>
      <c r="E11" s="123"/>
      <c r="F11" s="126"/>
      <c r="G11" s="125"/>
      <c r="H11" s="123"/>
      <c r="I11" s="123"/>
      <c r="J11" s="128"/>
      <c r="K11" s="128"/>
      <c r="L11" s="128"/>
      <c r="M11" s="128"/>
      <c r="N11" s="128"/>
      <c r="O11" s="128"/>
      <c r="P11" s="123"/>
      <c r="Q11" s="124"/>
      <c r="R11" s="123"/>
      <c r="S11" s="123"/>
      <c r="T11" s="123"/>
      <c r="U11" s="123"/>
      <c r="V11" s="123"/>
      <c r="W11" s="123"/>
      <c r="X11" s="123"/>
      <c r="Y11" s="123"/>
      <c r="Z11" s="126"/>
      <c r="AA11" s="129"/>
      <c r="AB11" s="131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</row>
    <row r="12" ht="15.0" customHeight="1">
      <c r="A12" s="123"/>
      <c r="B12" s="123"/>
      <c r="C12" s="123"/>
      <c r="D12" s="123"/>
      <c r="E12" s="123"/>
      <c r="F12" s="126"/>
      <c r="G12" s="125"/>
      <c r="H12" s="123"/>
      <c r="I12" s="123"/>
      <c r="J12" s="128"/>
      <c r="K12" s="128"/>
      <c r="L12" s="128"/>
      <c r="M12" s="128"/>
      <c r="N12" s="128"/>
      <c r="O12" s="128"/>
      <c r="P12" s="123"/>
      <c r="Q12" s="124"/>
      <c r="R12" s="123"/>
      <c r="S12" s="123"/>
      <c r="T12" s="123"/>
      <c r="U12" s="123"/>
      <c r="V12" s="123"/>
      <c r="W12" s="123"/>
      <c r="X12" s="123"/>
      <c r="Y12" s="123"/>
      <c r="Z12" s="126"/>
      <c r="AA12" s="129"/>
      <c r="AB12" s="131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</row>
    <row r="13" ht="15.0" customHeight="1">
      <c r="A13" s="123"/>
      <c r="B13" s="123"/>
      <c r="C13" s="123"/>
      <c r="D13" s="123"/>
      <c r="E13" s="123"/>
      <c r="F13" s="126"/>
      <c r="G13" s="125"/>
      <c r="H13" s="123"/>
      <c r="I13" s="123"/>
      <c r="J13" s="128"/>
      <c r="K13" s="128"/>
      <c r="L13" s="128"/>
      <c r="M13" s="128"/>
      <c r="N13" s="128"/>
      <c r="O13" s="128"/>
      <c r="P13" s="123"/>
      <c r="Q13" s="124"/>
      <c r="R13" s="123"/>
      <c r="S13" s="123"/>
      <c r="T13" s="123"/>
      <c r="U13" s="123"/>
      <c r="V13" s="123"/>
      <c r="W13" s="123"/>
      <c r="X13" s="123"/>
      <c r="Y13" s="123"/>
      <c r="Z13" s="126"/>
      <c r="AA13" s="129"/>
      <c r="AB13" s="131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</row>
    <row r="14" ht="15.0" customHeight="1">
      <c r="A14" s="123"/>
      <c r="B14" s="123"/>
      <c r="C14" s="123"/>
      <c r="D14" s="123"/>
      <c r="E14" s="123"/>
      <c r="F14" s="126"/>
      <c r="G14" s="125"/>
      <c r="H14" s="123"/>
      <c r="I14" s="123"/>
      <c r="J14" s="128"/>
      <c r="K14" s="128"/>
      <c r="L14" s="128"/>
      <c r="M14" s="128"/>
      <c r="N14" s="128"/>
      <c r="O14" s="128"/>
      <c r="P14" s="123"/>
      <c r="Q14" s="124"/>
      <c r="R14" s="123"/>
      <c r="S14" s="123"/>
      <c r="T14" s="123"/>
      <c r="U14" s="123"/>
      <c r="V14" s="123"/>
      <c r="W14" s="123"/>
      <c r="X14" s="123"/>
      <c r="Y14" s="123"/>
      <c r="Z14" s="126"/>
      <c r="AA14" s="129"/>
      <c r="AB14" s="131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</row>
    <row r="15" ht="15.0" customHeight="1">
      <c r="A15" s="123"/>
      <c r="B15" s="123"/>
      <c r="C15" s="123"/>
      <c r="D15" s="123"/>
      <c r="E15" s="123"/>
      <c r="F15" s="126"/>
      <c r="G15" s="125"/>
      <c r="H15" s="123"/>
      <c r="I15" s="123"/>
      <c r="J15" s="128"/>
      <c r="K15" s="128"/>
      <c r="L15" s="128"/>
      <c r="M15" s="128"/>
      <c r="N15" s="128"/>
      <c r="O15" s="128"/>
      <c r="P15" s="123"/>
      <c r="Q15" s="124"/>
      <c r="R15" s="123"/>
      <c r="S15" s="123"/>
      <c r="T15" s="123"/>
      <c r="U15" s="123"/>
      <c r="V15" s="123"/>
      <c r="W15" s="123"/>
      <c r="X15" s="123"/>
      <c r="Y15" s="123"/>
      <c r="Z15" s="126"/>
      <c r="AA15" s="129"/>
      <c r="AB15" s="131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</row>
    <row r="16" ht="15.0" customHeight="1">
      <c r="A16" s="123"/>
      <c r="B16" s="123"/>
      <c r="C16" s="123"/>
      <c r="D16" s="123"/>
      <c r="E16" s="123"/>
      <c r="F16" s="126"/>
      <c r="G16" s="125"/>
      <c r="H16" s="123"/>
      <c r="I16" s="123"/>
      <c r="J16" s="128"/>
      <c r="K16" s="128"/>
      <c r="L16" s="128"/>
      <c r="M16" s="128"/>
      <c r="N16" s="128"/>
      <c r="O16" s="128"/>
      <c r="P16" s="123"/>
      <c r="Q16" s="124"/>
      <c r="R16" s="123"/>
      <c r="S16" s="123"/>
      <c r="T16" s="123"/>
      <c r="U16" s="123"/>
      <c r="V16" s="123"/>
      <c r="W16" s="123"/>
      <c r="X16" s="123"/>
      <c r="Y16" s="123"/>
      <c r="Z16" s="126"/>
      <c r="AA16" s="129"/>
      <c r="AB16" s="131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</row>
    <row r="17" ht="15.0" customHeight="1">
      <c r="A17" s="123"/>
      <c r="B17" s="123"/>
      <c r="C17" s="123"/>
      <c r="D17" s="123"/>
      <c r="E17" s="123"/>
      <c r="F17" s="126"/>
      <c r="G17" s="125"/>
      <c r="H17" s="123"/>
      <c r="I17" s="123"/>
      <c r="J17" s="128"/>
      <c r="K17" s="128"/>
      <c r="L17" s="128"/>
      <c r="M17" s="128"/>
      <c r="N17" s="128"/>
      <c r="O17" s="128"/>
      <c r="P17" s="123"/>
      <c r="Q17" s="124"/>
      <c r="R17" s="123"/>
      <c r="S17" s="123"/>
      <c r="T17" s="123"/>
      <c r="U17" s="123"/>
      <c r="V17" s="123"/>
      <c r="W17" s="123"/>
      <c r="X17" s="123"/>
      <c r="Y17" s="123"/>
      <c r="Z17" s="126"/>
      <c r="AA17" s="129"/>
      <c r="AB17" s="131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</row>
    <row r="18" ht="15.0" customHeight="1">
      <c r="A18" s="123"/>
      <c r="B18" s="123"/>
      <c r="C18" s="123"/>
      <c r="D18" s="123"/>
      <c r="E18" s="123"/>
      <c r="F18" s="126"/>
      <c r="G18" s="125"/>
      <c r="H18" s="123"/>
      <c r="I18" s="123"/>
      <c r="J18" s="128"/>
      <c r="K18" s="128"/>
      <c r="L18" s="128"/>
      <c r="M18" s="128"/>
      <c r="N18" s="128"/>
      <c r="O18" s="128"/>
      <c r="P18" s="123"/>
      <c r="Q18" s="124"/>
      <c r="R18" s="123"/>
      <c r="S18" s="123"/>
      <c r="T18" s="123"/>
      <c r="U18" s="123"/>
      <c r="V18" s="123"/>
      <c r="W18" s="123"/>
      <c r="X18" s="123"/>
      <c r="Y18" s="123"/>
      <c r="Z18" s="126"/>
      <c r="AA18" s="129"/>
      <c r="AB18" s="131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</row>
    <row r="19" ht="15.0" customHeight="1">
      <c r="A19" s="123"/>
      <c r="B19" s="123"/>
      <c r="C19" s="123"/>
      <c r="D19" s="123"/>
      <c r="E19" s="123"/>
      <c r="F19" s="126"/>
      <c r="G19" s="125"/>
      <c r="H19" s="123"/>
      <c r="I19" s="123"/>
      <c r="J19" s="128"/>
      <c r="K19" s="128"/>
      <c r="L19" s="128"/>
      <c r="M19" s="128"/>
      <c r="N19" s="128"/>
      <c r="O19" s="128"/>
      <c r="P19" s="123"/>
      <c r="Q19" s="124"/>
      <c r="R19" s="123"/>
      <c r="S19" s="123"/>
      <c r="T19" s="123"/>
      <c r="U19" s="123"/>
      <c r="V19" s="123"/>
      <c r="W19" s="123"/>
      <c r="X19" s="123"/>
      <c r="Y19" s="123"/>
      <c r="Z19" s="126"/>
      <c r="AA19" s="129"/>
      <c r="AB19" s="131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</row>
    <row r="20" ht="15.0" customHeight="1">
      <c r="A20" s="123"/>
      <c r="B20" s="123"/>
      <c r="C20" s="123"/>
      <c r="D20" s="123"/>
      <c r="E20" s="123"/>
      <c r="F20" s="126"/>
      <c r="G20" s="125"/>
      <c r="H20" s="123"/>
      <c r="I20" s="123"/>
      <c r="J20" s="128"/>
      <c r="K20" s="128"/>
      <c r="L20" s="128"/>
      <c r="M20" s="128"/>
      <c r="N20" s="128"/>
      <c r="O20" s="128"/>
      <c r="P20" s="123"/>
      <c r="Q20" s="124"/>
      <c r="R20" s="123"/>
      <c r="S20" s="123"/>
      <c r="T20" s="123"/>
      <c r="U20" s="123"/>
      <c r="V20" s="123"/>
      <c r="W20" s="123"/>
      <c r="X20" s="123"/>
      <c r="Y20" s="123"/>
      <c r="Z20" s="126"/>
      <c r="AA20" s="129"/>
      <c r="AB20" s="131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</row>
    <row r="21" ht="15.0" customHeight="1">
      <c r="A21" s="123"/>
      <c r="B21" s="123"/>
      <c r="C21" s="123"/>
      <c r="D21" s="123"/>
      <c r="E21" s="123"/>
      <c r="F21" s="126"/>
      <c r="G21" s="125"/>
      <c r="H21" s="123"/>
      <c r="I21" s="123"/>
      <c r="J21" s="128"/>
      <c r="K21" s="128"/>
      <c r="L21" s="128"/>
      <c r="M21" s="128"/>
      <c r="N21" s="128"/>
      <c r="O21" s="128"/>
      <c r="P21" s="123"/>
      <c r="Q21" s="124"/>
      <c r="R21" s="123"/>
      <c r="S21" s="123"/>
      <c r="T21" s="123"/>
      <c r="U21" s="123"/>
      <c r="V21" s="123"/>
      <c r="W21" s="123"/>
      <c r="X21" s="123"/>
      <c r="Y21" s="123"/>
      <c r="Z21" s="126"/>
      <c r="AA21" s="129"/>
      <c r="AB21" s="131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</row>
    <row r="22" ht="15.0" customHeight="1">
      <c r="A22" s="123"/>
      <c r="B22" s="123"/>
      <c r="C22" s="123"/>
      <c r="D22" s="123"/>
      <c r="E22" s="123"/>
      <c r="F22" s="126"/>
      <c r="G22" s="125"/>
      <c r="H22" s="123"/>
      <c r="I22" s="123"/>
      <c r="J22" s="128"/>
      <c r="K22" s="128"/>
      <c r="L22" s="128"/>
      <c r="M22" s="128"/>
      <c r="N22" s="128"/>
      <c r="O22" s="128"/>
      <c r="P22" s="123"/>
      <c r="Q22" s="124"/>
      <c r="R22" s="123"/>
      <c r="S22" s="123"/>
      <c r="T22" s="123"/>
      <c r="U22" s="123"/>
      <c r="V22" s="123"/>
      <c r="W22" s="123"/>
      <c r="X22" s="123"/>
      <c r="Y22" s="123"/>
      <c r="Z22" s="126"/>
      <c r="AA22" s="129"/>
      <c r="AB22" s="131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</row>
    <row r="23" ht="15.0" customHeight="1">
      <c r="A23" s="123"/>
      <c r="B23" s="123"/>
      <c r="C23" s="123"/>
      <c r="D23" s="123"/>
      <c r="E23" s="123"/>
      <c r="F23" s="126"/>
      <c r="G23" s="125"/>
      <c r="H23" s="123"/>
      <c r="I23" s="123"/>
      <c r="J23" s="128"/>
      <c r="K23" s="128"/>
      <c r="L23" s="128"/>
      <c r="M23" s="128"/>
      <c r="N23" s="128"/>
      <c r="O23" s="128"/>
      <c r="P23" s="123"/>
      <c r="Q23" s="124"/>
      <c r="R23" s="123"/>
      <c r="S23" s="123"/>
      <c r="T23" s="123"/>
      <c r="U23" s="123"/>
      <c r="V23" s="123"/>
      <c r="W23" s="123"/>
      <c r="X23" s="123"/>
      <c r="Y23" s="123"/>
      <c r="Z23" s="126"/>
      <c r="AA23" s="129"/>
      <c r="AB23" s="131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</row>
    <row r="24" ht="15.0" customHeight="1">
      <c r="A24" s="123"/>
      <c r="B24" s="123"/>
      <c r="C24" s="123"/>
      <c r="D24" s="123"/>
      <c r="E24" s="123"/>
      <c r="F24" s="126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4"/>
      <c r="R24" s="123"/>
      <c r="S24" s="123"/>
      <c r="T24" s="123"/>
      <c r="U24" s="123"/>
      <c r="V24" s="123"/>
      <c r="W24" s="123"/>
      <c r="X24" s="123"/>
      <c r="Y24" s="123"/>
      <c r="Z24" s="123"/>
      <c r="AA24" s="481"/>
      <c r="AB24" s="131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</row>
    <row r="25" ht="15.0" customHeight="1">
      <c r="A25" s="123"/>
      <c r="B25" s="123"/>
      <c r="C25" s="123"/>
      <c r="D25" s="123"/>
      <c r="E25" s="123"/>
      <c r="F25" s="126"/>
      <c r="G25" s="123"/>
      <c r="H25" s="166"/>
      <c r="I25" s="123"/>
      <c r="J25" s="123"/>
      <c r="K25" s="163"/>
      <c r="L25" s="163"/>
      <c r="M25" s="163"/>
      <c r="N25" s="163"/>
      <c r="O25" s="163"/>
      <c r="P25" s="123"/>
      <c r="Q25" s="124"/>
      <c r="R25" s="123"/>
      <c r="S25" s="123"/>
      <c r="T25" s="123"/>
      <c r="U25" s="123"/>
      <c r="V25" s="123"/>
      <c r="W25" s="123"/>
      <c r="X25" s="123"/>
      <c r="Y25" s="123"/>
      <c r="Z25" s="126"/>
      <c r="AA25" s="123"/>
      <c r="AB25" s="131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</row>
    <row r="26" ht="15.0" customHeight="1">
      <c r="A26" s="166"/>
      <c r="B26" s="166"/>
      <c r="C26" s="123"/>
      <c r="D26" s="123"/>
      <c r="E26" s="123"/>
      <c r="F26" s="126"/>
      <c r="G26" s="123"/>
      <c r="H26" s="414"/>
      <c r="I26" s="123"/>
      <c r="J26" s="123"/>
      <c r="K26" s="163"/>
      <c r="L26" s="163"/>
      <c r="M26" s="163"/>
      <c r="N26" s="163"/>
      <c r="O26" s="163"/>
      <c r="P26" s="123"/>
      <c r="Q26" s="124"/>
      <c r="R26" s="123"/>
      <c r="S26" s="123"/>
      <c r="T26" s="123"/>
      <c r="U26" s="123"/>
      <c r="V26" s="123"/>
      <c r="W26" s="123"/>
      <c r="X26" s="123"/>
      <c r="Y26" s="123"/>
      <c r="Z26" s="126"/>
      <c r="AA26" s="123"/>
      <c r="AB26" s="131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</row>
    <row r="27" ht="15.0" customHeight="1">
      <c r="A27" s="43"/>
      <c r="B27" s="43"/>
      <c r="C27" s="123"/>
      <c r="D27" s="123"/>
      <c r="E27" s="123"/>
      <c r="F27" s="126"/>
      <c r="G27" s="123"/>
      <c r="H27" s="415"/>
      <c r="I27" s="123"/>
      <c r="J27" s="123"/>
      <c r="K27" s="123"/>
      <c r="L27" s="123"/>
      <c r="M27" s="123"/>
      <c r="N27" s="123"/>
      <c r="O27" s="123"/>
      <c r="P27" s="123"/>
      <c r="Q27" s="124"/>
      <c r="R27" s="123"/>
      <c r="S27" s="123"/>
      <c r="T27" s="123"/>
      <c r="U27" s="123"/>
      <c r="V27" s="123"/>
      <c r="W27" s="123"/>
      <c r="X27" s="123"/>
      <c r="Y27" s="123"/>
      <c r="Z27" s="126"/>
      <c r="AA27" s="123"/>
      <c r="AB27" s="131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</row>
    <row r="28" ht="31.5" customHeight="1">
      <c r="A28" s="304"/>
      <c r="B28" s="305"/>
      <c r="C28" s="123"/>
      <c r="D28" s="123"/>
      <c r="E28" s="123"/>
      <c r="F28" s="126"/>
      <c r="G28" s="123"/>
      <c r="H28" s="166"/>
      <c r="I28" s="123"/>
      <c r="J28" s="123"/>
      <c r="K28" s="165"/>
      <c r="L28" s="165"/>
      <c r="M28" s="165"/>
      <c r="N28" s="165"/>
      <c r="O28" s="165"/>
      <c r="P28" s="123"/>
      <c r="Q28" s="124"/>
      <c r="R28" s="123"/>
      <c r="S28" s="123"/>
      <c r="T28" s="123"/>
      <c r="U28" s="123"/>
      <c r="V28" s="166"/>
      <c r="W28" s="166"/>
      <c r="X28" s="166"/>
      <c r="Y28" s="123"/>
      <c r="Z28" s="167"/>
      <c r="AA28" s="123"/>
      <c r="AB28" s="131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</row>
    <row r="29" ht="31.5" customHeight="1">
      <c r="A29" s="304"/>
      <c r="B29" s="305"/>
      <c r="C29" s="123"/>
      <c r="D29" s="123"/>
      <c r="E29" s="123"/>
      <c r="F29" s="126"/>
      <c r="G29" s="123"/>
      <c r="H29" s="415"/>
      <c r="I29" s="123"/>
      <c r="J29" s="123"/>
      <c r="K29" s="165"/>
      <c r="L29" s="165"/>
      <c r="M29" s="165"/>
      <c r="N29" s="165"/>
      <c r="O29" s="165"/>
      <c r="P29" s="123"/>
      <c r="Q29" s="124"/>
      <c r="R29" s="123"/>
      <c r="S29" s="123"/>
      <c r="T29" s="123"/>
      <c r="U29" s="123"/>
      <c r="V29" s="43"/>
      <c r="W29" s="43"/>
      <c r="X29" s="43"/>
      <c r="Y29" s="123"/>
      <c r="Z29" s="43"/>
      <c r="AA29" s="123"/>
      <c r="AB29" s="131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</row>
    <row r="30" ht="15.0" customHeight="1">
      <c r="A30" s="123"/>
      <c r="B30" s="123"/>
      <c r="C30" s="123"/>
      <c r="D30" s="123"/>
      <c r="E30" s="123"/>
      <c r="F30" s="126"/>
      <c r="G30" s="123"/>
      <c r="H30" s="123"/>
      <c r="I30" s="123"/>
      <c r="J30" s="123"/>
      <c r="K30" s="165"/>
      <c r="L30" s="165"/>
      <c r="M30" s="165"/>
      <c r="N30" s="165"/>
      <c r="O30" s="165"/>
      <c r="P30" s="123"/>
      <c r="Q30" s="124"/>
      <c r="R30" s="123"/>
      <c r="S30" s="123"/>
      <c r="T30" s="123"/>
      <c r="U30" s="123"/>
      <c r="V30" s="123"/>
      <c r="W30" s="123"/>
      <c r="X30" s="123"/>
      <c r="Y30" s="123"/>
      <c r="Z30" s="126"/>
      <c r="AA30" s="126"/>
      <c r="AB30" s="131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</row>
    <row r="31" ht="15.0" customHeight="1">
      <c r="A31" s="123"/>
      <c r="B31" s="123"/>
      <c r="C31" s="123"/>
      <c r="D31" s="123"/>
      <c r="E31" s="123"/>
      <c r="F31" s="126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4"/>
      <c r="R31" s="123"/>
      <c r="S31" s="123"/>
      <c r="T31" s="123"/>
      <c r="U31" s="123"/>
      <c r="V31" s="123"/>
      <c r="W31" s="123"/>
      <c r="X31" s="123"/>
      <c r="Y31" s="123"/>
      <c r="Z31" s="126"/>
      <c r="AA31" s="126"/>
      <c r="AB31" s="131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</row>
    <row r="32" ht="15.0" customHeight="1">
      <c r="A32" s="123"/>
      <c r="B32" s="123"/>
      <c r="C32" s="123"/>
      <c r="D32" s="123"/>
      <c r="E32" s="123"/>
      <c r="F32" s="126"/>
      <c r="G32" s="124"/>
      <c r="H32" s="123"/>
      <c r="I32" s="123"/>
      <c r="J32" s="123"/>
      <c r="K32" s="123"/>
      <c r="L32" s="123"/>
      <c r="M32" s="123"/>
      <c r="N32" s="123"/>
      <c r="O32" s="123"/>
      <c r="P32" s="123"/>
      <c r="Q32" s="124"/>
      <c r="R32" s="123"/>
      <c r="S32" s="123"/>
      <c r="T32" s="123"/>
      <c r="U32" s="123"/>
      <c r="V32" s="123"/>
      <c r="W32" s="123"/>
      <c r="X32" s="123"/>
      <c r="Y32" s="123"/>
      <c r="Z32" s="126"/>
      <c r="AA32" s="126"/>
      <c r="AB32" s="131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</row>
    <row r="33" ht="15.0" customHeight="1">
      <c r="A33" s="123"/>
      <c r="B33" s="123"/>
      <c r="C33" s="123"/>
      <c r="D33" s="123"/>
      <c r="E33" s="123"/>
      <c r="F33" s="126"/>
      <c r="G33" s="124"/>
      <c r="H33" s="123"/>
      <c r="I33" s="123"/>
      <c r="J33" s="123"/>
      <c r="K33" s="123"/>
      <c r="L33" s="123"/>
      <c r="M33" s="123"/>
      <c r="N33" s="123"/>
      <c r="O33" s="123"/>
      <c r="P33" s="123"/>
      <c r="Q33" s="124"/>
      <c r="R33" s="123"/>
      <c r="S33" s="123"/>
      <c r="T33" s="123"/>
      <c r="U33" s="123"/>
      <c r="V33" s="123"/>
      <c r="W33" s="123"/>
      <c r="X33" s="123"/>
      <c r="Y33" s="123"/>
      <c r="Z33" s="126"/>
      <c r="AA33" s="126"/>
      <c r="AB33" s="131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</row>
    <row r="34" ht="34.5" customHeight="1">
      <c r="A34" s="123"/>
      <c r="B34" s="123"/>
      <c r="C34" s="123"/>
      <c r="D34" s="123"/>
      <c r="E34" s="123"/>
      <c r="F34" s="126"/>
      <c r="G34" s="124"/>
      <c r="H34" s="123"/>
      <c r="I34" s="123"/>
      <c r="J34" s="123"/>
      <c r="K34" s="123"/>
      <c r="L34" s="123"/>
      <c r="M34" s="123"/>
      <c r="N34" s="123"/>
      <c r="O34" s="123"/>
      <c r="P34" s="123"/>
      <c r="Q34" s="124"/>
      <c r="R34" s="123"/>
      <c r="S34" s="123"/>
      <c r="T34" s="123"/>
      <c r="U34" s="123"/>
      <c r="V34" s="123"/>
      <c r="W34" s="123"/>
      <c r="X34" s="123"/>
      <c r="Y34" s="123"/>
      <c r="Z34" s="126"/>
      <c r="AA34" s="126"/>
      <c r="AB34" s="131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</row>
    <row r="35" ht="42.75" customHeight="1">
      <c r="A35" s="123"/>
      <c r="B35" s="123"/>
      <c r="C35" s="123"/>
      <c r="D35" s="123"/>
      <c r="E35" s="123"/>
      <c r="F35" s="126"/>
      <c r="G35" s="124"/>
      <c r="H35" s="123"/>
      <c r="I35" s="123"/>
      <c r="J35" s="123"/>
      <c r="K35" s="123"/>
      <c r="L35" s="123"/>
      <c r="M35" s="123"/>
      <c r="N35" s="123"/>
      <c r="O35" s="123"/>
      <c r="P35" s="123"/>
      <c r="Q35" s="124"/>
      <c r="R35" s="123"/>
      <c r="S35" s="123"/>
      <c r="T35" s="123"/>
      <c r="U35" s="123"/>
      <c r="V35" s="123"/>
      <c r="W35" s="123"/>
      <c r="X35" s="123"/>
      <c r="Y35" s="123"/>
      <c r="Z35" s="126"/>
      <c r="AA35" s="126"/>
      <c r="AB35" s="131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</row>
    <row r="36" ht="33.75" customHeight="1">
      <c r="A36" s="123"/>
      <c r="B36" s="123"/>
      <c r="C36" s="123"/>
      <c r="D36" s="123"/>
      <c r="E36" s="123"/>
      <c r="F36" s="126"/>
      <c r="G36" s="124"/>
      <c r="H36" s="123"/>
      <c r="I36" s="123"/>
      <c r="J36" s="123"/>
      <c r="K36" s="123"/>
      <c r="L36" s="123"/>
      <c r="M36" s="123"/>
      <c r="N36" s="123"/>
      <c r="O36" s="123"/>
      <c r="P36" s="123"/>
      <c r="Q36" s="124"/>
      <c r="R36" s="123"/>
      <c r="S36" s="123"/>
      <c r="T36" s="123"/>
      <c r="U36" s="123"/>
      <c r="V36" s="123"/>
      <c r="W36" s="123"/>
      <c r="X36" s="123"/>
      <c r="Y36" s="123"/>
      <c r="Z36" s="126"/>
      <c r="AA36" s="126"/>
      <c r="AB36" s="131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</row>
    <row r="37" ht="15.0" customHeight="1">
      <c r="A37" s="123"/>
      <c r="B37" s="123"/>
      <c r="C37" s="123"/>
      <c r="D37" s="123"/>
      <c r="E37" s="123"/>
      <c r="F37" s="126"/>
      <c r="G37" s="124"/>
      <c r="H37" s="123"/>
      <c r="I37" s="123"/>
      <c r="J37" s="123"/>
      <c r="K37" s="123"/>
      <c r="L37" s="123"/>
      <c r="M37" s="123"/>
      <c r="N37" s="123"/>
      <c r="O37" s="123"/>
      <c r="P37" s="123"/>
      <c r="Q37" s="124"/>
      <c r="R37" s="123"/>
      <c r="S37" s="123"/>
      <c r="T37" s="123"/>
      <c r="U37" s="123"/>
      <c r="V37" s="123"/>
      <c r="W37" s="123"/>
      <c r="X37" s="123"/>
      <c r="Y37" s="123"/>
      <c r="Z37" s="126"/>
      <c r="AA37" s="123"/>
      <c r="AB37" s="131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</row>
    <row r="38" ht="15.75" customHeight="1">
      <c r="A38" s="308"/>
      <c r="B38" s="308"/>
      <c r="C38" s="308"/>
      <c r="D38" s="308"/>
      <c r="E38" s="308"/>
      <c r="F38" s="354"/>
      <c r="G38" s="355"/>
      <c r="H38" s="308"/>
      <c r="I38" s="308"/>
      <c r="J38" s="123"/>
      <c r="K38" s="356"/>
      <c r="L38" s="356"/>
      <c r="M38" s="356"/>
      <c r="N38" s="356"/>
      <c r="O38" s="356"/>
      <c r="P38" s="308"/>
      <c r="Q38" s="355"/>
      <c r="R38" s="308"/>
      <c r="S38" s="308"/>
      <c r="T38" s="308"/>
      <c r="U38" s="356"/>
      <c r="V38" s="308"/>
      <c r="W38" s="308"/>
      <c r="X38" s="308"/>
      <c r="Y38" s="356"/>
      <c r="Z38" s="357"/>
      <c r="AA38" s="356"/>
      <c r="AB38" s="131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</row>
    <row r="39" ht="15.75" customHeight="1">
      <c r="A39" s="308"/>
      <c r="B39" s="308"/>
      <c r="C39" s="308"/>
      <c r="D39" s="308"/>
      <c r="E39" s="308"/>
      <c r="F39" s="354"/>
      <c r="G39" s="355"/>
      <c r="H39" s="308"/>
      <c r="I39" s="308"/>
      <c r="J39" s="356"/>
      <c r="K39" s="356"/>
      <c r="L39" s="356"/>
      <c r="M39" s="356"/>
      <c r="N39" s="356"/>
      <c r="O39" s="356"/>
      <c r="P39" s="308"/>
      <c r="Q39" s="309"/>
      <c r="R39" s="310"/>
      <c r="S39" s="311"/>
      <c r="T39" s="308"/>
      <c r="U39" s="356"/>
      <c r="V39" s="308"/>
      <c r="W39" s="308"/>
      <c r="X39" s="308"/>
      <c r="Y39" s="356"/>
      <c r="Z39" s="357"/>
      <c r="AA39" s="356"/>
      <c r="AB39" s="131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</row>
    <row r="40" ht="15.75" customHeight="1">
      <c r="A40" s="123"/>
      <c r="B40" s="308"/>
      <c r="C40" s="308"/>
      <c r="D40" s="308"/>
      <c r="E40" s="308"/>
      <c r="F40" s="354"/>
      <c r="G40" s="355"/>
      <c r="H40" s="308"/>
      <c r="I40" s="308"/>
      <c r="J40" s="356"/>
      <c r="K40" s="356"/>
      <c r="L40" s="356"/>
      <c r="M40" s="356"/>
      <c r="N40" s="356"/>
      <c r="O40" s="356"/>
      <c r="P40" s="308"/>
      <c r="Q40" s="417"/>
      <c r="R40" s="310"/>
      <c r="S40" s="311"/>
      <c r="T40" s="308"/>
      <c r="U40" s="356"/>
      <c r="V40" s="308"/>
      <c r="W40" s="308"/>
      <c r="X40" s="308"/>
      <c r="Y40" s="356"/>
      <c r="Z40" s="357"/>
      <c r="AA40" s="356"/>
      <c r="AB40" s="131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</row>
    <row r="41" ht="15.75" customHeight="1">
      <c r="A41" s="308"/>
      <c r="B41" s="304"/>
      <c r="C41" s="304"/>
      <c r="D41" s="304"/>
      <c r="E41" s="304"/>
      <c r="F41" s="418"/>
      <c r="G41" s="355"/>
      <c r="H41" s="304"/>
      <c r="I41" s="308"/>
      <c r="J41" s="308"/>
      <c r="K41" s="356"/>
      <c r="L41" s="131"/>
      <c r="M41" s="131"/>
      <c r="N41" s="131"/>
      <c r="O41" s="131"/>
      <c r="P41" s="304"/>
      <c r="Q41" s="419"/>
      <c r="R41" s="420"/>
      <c r="S41" s="421"/>
      <c r="T41" s="308"/>
      <c r="U41" s="304"/>
      <c r="V41" s="308"/>
      <c r="W41" s="308"/>
      <c r="X41" s="308"/>
      <c r="Y41" s="164"/>
      <c r="Z41" s="357"/>
      <c r="AA41" s="380"/>
      <c r="AB41" s="131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</row>
    <row r="42" ht="15.75" customHeight="1">
      <c r="A42" s="123"/>
      <c r="B42" s="308"/>
      <c r="C42" s="308"/>
      <c r="D42" s="308"/>
      <c r="E42" s="308"/>
      <c r="F42" s="354"/>
      <c r="G42" s="355"/>
      <c r="H42" s="308"/>
      <c r="I42" s="308"/>
      <c r="J42" s="356"/>
      <c r="K42" s="356"/>
      <c r="L42" s="356"/>
      <c r="M42" s="356"/>
      <c r="N42" s="356"/>
      <c r="O42" s="356"/>
      <c r="P42" s="308"/>
      <c r="Q42" s="422"/>
      <c r="R42" s="311"/>
      <c r="S42" s="311"/>
      <c r="T42" s="308"/>
      <c r="U42" s="356"/>
      <c r="V42" s="308"/>
      <c r="W42" s="308"/>
      <c r="X42" s="308"/>
      <c r="Y42" s="356"/>
      <c r="Z42" s="357"/>
      <c r="AA42" s="357"/>
      <c r="AB42" s="131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</row>
    <row r="43" ht="15.75" customHeight="1">
      <c r="A43" s="304"/>
      <c r="B43" s="131"/>
      <c r="C43" s="131"/>
      <c r="D43" s="131"/>
      <c r="E43" s="131"/>
      <c r="F43" s="380"/>
      <c r="G43" s="382"/>
      <c r="H43" s="304"/>
      <c r="I43" s="131"/>
      <c r="J43" s="131"/>
      <c r="K43" s="131"/>
      <c r="L43" s="131"/>
      <c r="M43" s="131"/>
      <c r="N43" s="131"/>
      <c r="O43" s="131"/>
      <c r="P43" s="131"/>
      <c r="Q43" s="382"/>
      <c r="R43" s="131"/>
      <c r="S43" s="131"/>
      <c r="T43" s="131"/>
      <c r="U43" s="131"/>
      <c r="V43" s="131"/>
      <c r="W43" s="131"/>
      <c r="X43" s="131"/>
      <c r="Y43" s="131"/>
      <c r="Z43" s="380"/>
      <c r="AA43" s="380"/>
      <c r="AB43" s="131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</row>
    <row r="44" ht="15.75" customHeight="1">
      <c r="A44" s="123"/>
      <c r="B44" s="123"/>
      <c r="C44" s="123"/>
      <c r="D44" s="123"/>
      <c r="E44" s="123"/>
      <c r="F44" s="126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31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</row>
    <row r="45" ht="15.75" customHeight="1">
      <c r="A45" s="304"/>
      <c r="B45" s="131"/>
      <c r="C45" s="304"/>
      <c r="D45" s="304"/>
      <c r="E45" s="304"/>
      <c r="F45" s="418"/>
      <c r="G45" s="423"/>
      <c r="H45" s="304"/>
      <c r="I45" s="304"/>
      <c r="J45" s="131"/>
      <c r="K45" s="131"/>
      <c r="L45" s="131"/>
      <c r="M45" s="131"/>
      <c r="N45" s="131"/>
      <c r="O45" s="131"/>
      <c r="P45" s="304"/>
      <c r="Q45" s="423"/>
      <c r="R45" s="131"/>
      <c r="S45" s="131"/>
      <c r="T45" s="131"/>
      <c r="U45" s="131"/>
      <c r="V45" s="131"/>
      <c r="W45" s="131"/>
      <c r="X45" s="131"/>
      <c r="Y45" s="131"/>
      <c r="Z45" s="380"/>
      <c r="AA45" s="380"/>
      <c r="AB45" s="131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</row>
    <row r="46" ht="15.75" customHeight="1">
      <c r="A46" s="131"/>
      <c r="B46" s="131"/>
      <c r="C46" s="131"/>
      <c r="D46" s="131"/>
      <c r="E46" s="131"/>
      <c r="F46" s="380"/>
      <c r="G46" s="382"/>
      <c r="H46" s="131"/>
      <c r="I46" s="131"/>
      <c r="J46" s="131"/>
      <c r="K46" s="131"/>
      <c r="L46" s="131"/>
      <c r="M46" s="131"/>
      <c r="N46" s="131"/>
      <c r="O46" s="131"/>
      <c r="P46" s="131"/>
      <c r="Q46" s="382"/>
      <c r="R46" s="131"/>
      <c r="S46" s="131"/>
      <c r="T46" s="131"/>
      <c r="U46" s="131"/>
      <c r="V46" s="131"/>
      <c r="W46" s="131"/>
      <c r="X46" s="131"/>
      <c r="Y46" s="304"/>
      <c r="Z46" s="380"/>
      <c r="AA46" s="380"/>
      <c r="AB46" s="131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</row>
    <row r="47" ht="15.75" customHeight="1">
      <c r="A47" s="131"/>
      <c r="B47" s="131"/>
      <c r="C47" s="131"/>
      <c r="D47" s="131"/>
      <c r="E47" s="131"/>
      <c r="F47" s="380"/>
      <c r="G47" s="382"/>
      <c r="H47" s="131"/>
      <c r="I47" s="131"/>
      <c r="J47" s="131"/>
      <c r="K47" s="131"/>
      <c r="L47" s="131"/>
      <c r="M47" s="131"/>
      <c r="N47" s="131"/>
      <c r="O47" s="131"/>
      <c r="P47" s="131"/>
      <c r="Q47" s="382"/>
      <c r="R47" s="131"/>
      <c r="S47" s="131"/>
      <c r="T47" s="131"/>
      <c r="U47" s="131"/>
      <c r="V47" s="131"/>
      <c r="W47" s="131"/>
      <c r="X47" s="131"/>
      <c r="Y47" s="131"/>
      <c r="Z47" s="380"/>
      <c r="AA47" s="380"/>
      <c r="AB47" s="131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</row>
    <row r="48" ht="15.75" customHeight="1">
      <c r="A48" s="131"/>
      <c r="B48" s="131"/>
      <c r="C48" s="131"/>
      <c r="D48" s="131"/>
      <c r="E48" s="131"/>
      <c r="F48" s="380"/>
      <c r="G48" s="382"/>
      <c r="H48" s="131"/>
      <c r="I48" s="131"/>
      <c r="J48" s="131"/>
      <c r="K48" s="131"/>
      <c r="L48" s="131"/>
      <c r="M48" s="131"/>
      <c r="N48" s="131"/>
      <c r="O48" s="131"/>
      <c r="P48" s="131"/>
      <c r="Q48" s="382"/>
      <c r="R48" s="131"/>
      <c r="S48" s="131"/>
      <c r="T48" s="131"/>
      <c r="U48" s="131"/>
      <c r="V48" s="131"/>
      <c r="W48" s="131"/>
      <c r="X48" s="131"/>
      <c r="Y48" s="131"/>
      <c r="Z48" s="380"/>
      <c r="AA48" s="380"/>
      <c r="AB48" s="131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</row>
    <row r="49" ht="15.75" customHeight="1">
      <c r="A49" s="131"/>
      <c r="B49" s="131"/>
      <c r="C49" s="131"/>
      <c r="D49" s="131"/>
      <c r="E49" s="131"/>
      <c r="F49" s="380"/>
      <c r="G49" s="382"/>
      <c r="H49" s="131"/>
      <c r="I49" s="131"/>
      <c r="J49" s="131"/>
      <c r="K49" s="131"/>
      <c r="L49" s="131"/>
      <c r="M49" s="131"/>
      <c r="N49" s="131"/>
      <c r="O49" s="131"/>
      <c r="P49" s="131"/>
      <c r="Q49" s="382"/>
      <c r="R49" s="131"/>
      <c r="S49" s="131"/>
      <c r="T49" s="131"/>
      <c r="U49" s="131"/>
      <c r="V49" s="131"/>
      <c r="W49" s="131"/>
      <c r="X49" s="131"/>
      <c r="Y49" s="131"/>
      <c r="Z49" s="380"/>
      <c r="AA49" s="380"/>
      <c r="AB49" s="131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</row>
    <row r="50" ht="15.75" customHeight="1">
      <c r="A50" s="131"/>
      <c r="B50" s="131"/>
      <c r="C50" s="131"/>
      <c r="D50" s="131"/>
      <c r="E50" s="131"/>
      <c r="F50" s="380"/>
      <c r="G50" s="382"/>
      <c r="H50" s="131"/>
      <c r="I50" s="131"/>
      <c r="J50" s="131"/>
      <c r="K50" s="131"/>
      <c r="L50" s="131"/>
      <c r="M50" s="131"/>
      <c r="N50" s="131"/>
      <c r="O50" s="131"/>
      <c r="P50" s="131"/>
      <c r="Q50" s="382"/>
      <c r="R50" s="131"/>
      <c r="S50" s="131"/>
      <c r="T50" s="131"/>
      <c r="U50" s="131"/>
      <c r="V50" s="131"/>
      <c r="W50" s="131"/>
      <c r="X50" s="131"/>
      <c r="Y50" s="131"/>
      <c r="Z50" s="380"/>
      <c r="AA50" s="380"/>
      <c r="AB50" s="131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</row>
    <row r="51" ht="15.75" customHeight="1">
      <c r="A51" s="131"/>
      <c r="B51" s="131"/>
      <c r="C51" s="131"/>
      <c r="D51" s="131"/>
      <c r="E51" s="131"/>
      <c r="F51" s="380"/>
      <c r="G51" s="382"/>
      <c r="H51" s="131"/>
      <c r="I51" s="131"/>
      <c r="J51" s="131"/>
      <c r="K51" s="131"/>
      <c r="L51" s="131"/>
      <c r="M51" s="131"/>
      <c r="N51" s="131"/>
      <c r="O51" s="131"/>
      <c r="P51" s="131"/>
      <c r="Q51" s="382"/>
      <c r="R51" s="131"/>
      <c r="S51" s="131"/>
      <c r="T51" s="131"/>
      <c r="U51" s="131"/>
      <c r="V51" s="131"/>
      <c r="W51" s="131"/>
      <c r="X51" s="131"/>
      <c r="Y51" s="131"/>
      <c r="Z51" s="380"/>
      <c r="AA51" s="380"/>
      <c r="AB51" s="131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</row>
    <row r="52" ht="15.75" customHeight="1">
      <c r="A52" s="131"/>
      <c r="B52" s="131"/>
      <c r="C52" s="131"/>
      <c r="D52" s="131"/>
      <c r="E52" s="131"/>
      <c r="F52" s="380"/>
      <c r="G52" s="382"/>
      <c r="H52" s="131"/>
      <c r="I52" s="131"/>
      <c r="J52" s="131"/>
      <c r="K52" s="131"/>
      <c r="L52" s="131"/>
      <c r="M52" s="131"/>
      <c r="N52" s="131"/>
      <c r="O52" s="131"/>
      <c r="P52" s="131"/>
      <c r="Q52" s="382"/>
      <c r="R52" s="131"/>
      <c r="S52" s="131"/>
      <c r="T52" s="131"/>
      <c r="U52" s="131"/>
      <c r="V52" s="131"/>
      <c r="W52" s="131"/>
      <c r="X52" s="131"/>
      <c r="Y52" s="131"/>
      <c r="Z52" s="380"/>
      <c r="AA52" s="380"/>
      <c r="AB52" s="131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</row>
    <row r="53" ht="15.75" customHeight="1">
      <c r="A53" s="131"/>
      <c r="B53" s="131"/>
      <c r="C53" s="131"/>
      <c r="D53" s="131"/>
      <c r="E53" s="131"/>
      <c r="F53" s="380"/>
      <c r="G53" s="382"/>
      <c r="H53" s="131"/>
      <c r="I53" s="131"/>
      <c r="J53" s="131"/>
      <c r="K53" s="131"/>
      <c r="L53" s="131"/>
      <c r="M53" s="131"/>
      <c r="N53" s="131"/>
      <c r="O53" s="131"/>
      <c r="P53" s="131"/>
      <c r="Q53" s="382"/>
      <c r="R53" s="131"/>
      <c r="S53" s="131"/>
      <c r="T53" s="131"/>
      <c r="U53" s="131"/>
      <c r="V53" s="131"/>
      <c r="W53" s="131"/>
      <c r="X53" s="131"/>
      <c r="Y53" s="131"/>
      <c r="Z53" s="380"/>
      <c r="AA53" s="380"/>
      <c r="AB53" s="131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</row>
    <row r="54" ht="15.75" customHeight="1">
      <c r="A54" s="131"/>
      <c r="B54" s="131"/>
      <c r="C54" s="131"/>
      <c r="D54" s="131"/>
      <c r="E54" s="131"/>
      <c r="F54" s="380"/>
      <c r="G54" s="382"/>
      <c r="H54" s="131"/>
      <c r="I54" s="131"/>
      <c r="J54" s="131"/>
      <c r="K54" s="131"/>
      <c r="L54" s="131"/>
      <c r="M54" s="131"/>
      <c r="N54" s="131"/>
      <c r="O54" s="131"/>
      <c r="P54" s="131"/>
      <c r="Q54" s="382"/>
      <c r="R54" s="131"/>
      <c r="S54" s="131"/>
      <c r="T54" s="131"/>
      <c r="U54" s="131"/>
      <c r="V54" s="131"/>
      <c r="W54" s="131"/>
      <c r="X54" s="131"/>
      <c r="Y54" s="131"/>
      <c r="Z54" s="380"/>
      <c r="AA54" s="380"/>
      <c r="AB54" s="131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</row>
    <row r="55" ht="15.75" customHeight="1">
      <c r="A55" s="131"/>
      <c r="B55" s="131"/>
      <c r="C55" s="131"/>
      <c r="D55" s="131"/>
      <c r="E55" s="131"/>
      <c r="F55" s="380"/>
      <c r="G55" s="382"/>
      <c r="H55" s="131"/>
      <c r="I55" s="131"/>
      <c r="J55" s="131"/>
      <c r="K55" s="131"/>
      <c r="L55" s="131"/>
      <c r="M55" s="131"/>
      <c r="N55" s="131"/>
      <c r="O55" s="131"/>
      <c r="P55" s="131"/>
      <c r="Q55" s="382"/>
      <c r="R55" s="131"/>
      <c r="S55" s="131"/>
      <c r="T55" s="131"/>
      <c r="U55" s="131"/>
      <c r="V55" s="131"/>
      <c r="W55" s="131"/>
      <c r="X55" s="131"/>
      <c r="Y55" s="131"/>
      <c r="Z55" s="380"/>
      <c r="AA55" s="380"/>
      <c r="AB55" s="131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</row>
    <row r="56" ht="15.75" customHeight="1">
      <c r="A56" s="131"/>
      <c r="B56" s="131"/>
      <c r="C56" s="131"/>
      <c r="D56" s="131"/>
      <c r="E56" s="131"/>
      <c r="F56" s="380"/>
      <c r="G56" s="382"/>
      <c r="H56" s="131"/>
      <c r="I56" s="131"/>
      <c r="J56" s="131"/>
      <c r="K56" s="131"/>
      <c r="L56" s="131"/>
      <c r="M56" s="131"/>
      <c r="N56" s="131"/>
      <c r="O56" s="131"/>
      <c r="P56" s="131"/>
      <c r="Q56" s="382"/>
      <c r="R56" s="131"/>
      <c r="S56" s="131"/>
      <c r="T56" s="131"/>
      <c r="U56" s="131"/>
      <c r="V56" s="131"/>
      <c r="W56" s="131"/>
      <c r="X56" s="131"/>
      <c r="Y56" s="131"/>
      <c r="Z56" s="380"/>
      <c r="AA56" s="380"/>
      <c r="AB56" s="131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</row>
    <row r="57" ht="15.75" customHeight="1">
      <c r="A57" s="131"/>
      <c r="B57" s="131"/>
      <c r="C57" s="131"/>
      <c r="D57" s="131"/>
      <c r="E57" s="131"/>
      <c r="F57" s="380"/>
      <c r="G57" s="382"/>
      <c r="H57" s="131"/>
      <c r="I57" s="131"/>
      <c r="J57" s="131"/>
      <c r="K57" s="131"/>
      <c r="L57" s="131"/>
      <c r="M57" s="131"/>
      <c r="N57" s="131"/>
      <c r="O57" s="131"/>
      <c r="P57" s="131"/>
      <c r="Q57" s="382"/>
      <c r="R57" s="131"/>
      <c r="S57" s="131"/>
      <c r="T57" s="131"/>
      <c r="U57" s="131"/>
      <c r="V57" s="131"/>
      <c r="W57" s="131"/>
      <c r="X57" s="131"/>
      <c r="Y57" s="131"/>
      <c r="Z57" s="380"/>
      <c r="AA57" s="380"/>
      <c r="AB57" s="131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</row>
    <row r="58" ht="15.75" customHeight="1">
      <c r="A58" s="131"/>
      <c r="B58" s="131"/>
      <c r="C58" s="131"/>
      <c r="D58" s="131"/>
      <c r="E58" s="131"/>
      <c r="F58" s="380"/>
      <c r="G58" s="382"/>
      <c r="H58" s="131"/>
      <c r="I58" s="131"/>
      <c r="J58" s="131"/>
      <c r="K58" s="131"/>
      <c r="L58" s="131"/>
      <c r="M58" s="131"/>
      <c r="N58" s="131"/>
      <c r="O58" s="131"/>
      <c r="P58" s="131"/>
      <c r="Q58" s="382"/>
      <c r="R58" s="131"/>
      <c r="S58" s="131"/>
      <c r="T58" s="131"/>
      <c r="U58" s="131"/>
      <c r="V58" s="131"/>
      <c r="W58" s="131"/>
      <c r="X58" s="131"/>
      <c r="Y58" s="131"/>
      <c r="Z58" s="380"/>
      <c r="AA58" s="380"/>
      <c r="AB58" s="131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</row>
    <row r="59" ht="15.75" customHeight="1">
      <c r="A59" s="131"/>
      <c r="B59" s="131"/>
      <c r="C59" s="131"/>
      <c r="D59" s="131"/>
      <c r="E59" s="131"/>
      <c r="F59" s="380"/>
      <c r="G59" s="382"/>
      <c r="H59" s="131"/>
      <c r="I59" s="131"/>
      <c r="J59" s="131"/>
      <c r="K59" s="131"/>
      <c r="L59" s="131"/>
      <c r="M59" s="131"/>
      <c r="N59" s="131"/>
      <c r="O59" s="131"/>
      <c r="P59" s="131"/>
      <c r="Q59" s="382"/>
      <c r="R59" s="131"/>
      <c r="S59" s="131"/>
      <c r="T59" s="131"/>
      <c r="U59" s="131"/>
      <c r="V59" s="131"/>
      <c r="W59" s="131"/>
      <c r="X59" s="131"/>
      <c r="Y59" s="131"/>
      <c r="Z59" s="380"/>
      <c r="AA59" s="380"/>
      <c r="AB59" s="131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</row>
    <row r="60" ht="15.75" customHeight="1">
      <c r="A60" s="131"/>
      <c r="B60" s="131"/>
      <c r="C60" s="131"/>
      <c r="D60" s="131"/>
      <c r="E60" s="131"/>
      <c r="F60" s="380"/>
      <c r="G60" s="382"/>
      <c r="H60" s="131"/>
      <c r="I60" s="131"/>
      <c r="J60" s="131"/>
      <c r="K60" s="131"/>
      <c r="L60" s="131"/>
      <c r="M60" s="131"/>
      <c r="N60" s="131"/>
      <c r="O60" s="131"/>
      <c r="P60" s="131"/>
      <c r="Q60" s="382"/>
      <c r="R60" s="131"/>
      <c r="S60" s="131"/>
      <c r="T60" s="131"/>
      <c r="U60" s="131"/>
      <c r="V60" s="131"/>
      <c r="W60" s="131"/>
      <c r="X60" s="131"/>
      <c r="Y60" s="131"/>
      <c r="Z60" s="380"/>
      <c r="AA60" s="380"/>
      <c r="AB60" s="131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  <c r="AU60" s="132"/>
      <c r="AV60" s="132"/>
    </row>
    <row r="61" ht="15.75" customHeight="1">
      <c r="A61" s="131"/>
      <c r="B61" s="131"/>
      <c r="C61" s="131"/>
      <c r="D61" s="131"/>
      <c r="E61" s="131"/>
      <c r="F61" s="380"/>
      <c r="G61" s="382"/>
      <c r="H61" s="131"/>
      <c r="I61" s="131"/>
      <c r="J61" s="131"/>
      <c r="K61" s="131"/>
      <c r="L61" s="131"/>
      <c r="M61" s="131"/>
      <c r="N61" s="131"/>
      <c r="O61" s="131"/>
      <c r="P61" s="131"/>
      <c r="Q61" s="382"/>
      <c r="R61" s="131"/>
      <c r="S61" s="131"/>
      <c r="T61" s="131"/>
      <c r="U61" s="131"/>
      <c r="V61" s="131"/>
      <c r="W61" s="131"/>
      <c r="X61" s="131"/>
      <c r="Y61" s="131"/>
      <c r="Z61" s="380"/>
      <c r="AA61" s="380"/>
      <c r="AB61" s="131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  <c r="AT61" s="132"/>
      <c r="AU61" s="132"/>
      <c r="AV61" s="132"/>
    </row>
    <row r="62" ht="15.75" customHeight="1">
      <c r="A62" s="131"/>
      <c r="B62" s="131"/>
      <c r="C62" s="131"/>
      <c r="D62" s="131"/>
      <c r="E62" s="131"/>
      <c r="F62" s="380"/>
      <c r="G62" s="382"/>
      <c r="H62" s="131"/>
      <c r="I62" s="131"/>
      <c r="J62" s="131"/>
      <c r="K62" s="131"/>
      <c r="L62" s="131"/>
      <c r="M62" s="131"/>
      <c r="N62" s="131"/>
      <c r="O62" s="131"/>
      <c r="P62" s="131"/>
      <c r="Q62" s="382"/>
      <c r="R62" s="131"/>
      <c r="S62" s="131"/>
      <c r="T62" s="131"/>
      <c r="U62" s="131"/>
      <c r="V62" s="131"/>
      <c r="W62" s="131"/>
      <c r="X62" s="131"/>
      <c r="Y62" s="131"/>
      <c r="Z62" s="380"/>
      <c r="AA62" s="380"/>
      <c r="AB62" s="131"/>
      <c r="AC62" s="132"/>
      <c r="AD62" s="132"/>
      <c r="AE62" s="132"/>
      <c r="AF62" s="132"/>
      <c r="AG62" s="132"/>
      <c r="AH62" s="132"/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  <c r="AT62" s="132"/>
      <c r="AU62" s="132"/>
      <c r="AV62" s="132"/>
    </row>
    <row r="63" ht="15.75" customHeight="1">
      <c r="A63" s="131"/>
      <c r="B63" s="131"/>
      <c r="C63" s="131"/>
      <c r="D63" s="131"/>
      <c r="E63" s="131"/>
      <c r="F63" s="380"/>
      <c r="G63" s="382"/>
      <c r="H63" s="131"/>
      <c r="I63" s="131"/>
      <c r="J63" s="131"/>
      <c r="K63" s="131"/>
      <c r="L63" s="131"/>
      <c r="M63" s="131"/>
      <c r="N63" s="131"/>
      <c r="O63" s="131"/>
      <c r="P63" s="131"/>
      <c r="Q63" s="382"/>
      <c r="R63" s="131"/>
      <c r="S63" s="131"/>
      <c r="T63" s="131"/>
      <c r="U63" s="131"/>
      <c r="V63" s="131"/>
      <c r="W63" s="131"/>
      <c r="X63" s="131"/>
      <c r="Y63" s="131"/>
      <c r="Z63" s="380"/>
      <c r="AA63" s="380"/>
      <c r="AB63" s="131"/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  <c r="AT63" s="132"/>
      <c r="AU63" s="132"/>
      <c r="AV63" s="132"/>
    </row>
    <row r="64" ht="15.75" customHeight="1">
      <c r="A64" s="131"/>
      <c r="B64" s="131"/>
      <c r="C64" s="131"/>
      <c r="D64" s="131"/>
      <c r="E64" s="131"/>
      <c r="F64" s="380"/>
      <c r="G64" s="382"/>
      <c r="H64" s="131"/>
      <c r="I64" s="131"/>
      <c r="J64" s="131"/>
      <c r="K64" s="131"/>
      <c r="L64" s="131"/>
      <c r="M64" s="131"/>
      <c r="N64" s="131"/>
      <c r="O64" s="131"/>
      <c r="P64" s="131"/>
      <c r="Q64" s="382"/>
      <c r="R64" s="131"/>
      <c r="S64" s="131"/>
      <c r="T64" s="131"/>
      <c r="U64" s="131"/>
      <c r="V64" s="131"/>
      <c r="W64" s="131"/>
      <c r="X64" s="131"/>
      <c r="Y64" s="131"/>
      <c r="Z64" s="380"/>
      <c r="AA64" s="380"/>
      <c r="AB64" s="131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</row>
    <row r="65" ht="15.75" customHeight="1">
      <c r="A65" s="131"/>
      <c r="B65" s="131"/>
      <c r="C65" s="131"/>
      <c r="D65" s="131"/>
      <c r="E65" s="131"/>
      <c r="F65" s="380"/>
      <c r="G65" s="382"/>
      <c r="H65" s="131"/>
      <c r="I65" s="131"/>
      <c r="J65" s="131"/>
      <c r="K65" s="131"/>
      <c r="L65" s="131"/>
      <c r="M65" s="131"/>
      <c r="N65" s="131"/>
      <c r="O65" s="131"/>
      <c r="P65" s="131"/>
      <c r="Q65" s="382"/>
      <c r="R65" s="131"/>
      <c r="S65" s="131"/>
      <c r="T65" s="131"/>
      <c r="U65" s="131"/>
      <c r="V65" s="131"/>
      <c r="W65" s="131"/>
      <c r="X65" s="131"/>
      <c r="Y65" s="131"/>
      <c r="Z65" s="380"/>
      <c r="AA65" s="380"/>
      <c r="AB65" s="131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</row>
    <row r="66" ht="15.75" customHeight="1">
      <c r="A66" s="131"/>
      <c r="B66" s="131"/>
      <c r="C66" s="131"/>
      <c r="D66" s="131"/>
      <c r="E66" s="131"/>
      <c r="F66" s="380"/>
      <c r="G66" s="382"/>
      <c r="H66" s="131"/>
      <c r="I66" s="131"/>
      <c r="J66" s="131"/>
      <c r="K66" s="131"/>
      <c r="L66" s="131"/>
      <c r="M66" s="131"/>
      <c r="N66" s="131"/>
      <c r="O66" s="131"/>
      <c r="P66" s="131"/>
      <c r="Q66" s="382"/>
      <c r="R66" s="131"/>
      <c r="S66" s="131"/>
      <c r="T66" s="131"/>
      <c r="U66" s="131"/>
      <c r="V66" s="131"/>
      <c r="W66" s="131"/>
      <c r="X66" s="131"/>
      <c r="Y66" s="131"/>
      <c r="Z66" s="380"/>
      <c r="AA66" s="380"/>
      <c r="AB66" s="131"/>
      <c r="AC66" s="132"/>
      <c r="AD66" s="132"/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</row>
    <row r="67" ht="15.75" customHeight="1">
      <c r="A67" s="131"/>
      <c r="B67" s="131"/>
      <c r="C67" s="131"/>
      <c r="D67" s="131"/>
      <c r="E67" s="131"/>
      <c r="F67" s="380"/>
      <c r="G67" s="382"/>
      <c r="H67" s="131"/>
      <c r="I67" s="131"/>
      <c r="J67" s="131"/>
      <c r="K67" s="131"/>
      <c r="L67" s="131"/>
      <c r="M67" s="131"/>
      <c r="N67" s="131"/>
      <c r="O67" s="131"/>
      <c r="P67" s="131"/>
      <c r="Q67" s="382"/>
      <c r="R67" s="131"/>
      <c r="S67" s="131"/>
      <c r="T67" s="131"/>
      <c r="U67" s="131"/>
      <c r="V67" s="131"/>
      <c r="W67" s="131"/>
      <c r="X67" s="131"/>
      <c r="Y67" s="131"/>
      <c r="Z67" s="380"/>
      <c r="AA67" s="380"/>
      <c r="AB67" s="131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</row>
    <row r="68" ht="15.75" customHeight="1">
      <c r="A68" s="131"/>
      <c r="B68" s="131"/>
      <c r="C68" s="131"/>
      <c r="D68" s="131"/>
      <c r="E68" s="131"/>
      <c r="F68" s="380"/>
      <c r="G68" s="382"/>
      <c r="H68" s="131"/>
      <c r="I68" s="131"/>
      <c r="J68" s="131"/>
      <c r="K68" s="131"/>
      <c r="L68" s="131"/>
      <c r="M68" s="131"/>
      <c r="N68" s="131"/>
      <c r="O68" s="131"/>
      <c r="P68" s="131"/>
      <c r="Q68" s="382"/>
      <c r="R68" s="131"/>
      <c r="S68" s="131"/>
      <c r="T68" s="131"/>
      <c r="U68" s="131"/>
      <c r="V68" s="131"/>
      <c r="W68" s="131"/>
      <c r="X68" s="131"/>
      <c r="Y68" s="131"/>
      <c r="Z68" s="380"/>
      <c r="AA68" s="380"/>
      <c r="AB68" s="131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</row>
    <row r="69" ht="15.75" customHeight="1">
      <c r="A69" s="131"/>
      <c r="B69" s="131"/>
      <c r="C69" s="131"/>
      <c r="D69" s="131"/>
      <c r="E69" s="131"/>
      <c r="F69" s="380"/>
      <c r="G69" s="382"/>
      <c r="H69" s="131"/>
      <c r="I69" s="131"/>
      <c r="J69" s="131"/>
      <c r="K69" s="131"/>
      <c r="L69" s="131"/>
      <c r="M69" s="131"/>
      <c r="N69" s="131"/>
      <c r="O69" s="131"/>
      <c r="P69" s="131"/>
      <c r="Q69" s="382"/>
      <c r="R69" s="131"/>
      <c r="S69" s="131"/>
      <c r="T69" s="131"/>
      <c r="U69" s="131"/>
      <c r="V69" s="131"/>
      <c r="W69" s="131"/>
      <c r="X69" s="131"/>
      <c r="Y69" s="131"/>
      <c r="Z69" s="380"/>
      <c r="AA69" s="380"/>
      <c r="AB69" s="131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</row>
    <row r="70" ht="15.75" customHeight="1">
      <c r="A70" s="131"/>
      <c r="B70" s="131"/>
      <c r="C70" s="131"/>
      <c r="D70" s="131"/>
      <c r="E70" s="131"/>
      <c r="F70" s="380"/>
      <c r="G70" s="382"/>
      <c r="H70" s="131"/>
      <c r="I70" s="131"/>
      <c r="J70" s="131"/>
      <c r="K70" s="131"/>
      <c r="L70" s="131"/>
      <c r="M70" s="131"/>
      <c r="N70" s="131"/>
      <c r="O70" s="131"/>
      <c r="P70" s="131"/>
      <c r="Q70" s="382"/>
      <c r="R70" s="131"/>
      <c r="S70" s="131"/>
      <c r="T70" s="131"/>
      <c r="U70" s="131"/>
      <c r="V70" s="131"/>
      <c r="W70" s="131"/>
      <c r="X70" s="131"/>
      <c r="Y70" s="131"/>
      <c r="Z70" s="380"/>
      <c r="AA70" s="380"/>
      <c r="AB70" s="131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</row>
    <row r="71" ht="15.75" customHeight="1">
      <c r="A71" s="131"/>
      <c r="B71" s="131"/>
      <c r="C71" s="131"/>
      <c r="D71" s="131"/>
      <c r="E71" s="131"/>
      <c r="F71" s="380"/>
      <c r="G71" s="382"/>
      <c r="H71" s="131"/>
      <c r="I71" s="131"/>
      <c r="J71" s="131"/>
      <c r="K71" s="131"/>
      <c r="L71" s="131"/>
      <c r="M71" s="131"/>
      <c r="N71" s="131"/>
      <c r="O71" s="131"/>
      <c r="P71" s="131"/>
      <c r="Q71" s="382"/>
      <c r="R71" s="131"/>
      <c r="S71" s="131"/>
      <c r="T71" s="131"/>
      <c r="U71" s="131"/>
      <c r="V71" s="131"/>
      <c r="W71" s="131"/>
      <c r="X71" s="131"/>
      <c r="Y71" s="131"/>
      <c r="Z71" s="380"/>
      <c r="AA71" s="380"/>
      <c r="AB71" s="131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</row>
    <row r="72" ht="15.75" customHeight="1">
      <c r="A72" s="131"/>
      <c r="B72" s="131"/>
      <c r="C72" s="131"/>
      <c r="D72" s="131"/>
      <c r="E72" s="131"/>
      <c r="F72" s="380"/>
      <c r="G72" s="382"/>
      <c r="H72" s="131"/>
      <c r="I72" s="131"/>
      <c r="J72" s="131"/>
      <c r="K72" s="131"/>
      <c r="L72" s="131"/>
      <c r="M72" s="131"/>
      <c r="N72" s="131"/>
      <c r="O72" s="131"/>
      <c r="P72" s="131"/>
      <c r="Q72" s="382"/>
      <c r="R72" s="131"/>
      <c r="S72" s="131"/>
      <c r="T72" s="131"/>
      <c r="U72" s="131"/>
      <c r="V72" s="131"/>
      <c r="W72" s="131"/>
      <c r="X72" s="131"/>
      <c r="Y72" s="131"/>
      <c r="Z72" s="380"/>
      <c r="AA72" s="380"/>
      <c r="AB72" s="131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</row>
    <row r="73" ht="15.75" customHeight="1">
      <c r="A73" s="131"/>
      <c r="B73" s="131"/>
      <c r="C73" s="131"/>
      <c r="D73" s="131"/>
      <c r="E73" s="131"/>
      <c r="F73" s="380"/>
      <c r="G73" s="382"/>
      <c r="H73" s="131"/>
      <c r="I73" s="131"/>
      <c r="J73" s="131"/>
      <c r="K73" s="131"/>
      <c r="L73" s="131"/>
      <c r="M73" s="131"/>
      <c r="N73" s="131"/>
      <c r="O73" s="131"/>
      <c r="P73" s="131"/>
      <c r="Q73" s="382"/>
      <c r="R73" s="131"/>
      <c r="S73" s="131"/>
      <c r="T73" s="131"/>
      <c r="U73" s="131"/>
      <c r="V73" s="131"/>
      <c r="W73" s="131"/>
      <c r="X73" s="131"/>
      <c r="Y73" s="131"/>
      <c r="Z73" s="380"/>
      <c r="AA73" s="380"/>
      <c r="AB73" s="131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  <c r="AT73" s="132"/>
      <c r="AU73" s="132"/>
      <c r="AV73" s="132"/>
    </row>
    <row r="74" ht="15.75" customHeight="1">
      <c r="A74" s="131"/>
      <c r="B74" s="131"/>
      <c r="C74" s="131"/>
      <c r="D74" s="131"/>
      <c r="E74" s="131"/>
      <c r="F74" s="380"/>
      <c r="G74" s="382"/>
      <c r="H74" s="131"/>
      <c r="I74" s="131"/>
      <c r="J74" s="131"/>
      <c r="K74" s="131"/>
      <c r="L74" s="131"/>
      <c r="M74" s="131"/>
      <c r="N74" s="131"/>
      <c r="O74" s="131"/>
      <c r="P74" s="131"/>
      <c r="Q74" s="382"/>
      <c r="R74" s="131"/>
      <c r="S74" s="131"/>
      <c r="T74" s="131"/>
      <c r="U74" s="131"/>
      <c r="V74" s="131"/>
      <c r="W74" s="131"/>
      <c r="X74" s="131"/>
      <c r="Y74" s="131"/>
      <c r="Z74" s="380"/>
      <c r="AA74" s="380"/>
      <c r="AB74" s="131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</row>
    <row r="75" ht="15.75" customHeight="1">
      <c r="A75" s="131"/>
      <c r="B75" s="131"/>
      <c r="C75" s="131"/>
      <c r="D75" s="131"/>
      <c r="E75" s="131"/>
      <c r="F75" s="380"/>
      <c r="G75" s="382"/>
      <c r="H75" s="131"/>
      <c r="I75" s="131"/>
      <c r="J75" s="131"/>
      <c r="K75" s="131"/>
      <c r="L75" s="131"/>
      <c r="M75" s="131"/>
      <c r="N75" s="131"/>
      <c r="O75" s="131"/>
      <c r="P75" s="131"/>
      <c r="Q75" s="382"/>
      <c r="R75" s="131"/>
      <c r="S75" s="131"/>
      <c r="T75" s="131"/>
      <c r="U75" s="131"/>
      <c r="V75" s="131"/>
      <c r="W75" s="131"/>
      <c r="X75" s="131"/>
      <c r="Y75" s="131"/>
      <c r="Z75" s="380"/>
      <c r="AA75" s="380"/>
      <c r="AB75" s="131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</row>
    <row r="76" ht="15.75" customHeight="1">
      <c r="A76" s="131"/>
      <c r="B76" s="131"/>
      <c r="C76" s="131"/>
      <c r="D76" s="131"/>
      <c r="E76" s="131"/>
      <c r="F76" s="380"/>
      <c r="G76" s="382"/>
      <c r="H76" s="131"/>
      <c r="I76" s="131"/>
      <c r="J76" s="131"/>
      <c r="K76" s="131"/>
      <c r="L76" s="131"/>
      <c r="M76" s="131"/>
      <c r="N76" s="131"/>
      <c r="O76" s="131"/>
      <c r="P76" s="131"/>
      <c r="Q76" s="382"/>
      <c r="R76" s="131"/>
      <c r="S76" s="131"/>
      <c r="T76" s="131"/>
      <c r="U76" s="131"/>
      <c r="V76" s="131"/>
      <c r="W76" s="131"/>
      <c r="X76" s="131"/>
      <c r="Y76" s="131"/>
      <c r="Z76" s="380"/>
      <c r="AA76" s="380"/>
      <c r="AB76" s="131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</row>
    <row r="77" ht="15.75" customHeight="1">
      <c r="A77" s="131"/>
      <c r="B77" s="131"/>
      <c r="C77" s="131"/>
      <c r="D77" s="131"/>
      <c r="E77" s="131"/>
      <c r="F77" s="380"/>
      <c r="G77" s="382"/>
      <c r="H77" s="131"/>
      <c r="I77" s="131"/>
      <c r="J77" s="131"/>
      <c r="K77" s="131"/>
      <c r="L77" s="131"/>
      <c r="M77" s="131"/>
      <c r="N77" s="131"/>
      <c r="O77" s="131"/>
      <c r="P77" s="131"/>
      <c r="Q77" s="382"/>
      <c r="R77" s="131"/>
      <c r="S77" s="131"/>
      <c r="T77" s="131"/>
      <c r="U77" s="131"/>
      <c r="V77" s="131"/>
      <c r="W77" s="131"/>
      <c r="X77" s="131"/>
      <c r="Y77" s="131"/>
      <c r="Z77" s="380"/>
      <c r="AA77" s="380"/>
      <c r="AB77" s="131"/>
      <c r="AC77" s="132"/>
      <c r="AD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2"/>
      <c r="AP77" s="132"/>
      <c r="AQ77" s="132"/>
      <c r="AR77" s="132"/>
      <c r="AS77" s="132"/>
      <c r="AT77" s="132"/>
      <c r="AU77" s="132"/>
      <c r="AV77" s="132"/>
    </row>
    <row r="78" ht="15.75" customHeight="1">
      <c r="A78" s="131"/>
      <c r="B78" s="131"/>
      <c r="C78" s="131"/>
      <c r="D78" s="131"/>
      <c r="E78" s="131"/>
      <c r="F78" s="380"/>
      <c r="G78" s="382"/>
      <c r="H78" s="131"/>
      <c r="I78" s="131"/>
      <c r="J78" s="131"/>
      <c r="K78" s="131"/>
      <c r="L78" s="131"/>
      <c r="M78" s="131"/>
      <c r="N78" s="131"/>
      <c r="O78" s="131"/>
      <c r="P78" s="131"/>
      <c r="Q78" s="382"/>
      <c r="R78" s="131"/>
      <c r="S78" s="131"/>
      <c r="T78" s="131"/>
      <c r="U78" s="131"/>
      <c r="V78" s="131"/>
      <c r="W78" s="131"/>
      <c r="X78" s="131"/>
      <c r="Y78" s="131"/>
      <c r="Z78" s="380"/>
      <c r="AA78" s="380"/>
      <c r="AB78" s="131"/>
      <c r="AC78" s="132"/>
      <c r="AD78" s="132"/>
      <c r="AE78" s="132"/>
      <c r="AF78" s="132"/>
      <c r="AG78" s="132"/>
      <c r="AH78" s="132"/>
      <c r="AI78" s="132"/>
      <c r="AJ78" s="132"/>
      <c r="AK78" s="132"/>
      <c r="AL78" s="132"/>
      <c r="AM78" s="132"/>
      <c r="AN78" s="132"/>
      <c r="AO78" s="132"/>
      <c r="AP78" s="132"/>
      <c r="AQ78" s="132"/>
      <c r="AR78" s="132"/>
      <c r="AS78" s="132"/>
      <c r="AT78" s="132"/>
      <c r="AU78" s="132"/>
      <c r="AV78" s="132"/>
    </row>
    <row r="79" ht="15.75" customHeight="1">
      <c r="A79" s="131"/>
      <c r="B79" s="131"/>
      <c r="C79" s="131"/>
      <c r="D79" s="131"/>
      <c r="E79" s="131"/>
      <c r="F79" s="380"/>
      <c r="G79" s="382"/>
      <c r="H79" s="131"/>
      <c r="I79" s="131"/>
      <c r="J79" s="131"/>
      <c r="K79" s="131"/>
      <c r="L79" s="131"/>
      <c r="M79" s="131"/>
      <c r="N79" s="131"/>
      <c r="O79" s="131"/>
      <c r="P79" s="131"/>
      <c r="Q79" s="382"/>
      <c r="R79" s="131"/>
      <c r="S79" s="131"/>
      <c r="T79" s="131"/>
      <c r="U79" s="131"/>
      <c r="V79" s="131"/>
      <c r="W79" s="131"/>
      <c r="X79" s="131"/>
      <c r="Y79" s="131"/>
      <c r="Z79" s="380"/>
      <c r="AA79" s="380"/>
      <c r="AB79" s="131"/>
      <c r="AC79" s="132"/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132"/>
      <c r="AP79" s="132"/>
      <c r="AQ79" s="132"/>
      <c r="AR79" s="132"/>
      <c r="AS79" s="132"/>
      <c r="AT79" s="132"/>
      <c r="AU79" s="132"/>
      <c r="AV79" s="132"/>
    </row>
    <row r="80" ht="15.75" customHeight="1">
      <c r="A80" s="131"/>
      <c r="B80" s="131"/>
      <c r="C80" s="131"/>
      <c r="D80" s="131"/>
      <c r="E80" s="131"/>
      <c r="F80" s="380"/>
      <c r="G80" s="382"/>
      <c r="H80" s="131"/>
      <c r="I80" s="131"/>
      <c r="J80" s="131"/>
      <c r="K80" s="131"/>
      <c r="L80" s="131"/>
      <c r="M80" s="131"/>
      <c r="N80" s="131"/>
      <c r="O80" s="131"/>
      <c r="P80" s="131"/>
      <c r="Q80" s="382"/>
      <c r="R80" s="131"/>
      <c r="S80" s="131"/>
      <c r="T80" s="131"/>
      <c r="U80" s="131"/>
      <c r="V80" s="131"/>
      <c r="W80" s="131"/>
      <c r="X80" s="131"/>
      <c r="Y80" s="131"/>
      <c r="Z80" s="380"/>
      <c r="AA80" s="380"/>
      <c r="AB80" s="131"/>
      <c r="AC80" s="132"/>
      <c r="AD80" s="132"/>
      <c r="AE80" s="132"/>
      <c r="AF80" s="132"/>
      <c r="AG80" s="132"/>
      <c r="AH80" s="132"/>
      <c r="AI80" s="132"/>
      <c r="AJ80" s="132"/>
      <c r="AK80" s="132"/>
      <c r="AL80" s="132"/>
      <c r="AM80" s="132"/>
      <c r="AN80" s="132"/>
      <c r="AO80" s="132"/>
      <c r="AP80" s="132"/>
      <c r="AQ80" s="132"/>
      <c r="AR80" s="132"/>
      <c r="AS80" s="132"/>
      <c r="AT80" s="132"/>
      <c r="AU80" s="132"/>
      <c r="AV80" s="132"/>
    </row>
    <row r="81" ht="15.75" customHeight="1">
      <c r="A81" s="131"/>
      <c r="B81" s="131"/>
      <c r="C81" s="131"/>
      <c r="D81" s="131"/>
      <c r="E81" s="131"/>
      <c r="F81" s="380"/>
      <c r="G81" s="382"/>
      <c r="H81" s="131"/>
      <c r="I81" s="131"/>
      <c r="J81" s="131"/>
      <c r="K81" s="131"/>
      <c r="L81" s="131"/>
      <c r="M81" s="131"/>
      <c r="N81" s="131"/>
      <c r="O81" s="131"/>
      <c r="P81" s="131"/>
      <c r="Q81" s="382"/>
      <c r="R81" s="131"/>
      <c r="S81" s="131"/>
      <c r="T81" s="131"/>
      <c r="U81" s="131"/>
      <c r="V81" s="131"/>
      <c r="W81" s="131"/>
      <c r="X81" s="131"/>
      <c r="Y81" s="131"/>
      <c r="Z81" s="131"/>
      <c r="AA81" s="380"/>
      <c r="AB81" s="131"/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2"/>
      <c r="AN81" s="132"/>
      <c r="AO81" s="132"/>
      <c r="AP81" s="132"/>
      <c r="AQ81" s="132"/>
      <c r="AR81" s="132"/>
      <c r="AS81" s="132"/>
      <c r="AT81" s="132"/>
      <c r="AU81" s="132"/>
      <c r="AV81" s="132"/>
    </row>
    <row r="82" ht="15.75" customHeight="1">
      <c r="A82" s="131"/>
      <c r="B82" s="131"/>
      <c r="C82" s="131"/>
      <c r="D82" s="131"/>
      <c r="E82" s="131"/>
      <c r="F82" s="380"/>
      <c r="G82" s="382"/>
      <c r="H82" s="131"/>
      <c r="I82" s="131"/>
      <c r="J82" s="131"/>
      <c r="K82" s="131"/>
      <c r="L82" s="131"/>
      <c r="M82" s="131"/>
      <c r="N82" s="131"/>
      <c r="O82" s="131"/>
      <c r="P82" s="131"/>
      <c r="Q82" s="382"/>
      <c r="R82" s="131"/>
      <c r="S82" s="131"/>
      <c r="T82" s="131"/>
      <c r="U82" s="131"/>
      <c r="V82" s="131"/>
      <c r="W82" s="131"/>
      <c r="X82" s="131"/>
      <c r="Y82" s="131"/>
      <c r="Z82" s="131"/>
      <c r="AA82" s="380"/>
      <c r="AB82" s="131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32"/>
      <c r="AU82" s="132"/>
      <c r="AV82" s="132"/>
    </row>
    <row r="83" ht="15.75" customHeight="1">
      <c r="A83" s="131"/>
      <c r="B83" s="131"/>
      <c r="C83" s="131"/>
      <c r="D83" s="131"/>
      <c r="E83" s="131"/>
      <c r="F83" s="380"/>
      <c r="G83" s="382"/>
      <c r="H83" s="131"/>
      <c r="I83" s="131"/>
      <c r="J83" s="131"/>
      <c r="K83" s="131"/>
      <c r="L83" s="131"/>
      <c r="M83" s="131"/>
      <c r="N83" s="131"/>
      <c r="O83" s="131"/>
      <c r="P83" s="131"/>
      <c r="Q83" s="382"/>
      <c r="R83" s="131"/>
      <c r="S83" s="131"/>
      <c r="T83" s="131"/>
      <c r="U83" s="131"/>
      <c r="V83" s="131"/>
      <c r="W83" s="131"/>
      <c r="X83" s="131"/>
      <c r="Y83" s="131"/>
      <c r="Z83" s="131"/>
      <c r="AA83" s="380"/>
      <c r="AB83" s="131"/>
      <c r="AC83" s="132"/>
      <c r="AD83" s="132"/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2"/>
      <c r="AQ83" s="132"/>
      <c r="AR83" s="132"/>
      <c r="AS83" s="132"/>
      <c r="AT83" s="132"/>
      <c r="AU83" s="132"/>
      <c r="AV83" s="132"/>
    </row>
    <row r="84" ht="15.75" customHeight="1">
      <c r="A84" s="131"/>
      <c r="B84" s="131"/>
      <c r="C84" s="131"/>
      <c r="D84" s="131"/>
      <c r="E84" s="131"/>
      <c r="F84" s="380"/>
      <c r="G84" s="382"/>
      <c r="H84" s="131"/>
      <c r="I84" s="131"/>
      <c r="J84" s="131"/>
      <c r="K84" s="131"/>
      <c r="L84" s="131"/>
      <c r="M84" s="131"/>
      <c r="N84" s="131"/>
      <c r="O84" s="131"/>
      <c r="P84" s="131"/>
      <c r="Q84" s="382"/>
      <c r="R84" s="131"/>
      <c r="S84" s="131"/>
      <c r="T84" s="131"/>
      <c r="U84" s="131"/>
      <c r="V84" s="131"/>
      <c r="W84" s="131"/>
      <c r="X84" s="131"/>
      <c r="Y84" s="131"/>
      <c r="Z84" s="131"/>
      <c r="AA84" s="380"/>
      <c r="AB84" s="131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</row>
    <row r="85" ht="15.75" customHeight="1">
      <c r="A85" s="131"/>
      <c r="B85" s="131"/>
      <c r="C85" s="131"/>
      <c r="D85" s="131"/>
      <c r="E85" s="131"/>
      <c r="F85" s="380"/>
      <c r="G85" s="382"/>
      <c r="H85" s="131"/>
      <c r="I85" s="131"/>
      <c r="J85" s="131"/>
      <c r="K85" s="131"/>
      <c r="L85" s="131"/>
      <c r="M85" s="131"/>
      <c r="N85" s="131"/>
      <c r="O85" s="131"/>
      <c r="P85" s="131"/>
      <c r="Q85" s="382"/>
      <c r="R85" s="131"/>
      <c r="S85" s="131"/>
      <c r="T85" s="131"/>
      <c r="U85" s="131"/>
      <c r="V85" s="131"/>
      <c r="W85" s="131"/>
      <c r="X85" s="131"/>
      <c r="Y85" s="131"/>
      <c r="Z85" s="131"/>
      <c r="AA85" s="380"/>
      <c r="AB85" s="131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  <c r="AP85" s="132"/>
      <c r="AQ85" s="132"/>
      <c r="AR85" s="132"/>
      <c r="AS85" s="132"/>
      <c r="AT85" s="132"/>
      <c r="AU85" s="132"/>
      <c r="AV85" s="132"/>
    </row>
    <row r="86" ht="15.75" customHeight="1">
      <c r="A86" s="131"/>
      <c r="B86" s="131"/>
      <c r="C86" s="131"/>
      <c r="D86" s="131"/>
      <c r="E86" s="131"/>
      <c r="F86" s="380"/>
      <c r="G86" s="382"/>
      <c r="H86" s="131"/>
      <c r="I86" s="131"/>
      <c r="J86" s="131"/>
      <c r="K86" s="131"/>
      <c r="L86" s="131"/>
      <c r="M86" s="131"/>
      <c r="N86" s="131"/>
      <c r="O86" s="131"/>
      <c r="P86" s="131"/>
      <c r="Q86" s="382"/>
      <c r="R86" s="131"/>
      <c r="S86" s="131"/>
      <c r="T86" s="131"/>
      <c r="U86" s="131"/>
      <c r="V86" s="131"/>
      <c r="W86" s="131"/>
      <c r="X86" s="131"/>
      <c r="Y86" s="131"/>
      <c r="Z86" s="131"/>
      <c r="AA86" s="380"/>
      <c r="AB86" s="131"/>
      <c r="AC86" s="132"/>
      <c r="AD86" s="132"/>
      <c r="AE86" s="132"/>
      <c r="AF86" s="132"/>
      <c r="AG86" s="132"/>
      <c r="AH86" s="132"/>
      <c r="AI86" s="132"/>
      <c r="AJ86" s="132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/>
      <c r="AV86" s="132"/>
    </row>
    <row r="87" ht="15.75" customHeight="1">
      <c r="A87" s="131"/>
      <c r="B87" s="131"/>
      <c r="C87" s="131"/>
      <c r="D87" s="131"/>
      <c r="E87" s="131"/>
      <c r="F87" s="380"/>
      <c r="G87" s="382"/>
      <c r="H87" s="131"/>
      <c r="I87" s="131"/>
      <c r="J87" s="131"/>
      <c r="K87" s="131"/>
      <c r="L87" s="131"/>
      <c r="M87" s="131"/>
      <c r="N87" s="131"/>
      <c r="O87" s="131"/>
      <c r="P87" s="131"/>
      <c r="Q87" s="382"/>
      <c r="R87" s="131"/>
      <c r="S87" s="131"/>
      <c r="T87" s="131"/>
      <c r="U87" s="131"/>
      <c r="V87" s="131"/>
      <c r="W87" s="131"/>
      <c r="X87" s="131"/>
      <c r="Y87" s="131"/>
      <c r="Z87" s="131"/>
      <c r="AA87" s="380"/>
      <c r="AB87" s="131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2"/>
      <c r="AV87" s="132"/>
    </row>
    <row r="88" ht="15.75" customHeight="1">
      <c r="A88" s="131"/>
      <c r="B88" s="131"/>
      <c r="C88" s="131"/>
      <c r="D88" s="131"/>
      <c r="E88" s="131"/>
      <c r="F88" s="380"/>
      <c r="G88" s="382"/>
      <c r="H88" s="131"/>
      <c r="I88" s="131"/>
      <c r="J88" s="131"/>
      <c r="K88" s="131"/>
      <c r="L88" s="131"/>
      <c r="M88" s="131"/>
      <c r="N88" s="131"/>
      <c r="O88" s="131"/>
      <c r="P88" s="131"/>
      <c r="Q88" s="382"/>
      <c r="R88" s="131"/>
      <c r="S88" s="131"/>
      <c r="T88" s="131"/>
      <c r="U88" s="131"/>
      <c r="V88" s="131"/>
      <c r="W88" s="131"/>
      <c r="X88" s="131"/>
      <c r="Y88" s="131"/>
      <c r="Z88" s="131"/>
      <c r="AA88" s="380"/>
      <c r="AB88" s="131"/>
      <c r="AC88" s="132"/>
      <c r="AD88" s="132"/>
      <c r="AE88" s="132"/>
      <c r="AF88" s="132"/>
      <c r="AG88" s="132"/>
      <c r="AH88" s="132"/>
      <c r="AI88" s="132"/>
      <c r="AJ88" s="132"/>
      <c r="AK88" s="132"/>
      <c r="AL88" s="132"/>
      <c r="AM88" s="132"/>
      <c r="AN88" s="132"/>
      <c r="AO88" s="132"/>
      <c r="AP88" s="132"/>
      <c r="AQ88" s="132"/>
      <c r="AR88" s="132"/>
      <c r="AS88" s="132"/>
      <c r="AT88" s="132"/>
      <c r="AU88" s="132"/>
      <c r="AV88" s="132"/>
    </row>
    <row r="89" ht="15.75" customHeight="1">
      <c r="A89" s="131"/>
      <c r="B89" s="131"/>
      <c r="C89" s="131"/>
      <c r="D89" s="131"/>
      <c r="E89" s="131"/>
      <c r="F89" s="380"/>
      <c r="G89" s="382"/>
      <c r="H89" s="131"/>
      <c r="I89" s="131"/>
      <c r="J89" s="131"/>
      <c r="K89" s="131"/>
      <c r="L89" s="131"/>
      <c r="M89" s="131"/>
      <c r="N89" s="131"/>
      <c r="O89" s="131"/>
      <c r="P89" s="131"/>
      <c r="Q89" s="382"/>
      <c r="R89" s="131"/>
      <c r="S89" s="131"/>
      <c r="T89" s="131"/>
      <c r="U89" s="131"/>
      <c r="V89" s="131"/>
      <c r="W89" s="131"/>
      <c r="X89" s="131"/>
      <c r="Y89" s="131"/>
      <c r="Z89" s="131"/>
      <c r="AA89" s="380"/>
      <c r="AB89" s="131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132"/>
      <c r="AV89" s="132"/>
    </row>
    <row r="90" ht="15.75" customHeight="1">
      <c r="A90" s="131"/>
      <c r="B90" s="131"/>
      <c r="C90" s="131"/>
      <c r="D90" s="131"/>
      <c r="E90" s="131"/>
      <c r="F90" s="380"/>
      <c r="G90" s="382"/>
      <c r="H90" s="131"/>
      <c r="I90" s="131"/>
      <c r="J90" s="131"/>
      <c r="K90" s="131"/>
      <c r="L90" s="131"/>
      <c r="M90" s="131"/>
      <c r="N90" s="131"/>
      <c r="O90" s="131"/>
      <c r="P90" s="131"/>
      <c r="Q90" s="382"/>
      <c r="R90" s="131"/>
      <c r="S90" s="131"/>
      <c r="T90" s="131"/>
      <c r="U90" s="131"/>
      <c r="V90" s="131"/>
      <c r="W90" s="131"/>
      <c r="X90" s="131"/>
      <c r="Y90" s="131"/>
      <c r="Z90" s="131"/>
      <c r="AA90" s="380"/>
      <c r="AB90" s="131"/>
      <c r="AC90" s="132"/>
      <c r="AD90" s="132"/>
      <c r="AE90" s="132"/>
      <c r="AF90" s="132"/>
      <c r="AG90" s="132"/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  <c r="AT90" s="132"/>
      <c r="AU90" s="132"/>
      <c r="AV90" s="132"/>
    </row>
    <row r="91" ht="15.75" customHeight="1">
      <c r="A91" s="131"/>
      <c r="B91" s="131"/>
      <c r="C91" s="131"/>
      <c r="D91" s="131"/>
      <c r="E91" s="131"/>
      <c r="F91" s="380"/>
      <c r="G91" s="382"/>
      <c r="H91" s="131"/>
      <c r="I91" s="131"/>
      <c r="J91" s="131"/>
      <c r="K91" s="131"/>
      <c r="L91" s="131"/>
      <c r="M91" s="131"/>
      <c r="N91" s="131"/>
      <c r="O91" s="131"/>
      <c r="P91" s="131"/>
      <c r="Q91" s="382"/>
      <c r="R91" s="131"/>
      <c r="S91" s="131"/>
      <c r="T91" s="131"/>
      <c r="U91" s="131"/>
      <c r="V91" s="131"/>
      <c r="W91" s="131"/>
      <c r="X91" s="131"/>
      <c r="Y91" s="131"/>
      <c r="Z91" s="131"/>
      <c r="AA91" s="380"/>
      <c r="AB91" s="131"/>
      <c r="AC91" s="132"/>
      <c r="AD91" s="132"/>
      <c r="AE91" s="132"/>
      <c r="AF91" s="132"/>
      <c r="AG91" s="132"/>
      <c r="AH91" s="132"/>
      <c r="AI91" s="132"/>
      <c r="AJ91" s="132"/>
      <c r="AK91" s="132"/>
      <c r="AL91" s="132"/>
      <c r="AM91" s="132"/>
      <c r="AN91" s="132"/>
      <c r="AO91" s="132"/>
      <c r="AP91" s="132"/>
      <c r="AQ91" s="132"/>
      <c r="AR91" s="132"/>
      <c r="AS91" s="132"/>
      <c r="AT91" s="132"/>
      <c r="AU91" s="132"/>
      <c r="AV91" s="132"/>
    </row>
    <row r="92" ht="15.75" customHeight="1">
      <c r="A92" s="131"/>
      <c r="B92" s="131"/>
      <c r="C92" s="131"/>
      <c r="D92" s="131"/>
      <c r="E92" s="131"/>
      <c r="F92" s="380"/>
      <c r="G92" s="382"/>
      <c r="H92" s="131"/>
      <c r="I92" s="131"/>
      <c r="J92" s="131"/>
      <c r="K92" s="131"/>
      <c r="L92" s="131"/>
      <c r="M92" s="131"/>
      <c r="N92" s="131"/>
      <c r="O92" s="131"/>
      <c r="P92" s="131"/>
      <c r="Q92" s="382"/>
      <c r="R92" s="131"/>
      <c r="S92" s="131"/>
      <c r="T92" s="131"/>
      <c r="U92" s="131"/>
      <c r="V92" s="131"/>
      <c r="W92" s="131"/>
      <c r="X92" s="131"/>
      <c r="Y92" s="131"/>
      <c r="Z92" s="131"/>
      <c r="AA92" s="380"/>
      <c r="AB92" s="131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132"/>
      <c r="AV92" s="132"/>
    </row>
    <row r="93" ht="15.75" customHeight="1">
      <c r="A93" s="131"/>
      <c r="B93" s="131"/>
      <c r="C93" s="131"/>
      <c r="D93" s="131"/>
      <c r="E93" s="131"/>
      <c r="F93" s="380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382"/>
      <c r="R93" s="131"/>
      <c r="S93" s="131"/>
      <c r="T93" s="131"/>
      <c r="U93" s="131"/>
      <c r="V93" s="131"/>
      <c r="W93" s="131"/>
      <c r="X93" s="131"/>
      <c r="Y93" s="131"/>
      <c r="Z93" s="131"/>
      <c r="AA93" s="380"/>
      <c r="AB93" s="131"/>
      <c r="AC93" s="132"/>
      <c r="AD93" s="132"/>
      <c r="AE93" s="132"/>
      <c r="AF93" s="132"/>
      <c r="AG93" s="132"/>
      <c r="AH93" s="132"/>
      <c r="AI93" s="132"/>
      <c r="AJ93" s="132"/>
      <c r="AK93" s="132"/>
      <c r="AL93" s="132"/>
      <c r="AM93" s="132"/>
      <c r="AN93" s="132"/>
      <c r="AO93" s="132"/>
      <c r="AP93" s="132"/>
      <c r="AQ93" s="132"/>
      <c r="AR93" s="132"/>
      <c r="AS93" s="132"/>
      <c r="AT93" s="132"/>
      <c r="AU93" s="132"/>
      <c r="AV93" s="132"/>
    </row>
    <row r="94" ht="15.75" customHeight="1">
      <c r="A94" s="131"/>
      <c r="B94" s="131"/>
      <c r="C94" s="131"/>
      <c r="D94" s="131"/>
      <c r="E94" s="131"/>
      <c r="F94" s="380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382"/>
      <c r="R94" s="131"/>
      <c r="S94" s="131"/>
      <c r="T94" s="131"/>
      <c r="U94" s="131"/>
      <c r="V94" s="131"/>
      <c r="W94" s="131"/>
      <c r="X94" s="131"/>
      <c r="Y94" s="131"/>
      <c r="Z94" s="131"/>
      <c r="AA94" s="380"/>
      <c r="AB94" s="131"/>
      <c r="AC94" s="132"/>
      <c r="AD94" s="132"/>
      <c r="AE94" s="132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  <c r="AP94" s="132"/>
      <c r="AQ94" s="132"/>
      <c r="AR94" s="132"/>
      <c r="AS94" s="132"/>
      <c r="AT94" s="132"/>
      <c r="AU94" s="132"/>
      <c r="AV94" s="132"/>
    </row>
    <row r="95" ht="15.75" customHeight="1">
      <c r="A95" s="131"/>
      <c r="B95" s="131"/>
      <c r="C95" s="131"/>
      <c r="D95" s="131"/>
      <c r="E95" s="131"/>
      <c r="F95" s="380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382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  <c r="AP95" s="132"/>
      <c r="AQ95" s="132"/>
      <c r="AR95" s="132"/>
      <c r="AS95" s="132"/>
      <c r="AT95" s="132"/>
      <c r="AU95" s="132"/>
      <c r="AV95" s="132"/>
    </row>
    <row r="96" ht="15.75" customHeight="1">
      <c r="A96" s="131"/>
      <c r="B96" s="131"/>
      <c r="C96" s="131"/>
      <c r="D96" s="131"/>
      <c r="E96" s="131"/>
      <c r="F96" s="380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382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2"/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  <c r="AP96" s="132"/>
      <c r="AQ96" s="132"/>
      <c r="AR96" s="132"/>
      <c r="AS96" s="132"/>
      <c r="AT96" s="132"/>
      <c r="AU96" s="132"/>
      <c r="AV96" s="132"/>
    </row>
    <row r="97" ht="15.75" customHeight="1">
      <c r="A97" s="131"/>
      <c r="B97" s="131"/>
      <c r="C97" s="131"/>
      <c r="D97" s="131"/>
      <c r="E97" s="131"/>
      <c r="F97" s="380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382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2"/>
      <c r="AD97" s="132"/>
      <c r="AE97" s="132"/>
      <c r="AF97" s="132"/>
      <c r="AG97" s="132"/>
      <c r="AH97" s="132"/>
      <c r="AI97" s="132"/>
      <c r="AJ97" s="132"/>
      <c r="AK97" s="132"/>
      <c r="AL97" s="132"/>
      <c r="AM97" s="132"/>
      <c r="AN97" s="132"/>
      <c r="AO97" s="132"/>
      <c r="AP97" s="132"/>
      <c r="AQ97" s="132"/>
      <c r="AR97" s="132"/>
      <c r="AS97" s="132"/>
      <c r="AT97" s="132"/>
      <c r="AU97" s="132"/>
      <c r="AV97" s="132"/>
    </row>
    <row r="98" ht="15.75" customHeight="1">
      <c r="A98" s="131"/>
      <c r="B98" s="131"/>
      <c r="C98" s="131"/>
      <c r="D98" s="131"/>
      <c r="E98" s="131"/>
      <c r="F98" s="380"/>
      <c r="G98" s="131"/>
      <c r="H98" s="131"/>
      <c r="I98" s="164"/>
      <c r="J98" s="131"/>
      <c r="K98" s="164"/>
      <c r="L98" s="164"/>
      <c r="M98" s="164"/>
      <c r="N98" s="164"/>
      <c r="O98" s="164"/>
      <c r="P98" s="131"/>
      <c r="Q98" s="382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2"/>
      <c r="AD98" s="132"/>
      <c r="AE98" s="132"/>
      <c r="AF98" s="132"/>
      <c r="AG98" s="132"/>
      <c r="AH98" s="132"/>
      <c r="AI98" s="132"/>
      <c r="AJ98" s="132"/>
      <c r="AK98" s="132"/>
      <c r="AL98" s="132"/>
      <c r="AM98" s="132"/>
      <c r="AN98" s="132"/>
      <c r="AO98" s="132"/>
      <c r="AP98" s="132"/>
      <c r="AQ98" s="132"/>
      <c r="AR98" s="132"/>
      <c r="AS98" s="132"/>
      <c r="AT98" s="132"/>
      <c r="AU98" s="132"/>
      <c r="AV98" s="132"/>
    </row>
    <row r="99" ht="15.75" customHeight="1">
      <c r="A99" s="131"/>
      <c r="B99" s="131"/>
      <c r="C99" s="131"/>
      <c r="D99" s="131"/>
      <c r="E99" s="131"/>
      <c r="F99" s="380"/>
      <c r="G99" s="131"/>
      <c r="H99" s="131"/>
      <c r="I99" s="164"/>
      <c r="J99" s="131"/>
      <c r="K99" s="164"/>
      <c r="L99" s="164"/>
      <c r="M99" s="164"/>
      <c r="N99" s="164"/>
      <c r="O99" s="164"/>
      <c r="P99" s="131"/>
      <c r="Q99" s="382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2"/>
      <c r="AD99" s="132"/>
      <c r="AE99" s="132"/>
      <c r="AF99" s="132"/>
      <c r="AG99" s="132"/>
      <c r="AH99" s="132"/>
      <c r="AI99" s="132"/>
      <c r="AJ99" s="132"/>
      <c r="AK99" s="132"/>
      <c r="AL99" s="132"/>
      <c r="AM99" s="132"/>
      <c r="AN99" s="132"/>
      <c r="AO99" s="132"/>
      <c r="AP99" s="132"/>
      <c r="AQ99" s="132"/>
      <c r="AR99" s="132"/>
      <c r="AS99" s="132"/>
      <c r="AT99" s="132"/>
      <c r="AU99" s="132"/>
      <c r="AV99" s="132"/>
    </row>
    <row r="100" ht="15.75" customHeight="1">
      <c r="A100" s="131"/>
      <c r="B100" s="131"/>
      <c r="C100" s="131"/>
      <c r="D100" s="131"/>
      <c r="E100" s="131"/>
      <c r="F100" s="380"/>
      <c r="G100" s="131"/>
      <c r="H100" s="131"/>
      <c r="I100" s="164"/>
      <c r="J100" s="131"/>
      <c r="K100" s="164"/>
      <c r="L100" s="164"/>
      <c r="M100" s="164"/>
      <c r="N100" s="164"/>
      <c r="O100" s="164"/>
      <c r="P100" s="131"/>
      <c r="Q100" s="382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2"/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132"/>
      <c r="AP100" s="132"/>
      <c r="AQ100" s="132"/>
      <c r="AR100" s="132"/>
      <c r="AS100" s="132"/>
      <c r="AT100" s="132"/>
      <c r="AU100" s="132"/>
      <c r="AV100" s="132"/>
    </row>
    <row r="101" ht="15.75" customHeight="1">
      <c r="A101" s="131"/>
      <c r="B101" s="131"/>
      <c r="C101" s="131"/>
      <c r="D101" s="131"/>
      <c r="E101" s="131"/>
      <c r="F101" s="380"/>
      <c r="G101" s="131"/>
      <c r="H101" s="131"/>
      <c r="I101" s="164"/>
      <c r="J101" s="131"/>
      <c r="K101" s="164"/>
      <c r="L101" s="164"/>
      <c r="M101" s="164"/>
      <c r="N101" s="164"/>
      <c r="O101" s="164"/>
      <c r="P101" s="131"/>
      <c r="Q101" s="382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2"/>
      <c r="AD101" s="132"/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  <c r="AP101" s="132"/>
      <c r="AQ101" s="132"/>
      <c r="AR101" s="132"/>
      <c r="AS101" s="132"/>
      <c r="AT101" s="132"/>
      <c r="AU101" s="132"/>
      <c r="AV101" s="132"/>
    </row>
    <row r="102" ht="15.75" customHeight="1">
      <c r="A102" s="131"/>
      <c r="B102" s="131"/>
      <c r="C102" s="131"/>
      <c r="D102" s="131"/>
      <c r="E102" s="131"/>
      <c r="F102" s="380"/>
      <c r="G102" s="131"/>
      <c r="H102" s="131"/>
      <c r="I102" s="164"/>
      <c r="J102" s="131"/>
      <c r="K102" s="164"/>
      <c r="L102" s="164"/>
      <c r="M102" s="164"/>
      <c r="N102" s="164"/>
      <c r="O102" s="164"/>
      <c r="P102" s="131"/>
      <c r="Q102" s="382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2"/>
      <c r="AD102" s="132"/>
      <c r="AE102" s="132"/>
      <c r="AF102" s="132"/>
      <c r="AG102" s="132"/>
      <c r="AH102" s="132"/>
      <c r="AI102" s="132"/>
      <c r="AJ102" s="132"/>
      <c r="AK102" s="132"/>
      <c r="AL102" s="132"/>
      <c r="AM102" s="132"/>
      <c r="AN102" s="132"/>
      <c r="AO102" s="132"/>
      <c r="AP102" s="132"/>
      <c r="AQ102" s="132"/>
      <c r="AR102" s="132"/>
      <c r="AS102" s="132"/>
      <c r="AT102" s="132"/>
      <c r="AU102" s="132"/>
      <c r="AV102" s="132"/>
    </row>
    <row r="103" ht="15.75" customHeight="1">
      <c r="A103" s="131"/>
      <c r="B103" s="131"/>
      <c r="C103" s="131"/>
      <c r="D103" s="131"/>
      <c r="E103" s="131"/>
      <c r="F103" s="380"/>
      <c r="G103" s="131"/>
      <c r="H103" s="131"/>
      <c r="I103" s="164"/>
      <c r="J103" s="131"/>
      <c r="K103" s="164"/>
      <c r="L103" s="164"/>
      <c r="M103" s="164"/>
      <c r="N103" s="164"/>
      <c r="O103" s="164"/>
      <c r="P103" s="131"/>
      <c r="Q103" s="382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2"/>
      <c r="AD103" s="132"/>
      <c r="AE103" s="132"/>
      <c r="AF103" s="132"/>
      <c r="AG103" s="132"/>
      <c r="AH103" s="132"/>
      <c r="AI103" s="132"/>
      <c r="AJ103" s="132"/>
      <c r="AK103" s="132"/>
      <c r="AL103" s="132"/>
      <c r="AM103" s="132"/>
      <c r="AN103" s="132"/>
      <c r="AO103" s="132"/>
      <c r="AP103" s="132"/>
      <c r="AQ103" s="132"/>
      <c r="AR103" s="132"/>
      <c r="AS103" s="132"/>
      <c r="AT103" s="132"/>
      <c r="AU103" s="132"/>
      <c r="AV103" s="132"/>
    </row>
    <row r="104" ht="15.75" customHeight="1">
      <c r="A104" s="131"/>
      <c r="B104" s="131"/>
      <c r="C104" s="131"/>
      <c r="D104" s="131"/>
      <c r="E104" s="131"/>
      <c r="F104" s="380"/>
      <c r="G104" s="131"/>
      <c r="H104" s="131"/>
      <c r="I104" s="164"/>
      <c r="J104" s="131"/>
      <c r="K104" s="164"/>
      <c r="L104" s="164"/>
      <c r="M104" s="164"/>
      <c r="N104" s="164"/>
      <c r="O104" s="164"/>
      <c r="P104" s="131"/>
      <c r="Q104" s="382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2"/>
      <c r="AD104" s="132"/>
      <c r="AE104" s="132"/>
      <c r="AF104" s="132"/>
      <c r="AG104" s="132"/>
      <c r="AH104" s="132"/>
      <c r="AI104" s="132"/>
      <c r="AJ104" s="132"/>
      <c r="AK104" s="132"/>
      <c r="AL104" s="132"/>
      <c r="AM104" s="132"/>
      <c r="AN104" s="132"/>
      <c r="AO104" s="132"/>
      <c r="AP104" s="132"/>
      <c r="AQ104" s="132"/>
      <c r="AR104" s="132"/>
      <c r="AS104" s="132"/>
      <c r="AT104" s="132"/>
      <c r="AU104" s="132"/>
      <c r="AV104" s="132"/>
    </row>
    <row r="105" ht="15.75" customHeight="1">
      <c r="A105" s="131"/>
      <c r="B105" s="131"/>
      <c r="C105" s="131"/>
      <c r="D105" s="131"/>
      <c r="E105" s="131"/>
      <c r="F105" s="380"/>
      <c r="G105" s="164"/>
      <c r="H105" s="131"/>
      <c r="I105" s="164"/>
      <c r="J105" s="131"/>
      <c r="K105" s="164"/>
      <c r="L105" s="164"/>
      <c r="M105" s="164"/>
      <c r="N105" s="164"/>
      <c r="O105" s="164"/>
      <c r="P105" s="131"/>
      <c r="Q105" s="382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2"/>
      <c r="AD105" s="132"/>
      <c r="AE105" s="132"/>
      <c r="AF105" s="132"/>
      <c r="AG105" s="132"/>
      <c r="AH105" s="132"/>
      <c r="AI105" s="132"/>
      <c r="AJ105" s="132"/>
      <c r="AK105" s="132"/>
      <c r="AL105" s="132"/>
      <c r="AM105" s="132"/>
      <c r="AN105" s="132"/>
      <c r="AO105" s="132"/>
      <c r="AP105" s="132"/>
      <c r="AQ105" s="132"/>
      <c r="AR105" s="132"/>
      <c r="AS105" s="132"/>
      <c r="AT105" s="132"/>
      <c r="AU105" s="132"/>
      <c r="AV105" s="132"/>
    </row>
    <row r="106" ht="15.75" customHeight="1">
      <c r="A106" s="131"/>
      <c r="B106" s="131"/>
      <c r="C106" s="131"/>
      <c r="D106" s="131"/>
      <c r="E106" s="131"/>
      <c r="F106" s="380"/>
      <c r="G106" s="164"/>
      <c r="H106" s="131"/>
      <c r="I106" s="164"/>
      <c r="J106" s="131"/>
      <c r="K106" s="164"/>
      <c r="L106" s="164"/>
      <c r="M106" s="164"/>
      <c r="N106" s="164"/>
      <c r="O106" s="164"/>
      <c r="P106" s="131"/>
      <c r="Q106" s="382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2"/>
      <c r="AD106" s="132"/>
      <c r="AE106" s="132"/>
      <c r="AF106" s="132"/>
      <c r="AG106" s="132"/>
      <c r="AH106" s="132"/>
      <c r="AI106" s="132"/>
      <c r="AJ106" s="132"/>
      <c r="AK106" s="132"/>
      <c r="AL106" s="132"/>
      <c r="AM106" s="132"/>
      <c r="AN106" s="132"/>
      <c r="AO106" s="132"/>
      <c r="AP106" s="132"/>
      <c r="AQ106" s="132"/>
      <c r="AR106" s="132"/>
      <c r="AS106" s="132"/>
      <c r="AT106" s="132"/>
      <c r="AU106" s="132"/>
      <c r="AV106" s="132"/>
    </row>
    <row r="107" ht="15.75" customHeight="1">
      <c r="A107" s="20"/>
      <c r="B107" s="20"/>
      <c r="C107" s="20"/>
      <c r="D107" s="20"/>
      <c r="E107" s="20"/>
      <c r="F107" s="52"/>
      <c r="G107" s="83"/>
      <c r="H107" s="20"/>
      <c r="I107" s="83"/>
      <c r="J107" s="20"/>
      <c r="K107" s="83"/>
      <c r="L107" s="83"/>
      <c r="M107" s="83"/>
      <c r="N107" s="83"/>
      <c r="O107" s="83"/>
      <c r="P107" s="20"/>
      <c r="Q107" s="48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</row>
    <row r="108" ht="15.75" customHeight="1">
      <c r="A108" s="20"/>
      <c r="B108" s="20"/>
      <c r="C108" s="20"/>
      <c r="D108" s="20"/>
      <c r="E108" s="20"/>
      <c r="F108" s="52"/>
      <c r="G108" s="83"/>
      <c r="H108" s="20"/>
      <c r="I108" s="83"/>
      <c r="J108" s="83"/>
      <c r="K108" s="83"/>
      <c r="L108" s="83"/>
      <c r="M108" s="83"/>
      <c r="N108" s="83"/>
      <c r="O108" s="83"/>
      <c r="P108" s="20"/>
      <c r="Q108" s="48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</row>
    <row r="109" ht="15.75" customHeight="1">
      <c r="A109" s="20"/>
      <c r="B109" s="20"/>
      <c r="C109" s="20"/>
      <c r="D109" s="20"/>
      <c r="E109" s="20"/>
      <c r="F109" s="52"/>
      <c r="G109" s="83"/>
      <c r="H109" s="20"/>
      <c r="I109" s="83"/>
      <c r="J109" s="83"/>
      <c r="K109" s="83"/>
      <c r="L109" s="83"/>
      <c r="M109" s="83"/>
      <c r="N109" s="83"/>
      <c r="O109" s="83"/>
      <c r="P109" s="20"/>
      <c r="Q109" s="48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</row>
    <row r="110" ht="15.75" customHeight="1">
      <c r="A110" s="20"/>
      <c r="B110" s="20"/>
      <c r="C110" s="20"/>
      <c r="D110" s="20"/>
      <c r="E110" s="20"/>
      <c r="F110" s="52"/>
      <c r="G110" s="83"/>
      <c r="H110" s="20"/>
      <c r="I110" s="83"/>
      <c r="J110" s="83"/>
      <c r="K110" s="83"/>
      <c r="L110" s="83"/>
      <c r="M110" s="83"/>
      <c r="N110" s="83"/>
      <c r="O110" s="83"/>
      <c r="P110" s="20"/>
      <c r="Q110" s="48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</row>
    <row r="111" ht="15.75" customHeight="1">
      <c r="A111" s="20"/>
      <c r="B111" s="20"/>
      <c r="C111" s="20"/>
      <c r="D111" s="20"/>
      <c r="E111" s="20"/>
      <c r="F111" s="52"/>
      <c r="G111" s="83"/>
      <c r="H111" s="20"/>
      <c r="I111" s="83"/>
      <c r="J111" s="83"/>
      <c r="K111" s="83"/>
      <c r="L111" s="83"/>
      <c r="M111" s="83"/>
      <c r="N111" s="83"/>
      <c r="O111" s="83"/>
      <c r="P111" s="20"/>
      <c r="Q111" s="48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</row>
    <row r="112" ht="15.75" customHeight="1">
      <c r="A112" s="20"/>
      <c r="B112" s="20"/>
      <c r="C112" s="20"/>
      <c r="D112" s="20"/>
      <c r="E112" s="20"/>
      <c r="F112" s="52"/>
      <c r="G112" s="83"/>
      <c r="H112" s="20"/>
      <c r="I112" s="83"/>
      <c r="J112" s="83"/>
      <c r="K112" s="83"/>
      <c r="L112" s="83"/>
      <c r="M112" s="83"/>
      <c r="N112" s="83"/>
      <c r="O112" s="83"/>
      <c r="P112" s="20"/>
      <c r="Q112" s="48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</row>
    <row r="113" ht="15.75" customHeight="1">
      <c r="A113" s="20"/>
      <c r="B113" s="20"/>
      <c r="C113" s="20"/>
      <c r="D113" s="20"/>
      <c r="E113" s="20"/>
      <c r="F113" s="52"/>
      <c r="G113" s="83"/>
      <c r="H113" s="20"/>
      <c r="I113" s="83"/>
      <c r="J113" s="83"/>
      <c r="K113" s="83"/>
      <c r="L113" s="83"/>
      <c r="M113" s="83"/>
      <c r="N113" s="83"/>
      <c r="O113" s="83"/>
      <c r="P113" s="20"/>
      <c r="Q113" s="48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</row>
    <row r="114" ht="15.75" customHeight="1">
      <c r="A114" s="20"/>
      <c r="B114" s="20"/>
      <c r="C114" s="20"/>
      <c r="D114" s="20"/>
      <c r="E114" s="20"/>
      <c r="F114" s="52"/>
      <c r="G114" s="83"/>
      <c r="H114" s="20"/>
      <c r="I114" s="83"/>
      <c r="J114" s="83"/>
      <c r="K114" s="83"/>
      <c r="L114" s="83"/>
      <c r="M114" s="83"/>
      <c r="N114" s="83"/>
      <c r="O114" s="83"/>
      <c r="P114" s="20"/>
      <c r="Q114" s="48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</row>
    <row r="115" ht="15.75" customHeight="1">
      <c r="A115" s="20"/>
      <c r="B115" s="20"/>
      <c r="C115" s="20"/>
      <c r="D115" s="20"/>
      <c r="E115" s="20"/>
      <c r="F115" s="52"/>
      <c r="G115" s="83"/>
      <c r="H115" s="20"/>
      <c r="I115" s="83"/>
      <c r="J115" s="83"/>
      <c r="K115" s="83"/>
      <c r="L115" s="83"/>
      <c r="M115" s="83"/>
      <c r="N115" s="83"/>
      <c r="O115" s="83"/>
      <c r="P115" s="20"/>
      <c r="Q115" s="48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</row>
    <row r="116" ht="15.75" customHeight="1">
      <c r="A116" s="20"/>
      <c r="B116" s="20"/>
      <c r="C116" s="20"/>
      <c r="D116" s="20"/>
      <c r="E116" s="20"/>
      <c r="F116" s="52"/>
      <c r="G116" s="83"/>
      <c r="H116" s="20"/>
      <c r="I116" s="83"/>
      <c r="J116" s="83"/>
      <c r="K116" s="83"/>
      <c r="L116" s="83"/>
      <c r="M116" s="83"/>
      <c r="N116" s="83"/>
      <c r="O116" s="83"/>
      <c r="P116" s="20"/>
      <c r="Q116" s="48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</row>
    <row r="117" ht="15.75" customHeight="1">
      <c r="A117" s="20"/>
      <c r="B117" s="20"/>
      <c r="C117" s="20"/>
      <c r="D117" s="20"/>
      <c r="E117" s="20"/>
      <c r="F117" s="52"/>
      <c r="G117" s="83"/>
      <c r="H117" s="20"/>
      <c r="I117" s="83"/>
      <c r="J117" s="83"/>
      <c r="K117" s="83"/>
      <c r="L117" s="83"/>
      <c r="M117" s="83"/>
      <c r="N117" s="83"/>
      <c r="O117" s="83"/>
      <c r="P117" s="20"/>
      <c r="Q117" s="48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</row>
    <row r="118" ht="15.75" customHeight="1">
      <c r="A118" s="20"/>
      <c r="B118" s="20"/>
      <c r="C118" s="20"/>
      <c r="D118" s="20"/>
      <c r="E118" s="20"/>
      <c r="F118" s="52"/>
      <c r="G118" s="83"/>
      <c r="H118" s="20"/>
      <c r="I118" s="83"/>
      <c r="J118" s="83"/>
      <c r="K118" s="83"/>
      <c r="L118" s="83"/>
      <c r="M118" s="83"/>
      <c r="N118" s="83"/>
      <c r="O118" s="83"/>
      <c r="P118" s="20"/>
      <c r="Q118" s="48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</row>
    <row r="119" ht="15.75" customHeight="1">
      <c r="A119" s="20"/>
      <c r="B119" s="20"/>
      <c r="C119" s="20"/>
      <c r="D119" s="20"/>
      <c r="E119" s="20"/>
      <c r="F119" s="52"/>
      <c r="G119" s="83"/>
      <c r="H119" s="20"/>
      <c r="I119" s="83"/>
      <c r="J119" s="83"/>
      <c r="K119" s="83"/>
      <c r="L119" s="83"/>
      <c r="M119" s="83"/>
      <c r="N119" s="83"/>
      <c r="O119" s="83"/>
      <c r="P119" s="20"/>
      <c r="Q119" s="48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</row>
    <row r="120" ht="15.75" customHeight="1">
      <c r="A120" s="20"/>
      <c r="B120" s="20"/>
      <c r="C120" s="20"/>
      <c r="D120" s="20"/>
      <c r="E120" s="20"/>
      <c r="F120" s="52"/>
      <c r="G120" s="83"/>
      <c r="H120" s="20"/>
      <c r="I120" s="83"/>
      <c r="J120" s="83"/>
      <c r="K120" s="83"/>
      <c r="L120" s="83"/>
      <c r="M120" s="83"/>
      <c r="N120" s="83"/>
      <c r="O120" s="83"/>
      <c r="P120" s="20"/>
      <c r="Q120" s="48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</row>
    <row r="121" ht="15.75" customHeight="1">
      <c r="A121" s="20"/>
      <c r="B121" s="20"/>
      <c r="C121" s="20"/>
      <c r="D121" s="20"/>
      <c r="E121" s="20"/>
      <c r="F121" s="52"/>
      <c r="G121" s="83"/>
      <c r="H121" s="20"/>
      <c r="I121" s="83"/>
      <c r="J121" s="83"/>
      <c r="K121" s="83"/>
      <c r="L121" s="83"/>
      <c r="M121" s="83"/>
      <c r="N121" s="83"/>
      <c r="O121" s="83"/>
      <c r="P121" s="20"/>
      <c r="Q121" s="48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</row>
    <row r="122" ht="15.75" customHeight="1">
      <c r="A122" s="20"/>
      <c r="B122" s="20"/>
      <c r="C122" s="20"/>
      <c r="D122" s="20"/>
      <c r="E122" s="20"/>
      <c r="F122" s="52"/>
      <c r="G122" s="83"/>
      <c r="H122" s="20"/>
      <c r="I122" s="83"/>
      <c r="J122" s="83"/>
      <c r="K122" s="83"/>
      <c r="L122" s="83"/>
      <c r="M122" s="83"/>
      <c r="N122" s="83"/>
      <c r="O122" s="83"/>
      <c r="P122" s="20"/>
      <c r="Q122" s="48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</row>
    <row r="123" ht="15.75" customHeight="1">
      <c r="A123" s="20"/>
      <c r="B123" s="20"/>
      <c r="C123" s="20"/>
      <c r="D123" s="20"/>
      <c r="E123" s="20"/>
      <c r="F123" s="52"/>
      <c r="G123" s="83"/>
      <c r="H123" s="20"/>
      <c r="I123" s="83"/>
      <c r="J123" s="83"/>
      <c r="K123" s="83"/>
      <c r="L123" s="83"/>
      <c r="M123" s="83"/>
      <c r="N123" s="83"/>
      <c r="O123" s="83"/>
      <c r="P123" s="20"/>
      <c r="Q123" s="48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</row>
    <row r="124" ht="15.75" customHeight="1">
      <c r="A124" s="20"/>
      <c r="B124" s="20"/>
      <c r="C124" s="20"/>
      <c r="D124" s="20"/>
      <c r="E124" s="20"/>
      <c r="F124" s="52"/>
      <c r="G124" s="83"/>
      <c r="H124" s="20"/>
      <c r="I124" s="83"/>
      <c r="J124" s="83"/>
      <c r="K124" s="83"/>
      <c r="L124" s="83"/>
      <c r="M124" s="83"/>
      <c r="N124" s="83"/>
      <c r="O124" s="83"/>
      <c r="P124" s="20"/>
      <c r="Q124" s="48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</row>
    <row r="125" ht="15.75" customHeight="1">
      <c r="A125" s="20"/>
      <c r="B125" s="20"/>
      <c r="C125" s="20"/>
      <c r="D125" s="20"/>
      <c r="E125" s="20"/>
      <c r="F125" s="52"/>
      <c r="G125" s="83"/>
      <c r="H125" s="20"/>
      <c r="I125" s="83"/>
      <c r="J125" s="83"/>
      <c r="K125" s="83"/>
      <c r="L125" s="83"/>
      <c r="M125" s="83"/>
      <c r="N125" s="83"/>
      <c r="O125" s="83"/>
      <c r="P125" s="20"/>
      <c r="Q125" s="48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</row>
    <row r="126" ht="15.75" customHeight="1">
      <c r="A126" s="20"/>
      <c r="B126" s="20"/>
      <c r="C126" s="20"/>
      <c r="D126" s="20"/>
      <c r="E126" s="20"/>
      <c r="F126" s="52"/>
      <c r="G126" s="83"/>
      <c r="H126" s="20"/>
      <c r="I126" s="83"/>
      <c r="J126" s="83"/>
      <c r="K126" s="83"/>
      <c r="L126" s="83"/>
      <c r="M126" s="83"/>
      <c r="N126" s="83"/>
      <c r="O126" s="83"/>
      <c r="P126" s="20"/>
      <c r="Q126" s="48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</row>
    <row r="127" ht="15.75" customHeight="1">
      <c r="A127" s="20"/>
      <c r="B127" s="20"/>
      <c r="C127" s="20"/>
      <c r="D127" s="20"/>
      <c r="E127" s="20"/>
      <c r="F127" s="52"/>
      <c r="G127" s="83"/>
      <c r="H127" s="20"/>
      <c r="I127" s="83"/>
      <c r="J127" s="83"/>
      <c r="K127" s="83"/>
      <c r="L127" s="83"/>
      <c r="M127" s="83"/>
      <c r="N127" s="83"/>
      <c r="O127" s="83"/>
      <c r="P127" s="20"/>
      <c r="Q127" s="48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</row>
    <row r="128" ht="15.75" customHeight="1">
      <c r="A128" s="20"/>
      <c r="B128" s="20"/>
      <c r="C128" s="20"/>
      <c r="D128" s="20"/>
      <c r="E128" s="20"/>
      <c r="F128" s="52"/>
      <c r="G128" s="83"/>
      <c r="H128" s="20"/>
      <c r="I128" s="83"/>
      <c r="J128" s="83"/>
      <c r="K128" s="83"/>
      <c r="L128" s="83"/>
      <c r="M128" s="83"/>
      <c r="N128" s="83"/>
      <c r="O128" s="83"/>
      <c r="P128" s="20"/>
      <c r="Q128" s="48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</row>
    <row r="129" ht="15.75" customHeight="1">
      <c r="A129" s="20"/>
      <c r="B129" s="20"/>
      <c r="C129" s="20"/>
      <c r="D129" s="20"/>
      <c r="E129" s="20"/>
      <c r="F129" s="52"/>
      <c r="G129" s="83"/>
      <c r="H129" s="20"/>
      <c r="I129" s="83"/>
      <c r="J129" s="83"/>
      <c r="K129" s="83"/>
      <c r="L129" s="83"/>
      <c r="M129" s="83"/>
      <c r="N129" s="83"/>
      <c r="O129" s="83"/>
      <c r="P129" s="20"/>
      <c r="Q129" s="48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</row>
    <row r="130" ht="15.75" customHeight="1">
      <c r="A130" s="20"/>
      <c r="B130" s="20"/>
      <c r="C130" s="20"/>
      <c r="D130" s="20"/>
      <c r="E130" s="20"/>
      <c r="F130" s="52"/>
      <c r="G130" s="83"/>
      <c r="H130" s="20"/>
      <c r="I130" s="83"/>
      <c r="J130" s="83"/>
      <c r="K130" s="83"/>
      <c r="L130" s="83"/>
      <c r="M130" s="83"/>
      <c r="N130" s="83"/>
      <c r="O130" s="83"/>
      <c r="P130" s="20"/>
      <c r="Q130" s="48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</row>
    <row r="131" ht="15.75" customHeight="1">
      <c r="A131" s="20"/>
      <c r="B131" s="20"/>
      <c r="C131" s="20"/>
      <c r="D131" s="20"/>
      <c r="E131" s="20"/>
      <c r="F131" s="52"/>
      <c r="G131" s="83"/>
      <c r="H131" s="20"/>
      <c r="I131" s="83"/>
      <c r="J131" s="83"/>
      <c r="K131" s="83"/>
      <c r="L131" s="83"/>
      <c r="M131" s="83"/>
      <c r="N131" s="83"/>
      <c r="O131" s="83"/>
      <c r="P131" s="20"/>
      <c r="Q131" s="48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</row>
    <row r="132" ht="15.75" customHeight="1">
      <c r="A132" s="20"/>
      <c r="B132" s="20"/>
      <c r="C132" s="20"/>
      <c r="D132" s="20"/>
      <c r="E132" s="20"/>
      <c r="F132" s="52"/>
      <c r="G132" s="83"/>
      <c r="H132" s="20"/>
      <c r="I132" s="83"/>
      <c r="J132" s="83"/>
      <c r="K132" s="83"/>
      <c r="L132" s="83"/>
      <c r="M132" s="83"/>
      <c r="N132" s="83"/>
      <c r="O132" s="83"/>
      <c r="P132" s="20"/>
      <c r="Q132" s="48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</row>
    <row r="133" ht="15.75" customHeight="1">
      <c r="A133" s="20"/>
      <c r="B133" s="20"/>
      <c r="C133" s="20"/>
      <c r="D133" s="20"/>
      <c r="E133" s="20"/>
      <c r="F133" s="52"/>
      <c r="G133" s="83"/>
      <c r="H133" s="20"/>
      <c r="I133" s="83"/>
      <c r="J133" s="83"/>
      <c r="K133" s="83"/>
      <c r="L133" s="83"/>
      <c r="M133" s="83"/>
      <c r="N133" s="83"/>
      <c r="O133" s="83"/>
      <c r="P133" s="20"/>
      <c r="Q133" s="48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</row>
    <row r="134" ht="15.75" customHeight="1">
      <c r="A134" s="20"/>
      <c r="B134" s="20"/>
      <c r="C134" s="20"/>
      <c r="D134" s="20"/>
      <c r="E134" s="20"/>
      <c r="F134" s="52"/>
      <c r="G134" s="83"/>
      <c r="H134" s="20"/>
      <c r="I134" s="83"/>
      <c r="J134" s="83"/>
      <c r="K134" s="83"/>
      <c r="L134" s="83"/>
      <c r="M134" s="83"/>
      <c r="N134" s="83"/>
      <c r="O134" s="83"/>
      <c r="P134" s="20"/>
      <c r="Q134" s="48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</row>
    <row r="135" ht="15.75" customHeight="1">
      <c r="A135" s="20"/>
      <c r="B135" s="20"/>
      <c r="C135" s="20"/>
      <c r="D135" s="20"/>
      <c r="E135" s="20"/>
      <c r="F135" s="52"/>
      <c r="G135" s="83"/>
      <c r="H135" s="20"/>
      <c r="I135" s="83"/>
      <c r="J135" s="83"/>
      <c r="K135" s="83"/>
      <c r="L135" s="83"/>
      <c r="M135" s="83"/>
      <c r="N135" s="83"/>
      <c r="O135" s="83"/>
      <c r="P135" s="20"/>
      <c r="Q135" s="48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</row>
    <row r="136" ht="15.75" customHeight="1">
      <c r="A136" s="20"/>
      <c r="B136" s="20"/>
      <c r="C136" s="20"/>
      <c r="D136" s="20"/>
      <c r="E136" s="20"/>
      <c r="F136" s="52"/>
      <c r="G136" s="83"/>
      <c r="H136" s="20"/>
      <c r="I136" s="83"/>
      <c r="J136" s="83"/>
      <c r="K136" s="83"/>
      <c r="L136" s="83"/>
      <c r="M136" s="83"/>
      <c r="N136" s="83"/>
      <c r="O136" s="83"/>
      <c r="P136" s="20"/>
      <c r="Q136" s="48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</row>
    <row r="137" ht="15.75" customHeight="1">
      <c r="A137" s="20"/>
      <c r="B137" s="20"/>
      <c r="C137" s="20"/>
      <c r="D137" s="20"/>
      <c r="E137" s="20"/>
      <c r="F137" s="52"/>
      <c r="G137" s="83"/>
      <c r="H137" s="20"/>
      <c r="I137" s="83"/>
      <c r="J137" s="83"/>
      <c r="K137" s="83"/>
      <c r="L137" s="83"/>
      <c r="M137" s="83"/>
      <c r="N137" s="83"/>
      <c r="O137" s="83"/>
      <c r="P137" s="20"/>
      <c r="Q137" s="48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</row>
    <row r="138" ht="15.75" customHeight="1">
      <c r="A138" s="20"/>
      <c r="B138" s="20"/>
      <c r="C138" s="20"/>
      <c r="D138" s="20"/>
      <c r="E138" s="20"/>
      <c r="F138" s="52"/>
      <c r="G138" s="83"/>
      <c r="H138" s="20"/>
      <c r="I138" s="83"/>
      <c r="J138" s="83"/>
      <c r="K138" s="83"/>
      <c r="L138" s="83"/>
      <c r="M138" s="83"/>
      <c r="N138" s="83"/>
      <c r="O138" s="83"/>
      <c r="P138" s="20"/>
      <c r="Q138" s="48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</row>
    <row r="139" ht="15.75" customHeight="1">
      <c r="A139" s="20"/>
      <c r="B139" s="20"/>
      <c r="C139" s="20"/>
      <c r="D139" s="20"/>
      <c r="E139" s="20"/>
      <c r="F139" s="52"/>
      <c r="G139" s="83"/>
      <c r="H139" s="20"/>
      <c r="I139" s="83"/>
      <c r="J139" s="83"/>
      <c r="K139" s="83"/>
      <c r="L139" s="83"/>
      <c r="M139" s="83"/>
      <c r="N139" s="83"/>
      <c r="O139" s="83"/>
      <c r="P139" s="20"/>
      <c r="Q139" s="48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</row>
    <row r="140" ht="15.75" customHeight="1">
      <c r="A140" s="20"/>
      <c r="B140" s="20"/>
      <c r="C140" s="20"/>
      <c r="D140" s="20"/>
      <c r="E140" s="20"/>
      <c r="F140" s="52"/>
      <c r="G140" s="83"/>
      <c r="H140" s="20"/>
      <c r="I140" s="83"/>
      <c r="J140" s="83"/>
      <c r="K140" s="83"/>
      <c r="L140" s="83"/>
      <c r="M140" s="83"/>
      <c r="N140" s="83"/>
      <c r="O140" s="83"/>
      <c r="P140" s="20"/>
      <c r="Q140" s="48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</row>
    <row r="141" ht="15.75" customHeight="1">
      <c r="A141" s="20"/>
      <c r="B141" s="20"/>
      <c r="C141" s="20"/>
      <c r="D141" s="20"/>
      <c r="E141" s="20"/>
      <c r="F141" s="52"/>
      <c r="G141" s="83"/>
      <c r="H141" s="20"/>
      <c r="I141" s="83"/>
      <c r="J141" s="83"/>
      <c r="K141" s="83"/>
      <c r="L141" s="83"/>
      <c r="M141" s="83"/>
      <c r="N141" s="83"/>
      <c r="O141" s="83"/>
      <c r="P141" s="20"/>
      <c r="Q141" s="48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</row>
    <row r="142" ht="15.75" customHeight="1">
      <c r="A142" s="20"/>
      <c r="B142" s="20"/>
      <c r="C142" s="20"/>
      <c r="D142" s="20"/>
      <c r="E142" s="20"/>
      <c r="F142" s="52"/>
      <c r="G142" s="83"/>
      <c r="H142" s="20"/>
      <c r="I142" s="83"/>
      <c r="J142" s="83"/>
      <c r="K142" s="83"/>
      <c r="L142" s="83"/>
      <c r="M142" s="83"/>
      <c r="N142" s="83"/>
      <c r="O142" s="83"/>
      <c r="P142" s="20"/>
      <c r="Q142" s="48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</row>
    <row r="143" ht="15.75" customHeight="1">
      <c r="A143" s="20"/>
      <c r="B143" s="20"/>
      <c r="C143" s="20"/>
      <c r="D143" s="20"/>
      <c r="E143" s="20"/>
      <c r="F143" s="52"/>
      <c r="G143" s="83"/>
      <c r="H143" s="20"/>
      <c r="I143" s="83"/>
      <c r="J143" s="83"/>
      <c r="K143" s="83"/>
      <c r="L143" s="83"/>
      <c r="M143" s="83"/>
      <c r="N143" s="83"/>
      <c r="O143" s="83"/>
      <c r="P143" s="20"/>
      <c r="Q143" s="48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</row>
    <row r="144" ht="15.75" customHeight="1">
      <c r="A144" s="20"/>
      <c r="B144" s="20"/>
      <c r="C144" s="20"/>
      <c r="D144" s="20"/>
      <c r="E144" s="20"/>
      <c r="F144" s="52"/>
      <c r="G144" s="83"/>
      <c r="H144" s="20"/>
      <c r="I144" s="83"/>
      <c r="J144" s="83"/>
      <c r="K144" s="83"/>
      <c r="L144" s="83"/>
      <c r="M144" s="83"/>
      <c r="N144" s="83"/>
      <c r="O144" s="83"/>
      <c r="P144" s="20"/>
      <c r="Q144" s="48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</row>
    <row r="145" ht="15.75" customHeight="1">
      <c r="A145" s="20"/>
      <c r="B145" s="20"/>
      <c r="C145" s="20"/>
      <c r="D145" s="20"/>
      <c r="E145" s="20"/>
      <c r="F145" s="52"/>
      <c r="G145" s="83"/>
      <c r="H145" s="20"/>
      <c r="I145" s="83"/>
      <c r="J145" s="83"/>
      <c r="K145" s="83"/>
      <c r="L145" s="83"/>
      <c r="M145" s="83"/>
      <c r="N145" s="83"/>
      <c r="O145" s="83"/>
      <c r="P145" s="20"/>
      <c r="Q145" s="48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</row>
    <row r="146" ht="15.75" customHeight="1">
      <c r="A146" s="20"/>
      <c r="B146" s="20"/>
      <c r="C146" s="20"/>
      <c r="D146" s="20"/>
      <c r="E146" s="20"/>
      <c r="F146" s="52"/>
      <c r="G146" s="83"/>
      <c r="H146" s="20"/>
      <c r="I146" s="83"/>
      <c r="J146" s="83"/>
      <c r="K146" s="83"/>
      <c r="L146" s="83"/>
      <c r="M146" s="83"/>
      <c r="N146" s="83"/>
      <c r="O146" s="83"/>
      <c r="P146" s="20"/>
      <c r="Q146" s="48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</row>
    <row r="147" ht="15.75" customHeight="1">
      <c r="A147" s="20"/>
      <c r="B147" s="20"/>
      <c r="C147" s="20"/>
      <c r="D147" s="20"/>
      <c r="E147" s="20"/>
      <c r="F147" s="52"/>
      <c r="G147" s="83"/>
      <c r="H147" s="20"/>
      <c r="I147" s="83"/>
      <c r="J147" s="83"/>
      <c r="K147" s="83"/>
      <c r="L147" s="83"/>
      <c r="M147" s="83"/>
      <c r="N147" s="83"/>
      <c r="O147" s="83"/>
      <c r="P147" s="20"/>
      <c r="Q147" s="48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</row>
    <row r="148" ht="15.75" customHeight="1">
      <c r="A148" s="20"/>
      <c r="B148" s="20"/>
      <c r="C148" s="20"/>
      <c r="D148" s="20"/>
      <c r="E148" s="20"/>
      <c r="F148" s="52"/>
      <c r="G148" s="83"/>
      <c r="H148" s="20"/>
      <c r="I148" s="83"/>
      <c r="J148" s="83"/>
      <c r="K148" s="83"/>
      <c r="L148" s="83"/>
      <c r="M148" s="83"/>
      <c r="N148" s="83"/>
      <c r="O148" s="83"/>
      <c r="P148" s="20"/>
      <c r="Q148" s="48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</row>
    <row r="149" ht="15.75" customHeight="1">
      <c r="A149" s="20"/>
      <c r="B149" s="20"/>
      <c r="C149" s="20"/>
      <c r="D149" s="20"/>
      <c r="E149" s="20"/>
      <c r="F149" s="52"/>
      <c r="G149" s="83"/>
      <c r="H149" s="20"/>
      <c r="I149" s="83"/>
      <c r="J149" s="83"/>
      <c r="K149" s="83"/>
      <c r="L149" s="83"/>
      <c r="M149" s="83"/>
      <c r="N149" s="83"/>
      <c r="O149" s="83"/>
      <c r="P149" s="20"/>
      <c r="Q149" s="48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</row>
    <row r="150" ht="15.75" customHeight="1">
      <c r="A150" s="20"/>
      <c r="B150" s="20"/>
      <c r="C150" s="20"/>
      <c r="D150" s="20"/>
      <c r="E150" s="20"/>
      <c r="F150" s="52"/>
      <c r="G150" s="83"/>
      <c r="H150" s="20"/>
      <c r="I150" s="83"/>
      <c r="J150" s="83"/>
      <c r="K150" s="83"/>
      <c r="L150" s="83"/>
      <c r="M150" s="83"/>
      <c r="N150" s="83"/>
      <c r="O150" s="83"/>
      <c r="P150" s="20"/>
      <c r="Q150" s="48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</row>
    <row r="151" ht="15.75" customHeight="1">
      <c r="A151" s="20"/>
      <c r="B151" s="20"/>
      <c r="C151" s="20"/>
      <c r="D151" s="20"/>
      <c r="E151" s="20"/>
      <c r="F151" s="52"/>
      <c r="G151" s="83"/>
      <c r="H151" s="20"/>
      <c r="I151" s="83"/>
      <c r="J151" s="83"/>
      <c r="K151" s="83"/>
      <c r="L151" s="83"/>
      <c r="M151" s="83"/>
      <c r="N151" s="83"/>
      <c r="O151" s="83"/>
      <c r="P151" s="20"/>
      <c r="Q151" s="48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</row>
    <row r="152" ht="15.75" customHeight="1">
      <c r="A152" s="20"/>
      <c r="B152" s="20"/>
      <c r="C152" s="20"/>
      <c r="D152" s="20"/>
      <c r="E152" s="20"/>
      <c r="F152" s="52"/>
      <c r="G152" s="83"/>
      <c r="H152" s="20"/>
      <c r="I152" s="83"/>
      <c r="J152" s="83"/>
      <c r="K152" s="83"/>
      <c r="L152" s="83"/>
      <c r="M152" s="83"/>
      <c r="N152" s="83"/>
      <c r="O152" s="83"/>
      <c r="P152" s="20"/>
      <c r="Q152" s="48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</row>
    <row r="153" ht="15.75" customHeight="1">
      <c r="A153" s="20"/>
      <c r="B153" s="20"/>
      <c r="C153" s="20"/>
      <c r="D153" s="20"/>
      <c r="E153" s="20"/>
      <c r="F153" s="52"/>
      <c r="G153" s="83"/>
      <c r="H153" s="20"/>
      <c r="I153" s="83"/>
      <c r="J153" s="83"/>
      <c r="K153" s="83"/>
      <c r="L153" s="83"/>
      <c r="M153" s="83"/>
      <c r="N153" s="83"/>
      <c r="O153" s="83"/>
      <c r="P153" s="20"/>
      <c r="Q153" s="48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</row>
    <row r="154" ht="15.75" customHeight="1">
      <c r="A154" s="20"/>
      <c r="B154" s="20"/>
      <c r="C154" s="20"/>
      <c r="D154" s="20"/>
      <c r="E154" s="20"/>
      <c r="F154" s="52"/>
      <c r="G154" s="83"/>
      <c r="H154" s="20"/>
      <c r="I154" s="83"/>
      <c r="J154" s="83"/>
      <c r="K154" s="83"/>
      <c r="L154" s="83"/>
      <c r="M154" s="83"/>
      <c r="N154" s="83"/>
      <c r="O154" s="83"/>
      <c r="P154" s="20"/>
      <c r="Q154" s="48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</row>
    <row r="155" ht="15.75" customHeight="1">
      <c r="A155" s="20"/>
      <c r="B155" s="20"/>
      <c r="C155" s="20"/>
      <c r="D155" s="20"/>
      <c r="E155" s="20"/>
      <c r="F155" s="52"/>
      <c r="G155" s="83"/>
      <c r="H155" s="20"/>
      <c r="I155" s="83"/>
      <c r="J155" s="83"/>
      <c r="K155" s="83"/>
      <c r="L155" s="83"/>
      <c r="M155" s="83"/>
      <c r="N155" s="83"/>
      <c r="O155" s="83"/>
      <c r="P155" s="20"/>
      <c r="Q155" s="48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</row>
    <row r="156" ht="15.75" customHeight="1">
      <c r="A156" s="20"/>
      <c r="B156" s="20"/>
      <c r="C156" s="20"/>
      <c r="D156" s="20"/>
      <c r="E156" s="20"/>
      <c r="F156" s="52"/>
      <c r="G156" s="83"/>
      <c r="H156" s="20"/>
      <c r="I156" s="83"/>
      <c r="J156" s="83"/>
      <c r="K156" s="83"/>
      <c r="L156" s="83"/>
      <c r="M156" s="83"/>
      <c r="N156" s="83"/>
      <c r="O156" s="83"/>
      <c r="P156" s="20"/>
      <c r="Q156" s="48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</row>
    <row r="157" ht="15.75" customHeight="1">
      <c r="A157" s="20"/>
      <c r="B157" s="20"/>
      <c r="C157" s="20"/>
      <c r="D157" s="20"/>
      <c r="E157" s="20"/>
      <c r="F157" s="52"/>
      <c r="G157" s="83"/>
      <c r="H157" s="20"/>
      <c r="I157" s="83"/>
      <c r="J157" s="83"/>
      <c r="K157" s="83"/>
      <c r="L157" s="83"/>
      <c r="M157" s="83"/>
      <c r="N157" s="83"/>
      <c r="O157" s="83"/>
      <c r="P157" s="20"/>
      <c r="Q157" s="48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</row>
    <row r="158" ht="15.75" customHeight="1">
      <c r="A158" s="20"/>
      <c r="B158" s="20"/>
      <c r="C158" s="20"/>
      <c r="D158" s="20"/>
      <c r="E158" s="20"/>
      <c r="F158" s="52"/>
      <c r="G158" s="83"/>
      <c r="H158" s="20"/>
      <c r="I158" s="83"/>
      <c r="J158" s="83"/>
      <c r="K158" s="83"/>
      <c r="L158" s="83"/>
      <c r="M158" s="83"/>
      <c r="N158" s="83"/>
      <c r="O158" s="83"/>
      <c r="P158" s="20"/>
      <c r="Q158" s="48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</row>
    <row r="159" ht="15.75" customHeight="1">
      <c r="A159" s="20"/>
      <c r="B159" s="20"/>
      <c r="C159" s="20"/>
      <c r="D159" s="20"/>
      <c r="E159" s="20"/>
      <c r="F159" s="52"/>
      <c r="G159" s="83"/>
      <c r="H159" s="20"/>
      <c r="I159" s="83"/>
      <c r="J159" s="83"/>
      <c r="K159" s="83"/>
      <c r="L159" s="83"/>
      <c r="M159" s="83"/>
      <c r="N159" s="83"/>
      <c r="O159" s="83"/>
      <c r="P159" s="20"/>
      <c r="Q159" s="48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</row>
    <row r="160" ht="15.75" customHeight="1">
      <c r="A160" s="20"/>
      <c r="B160" s="20"/>
      <c r="C160" s="20"/>
      <c r="D160" s="20"/>
      <c r="E160" s="20"/>
      <c r="F160" s="52"/>
      <c r="G160" s="83"/>
      <c r="H160" s="20"/>
      <c r="I160" s="83"/>
      <c r="J160" s="83"/>
      <c r="K160" s="83"/>
      <c r="L160" s="83"/>
      <c r="M160" s="83"/>
      <c r="N160" s="83"/>
      <c r="O160" s="83"/>
      <c r="P160" s="20"/>
      <c r="Q160" s="48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</row>
    <row r="161" ht="15.75" customHeight="1">
      <c r="A161" s="20"/>
      <c r="B161" s="20"/>
      <c r="C161" s="20"/>
      <c r="D161" s="20"/>
      <c r="E161" s="20"/>
      <c r="F161" s="52"/>
      <c r="G161" s="20"/>
      <c r="H161" s="20"/>
      <c r="I161" s="83"/>
      <c r="J161" s="83"/>
      <c r="K161" s="83"/>
      <c r="L161" s="83"/>
      <c r="M161" s="83"/>
      <c r="N161" s="83"/>
      <c r="O161" s="83"/>
      <c r="P161" s="48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</row>
    <row r="162" ht="15.75" customHeight="1">
      <c r="A162" s="20"/>
      <c r="B162" s="20"/>
      <c r="C162" s="20"/>
      <c r="D162" s="20"/>
      <c r="E162" s="20"/>
      <c r="F162" s="52"/>
      <c r="G162" s="20"/>
      <c r="H162" s="20"/>
      <c r="I162" s="83"/>
      <c r="J162" s="83"/>
      <c r="K162" s="83"/>
      <c r="L162" s="83"/>
      <c r="M162" s="83"/>
      <c r="N162" s="83"/>
      <c r="O162" s="83"/>
      <c r="P162" s="48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83"/>
      <c r="J163" s="83"/>
      <c r="K163" s="83"/>
      <c r="L163" s="83"/>
      <c r="M163" s="83"/>
      <c r="N163" s="83"/>
      <c r="O163" s="83"/>
      <c r="P163" s="48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83"/>
      <c r="J164" s="83"/>
      <c r="K164" s="83"/>
      <c r="L164" s="83"/>
      <c r="M164" s="83"/>
      <c r="N164" s="83"/>
      <c r="O164" s="83"/>
      <c r="P164" s="48"/>
      <c r="Q164" s="20"/>
      <c r="R164" s="20"/>
      <c r="S164" s="20"/>
      <c r="T164" s="20"/>
      <c r="U164" s="20"/>
      <c r="V164" s="252"/>
      <c r="W164" s="20"/>
      <c r="X164" s="20"/>
      <c r="Y164" s="20"/>
      <c r="Z164" s="20"/>
      <c r="AA164" s="20"/>
      <c r="AB164" s="20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83"/>
      <c r="J165" s="83"/>
      <c r="K165" s="83"/>
      <c r="L165" s="83"/>
      <c r="M165" s="83"/>
      <c r="N165" s="83"/>
      <c r="O165" s="83"/>
      <c r="P165" s="48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83"/>
      <c r="J166" s="83"/>
      <c r="K166" s="83"/>
      <c r="L166" s="83"/>
      <c r="M166" s="83"/>
      <c r="N166" s="83"/>
      <c r="O166" s="83"/>
      <c r="P166" s="48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83"/>
      <c r="J167" s="83"/>
      <c r="K167" s="83"/>
      <c r="L167" s="83"/>
      <c r="M167" s="83"/>
      <c r="N167" s="83"/>
      <c r="O167" s="83"/>
      <c r="P167" s="48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83"/>
      <c r="J168" s="83"/>
      <c r="K168" s="83"/>
      <c r="L168" s="83"/>
      <c r="M168" s="83"/>
      <c r="N168" s="83"/>
      <c r="O168" s="83"/>
      <c r="P168" s="48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83"/>
      <c r="J169" s="83"/>
      <c r="K169" s="83"/>
      <c r="L169" s="83"/>
      <c r="M169" s="83"/>
      <c r="N169" s="83"/>
      <c r="O169" s="83"/>
      <c r="P169" s="48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83"/>
      <c r="J170" s="83"/>
      <c r="K170" s="83"/>
      <c r="L170" s="83"/>
      <c r="M170" s="83"/>
      <c r="N170" s="83"/>
      <c r="O170" s="83"/>
      <c r="P170" s="48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83"/>
      <c r="J171" s="83"/>
      <c r="K171" s="83"/>
      <c r="L171" s="83"/>
      <c r="M171" s="83"/>
      <c r="N171" s="83"/>
      <c r="O171" s="83"/>
      <c r="P171" s="48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83"/>
      <c r="J172" s="83"/>
      <c r="K172" s="83"/>
      <c r="L172" s="83"/>
      <c r="M172" s="83"/>
      <c r="N172" s="83"/>
      <c r="O172" s="83"/>
      <c r="P172" s="48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83"/>
      <c r="J173" s="83"/>
      <c r="K173" s="83"/>
      <c r="L173" s="83"/>
      <c r="M173" s="83"/>
      <c r="N173" s="83"/>
      <c r="O173" s="83"/>
      <c r="P173" s="48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83"/>
      <c r="J174" s="83"/>
      <c r="K174" s="83"/>
      <c r="L174" s="83"/>
      <c r="M174" s="83"/>
      <c r="N174" s="83"/>
      <c r="O174" s="83"/>
      <c r="P174" s="48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83"/>
      <c r="J175" s="83"/>
      <c r="K175" s="83"/>
      <c r="L175" s="83"/>
      <c r="M175" s="83"/>
      <c r="N175" s="83"/>
      <c r="O175" s="83"/>
      <c r="P175" s="48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83"/>
      <c r="J176" s="83"/>
      <c r="K176" s="83"/>
      <c r="L176" s="83"/>
      <c r="M176" s="83"/>
      <c r="N176" s="83"/>
      <c r="O176" s="83"/>
      <c r="P176" s="48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83"/>
      <c r="J177" s="83"/>
      <c r="K177" s="83"/>
      <c r="L177" s="83"/>
      <c r="M177" s="83"/>
      <c r="N177" s="83"/>
      <c r="O177" s="83"/>
      <c r="P177" s="48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83"/>
      <c r="J178" s="83"/>
      <c r="K178" s="83"/>
      <c r="L178" s="83"/>
      <c r="M178" s="83"/>
      <c r="N178" s="83"/>
      <c r="O178" s="83"/>
      <c r="P178" s="48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83"/>
      <c r="J179" s="83"/>
      <c r="K179" s="83"/>
      <c r="L179" s="83"/>
      <c r="M179" s="83"/>
      <c r="N179" s="83"/>
      <c r="O179" s="83"/>
      <c r="P179" s="48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83"/>
      <c r="J180" s="83"/>
      <c r="K180" s="83"/>
      <c r="L180" s="83"/>
      <c r="M180" s="83"/>
      <c r="N180" s="83"/>
      <c r="O180" s="83"/>
      <c r="P180" s="48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83"/>
      <c r="J181" s="83"/>
      <c r="K181" s="83"/>
      <c r="L181" s="83"/>
      <c r="M181" s="83"/>
      <c r="N181" s="83"/>
      <c r="O181" s="83"/>
      <c r="P181" s="48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83"/>
      <c r="J182" s="83"/>
      <c r="K182" s="83"/>
      <c r="L182" s="83"/>
      <c r="M182" s="83"/>
      <c r="N182" s="83"/>
      <c r="O182" s="83"/>
      <c r="P182" s="48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83"/>
      <c r="J183" s="83"/>
      <c r="K183" s="83"/>
      <c r="L183" s="83"/>
      <c r="M183" s="83"/>
      <c r="N183" s="83"/>
      <c r="O183" s="83"/>
      <c r="P183" s="48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83"/>
      <c r="J184" s="83"/>
      <c r="K184" s="83"/>
      <c r="L184" s="83"/>
      <c r="M184" s="83"/>
      <c r="N184" s="83"/>
      <c r="O184" s="83"/>
      <c r="P184" s="48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83"/>
      <c r="J185" s="83"/>
      <c r="K185" s="83"/>
      <c r="L185" s="83"/>
      <c r="M185" s="83"/>
      <c r="N185" s="83"/>
      <c r="O185" s="83"/>
      <c r="P185" s="48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83"/>
      <c r="J186" s="83"/>
      <c r="K186" s="83"/>
      <c r="L186" s="83"/>
      <c r="M186" s="83"/>
      <c r="N186" s="83"/>
      <c r="O186" s="83"/>
      <c r="P186" s="48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83"/>
      <c r="J187" s="83"/>
      <c r="K187" s="83"/>
      <c r="L187" s="83"/>
      <c r="M187" s="83"/>
      <c r="N187" s="83"/>
      <c r="O187" s="83"/>
      <c r="P187" s="48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83"/>
      <c r="J188" s="83"/>
      <c r="K188" s="83"/>
      <c r="L188" s="83"/>
      <c r="M188" s="83"/>
      <c r="N188" s="83"/>
      <c r="O188" s="83"/>
      <c r="P188" s="48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83"/>
      <c r="J189" s="83"/>
      <c r="K189" s="83"/>
      <c r="L189" s="83"/>
      <c r="M189" s="83"/>
      <c r="N189" s="83"/>
      <c r="O189" s="83"/>
      <c r="P189" s="48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83"/>
      <c r="J190" s="83"/>
      <c r="K190" s="83"/>
      <c r="L190" s="83"/>
      <c r="M190" s="83"/>
      <c r="N190" s="83"/>
      <c r="O190" s="83"/>
      <c r="P190" s="48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83"/>
      <c r="J191" s="83"/>
      <c r="K191" s="83"/>
      <c r="L191" s="83"/>
      <c r="M191" s="83"/>
      <c r="N191" s="83"/>
      <c r="O191" s="83"/>
      <c r="P191" s="48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83"/>
      <c r="J192" s="83"/>
      <c r="K192" s="83"/>
      <c r="L192" s="83"/>
      <c r="M192" s="83"/>
      <c r="N192" s="83"/>
      <c r="O192" s="83"/>
      <c r="P192" s="48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83"/>
      <c r="J193" s="83"/>
      <c r="K193" s="48"/>
      <c r="L193" s="48"/>
      <c r="M193" s="48"/>
      <c r="N193" s="48"/>
      <c r="O193" s="48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52"/>
      <c r="AB193" s="20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83"/>
      <c r="J194" s="83"/>
      <c r="K194" s="48"/>
      <c r="L194" s="48"/>
      <c r="M194" s="48"/>
      <c r="N194" s="48"/>
      <c r="O194" s="48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52"/>
      <c r="AB194" s="20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83"/>
      <c r="J195" s="83"/>
      <c r="K195" s="48"/>
      <c r="L195" s="48"/>
      <c r="M195" s="48"/>
      <c r="N195" s="48"/>
      <c r="O195" s="48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52"/>
      <c r="AB195" s="20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83"/>
      <c r="J196" s="83"/>
      <c r="K196" s="48"/>
      <c r="L196" s="48"/>
      <c r="M196" s="48"/>
      <c r="N196" s="48"/>
      <c r="O196" s="48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52"/>
      <c r="AB196" s="20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83"/>
      <c r="J197" s="83"/>
      <c r="K197" s="48"/>
      <c r="L197" s="48"/>
      <c r="M197" s="48"/>
      <c r="N197" s="48"/>
      <c r="O197" s="48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52"/>
      <c r="AB197" s="20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83"/>
      <c r="J198" s="83"/>
      <c r="K198" s="48"/>
      <c r="L198" s="48"/>
      <c r="M198" s="48"/>
      <c r="N198" s="48"/>
      <c r="O198" s="48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52"/>
      <c r="AB198" s="20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83"/>
      <c r="J199" s="83"/>
      <c r="K199" s="48"/>
      <c r="L199" s="48"/>
      <c r="M199" s="48"/>
      <c r="N199" s="48"/>
      <c r="O199" s="48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52"/>
      <c r="AB199" s="20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83"/>
      <c r="J200" s="83"/>
      <c r="K200" s="48"/>
      <c r="L200" s="48"/>
      <c r="M200" s="48"/>
      <c r="N200" s="48"/>
      <c r="O200" s="48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52"/>
      <c r="AB200" s="20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83"/>
      <c r="J201" s="83"/>
      <c r="K201" s="48"/>
      <c r="L201" s="48"/>
      <c r="M201" s="48"/>
      <c r="N201" s="48"/>
      <c r="O201" s="48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52"/>
      <c r="AB201" s="20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83"/>
      <c r="J202" s="83"/>
      <c r="K202" s="48"/>
      <c r="L202" s="48"/>
      <c r="M202" s="48"/>
      <c r="N202" s="48"/>
      <c r="O202" s="48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52"/>
      <c r="AB202" s="20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83"/>
      <c r="J203" s="83"/>
      <c r="K203" s="48"/>
      <c r="L203" s="48"/>
      <c r="M203" s="48"/>
      <c r="N203" s="48"/>
      <c r="O203" s="48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52"/>
      <c r="AB203" s="20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83"/>
      <c r="J204" s="83"/>
      <c r="K204" s="48"/>
      <c r="L204" s="48"/>
      <c r="M204" s="48"/>
      <c r="N204" s="48"/>
      <c r="O204" s="48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52"/>
      <c r="AB204" s="20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</row>
    <row r="205" ht="15.75" customHeight="1">
      <c r="A205" s="20"/>
      <c r="B205" s="20"/>
      <c r="C205" s="20"/>
      <c r="D205" s="20"/>
      <c r="E205" s="20"/>
      <c r="F205" s="20"/>
      <c r="G205" s="20"/>
      <c r="H205" s="83"/>
      <c r="I205" s="83"/>
      <c r="J205" s="20"/>
      <c r="K205" s="48"/>
      <c r="L205" s="48"/>
      <c r="M205" s="48"/>
      <c r="N205" s="48"/>
      <c r="O205" s="48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52"/>
      <c r="AB205" s="20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</row>
    <row r="206" ht="15.75" customHeight="1">
      <c r="A206" s="20"/>
      <c r="B206" s="20"/>
      <c r="C206" s="20"/>
      <c r="D206" s="20"/>
      <c r="E206" s="20"/>
      <c r="F206" s="20"/>
      <c r="G206" s="20"/>
      <c r="H206" s="83"/>
      <c r="I206" s="83"/>
      <c r="J206" s="20"/>
      <c r="K206" s="48"/>
      <c r="L206" s="48"/>
      <c r="M206" s="48"/>
      <c r="N206" s="48"/>
      <c r="O206" s="48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52"/>
      <c r="AB206" s="20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</row>
    <row r="207" ht="15.75" customHeight="1">
      <c r="A207" s="20"/>
      <c r="B207" s="20"/>
      <c r="C207" s="20"/>
      <c r="D207" s="20"/>
      <c r="E207" s="20"/>
      <c r="F207" s="20"/>
      <c r="G207" s="20"/>
      <c r="H207" s="83"/>
      <c r="I207" s="83"/>
      <c r="J207" s="20"/>
      <c r="K207" s="48"/>
      <c r="L207" s="48"/>
      <c r="M207" s="48"/>
      <c r="N207" s="48"/>
      <c r="O207" s="48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52"/>
      <c r="AB207" s="20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</row>
    <row r="208" ht="15.75" customHeight="1">
      <c r="A208" s="20"/>
      <c r="B208" s="20"/>
      <c r="C208" s="20"/>
      <c r="D208" s="20"/>
      <c r="E208" s="20"/>
      <c r="F208" s="20"/>
      <c r="G208" s="20"/>
      <c r="H208" s="83"/>
      <c r="I208" s="83"/>
      <c r="J208" s="20"/>
      <c r="K208" s="48"/>
      <c r="L208" s="48"/>
      <c r="M208" s="48"/>
      <c r="N208" s="48"/>
      <c r="O208" s="48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52"/>
      <c r="AB208" s="20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</row>
    <row r="209" ht="15.75" customHeight="1">
      <c r="A209" s="20"/>
      <c r="B209" s="20"/>
      <c r="C209" s="20"/>
      <c r="D209" s="20"/>
      <c r="E209" s="20"/>
      <c r="F209" s="20"/>
      <c r="G209" s="20"/>
      <c r="H209" s="83"/>
      <c r="I209" s="83"/>
      <c r="J209" s="20"/>
      <c r="K209" s="48"/>
      <c r="L209" s="48"/>
      <c r="M209" s="48"/>
      <c r="N209" s="48"/>
      <c r="O209" s="48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52"/>
      <c r="AB209" s="20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</row>
    <row r="210" ht="15.75" customHeight="1">
      <c r="A210" s="20"/>
      <c r="B210" s="20"/>
      <c r="C210" s="20"/>
      <c r="D210" s="20"/>
      <c r="E210" s="20"/>
      <c r="F210" s="20"/>
      <c r="G210" s="20"/>
      <c r="H210" s="83"/>
      <c r="I210" s="83"/>
      <c r="J210" s="20"/>
      <c r="K210" s="48"/>
      <c r="L210" s="48"/>
      <c r="M210" s="48"/>
      <c r="N210" s="48"/>
      <c r="O210" s="48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52"/>
      <c r="AB210" s="20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</row>
    <row r="211" ht="15.75" customHeight="1">
      <c r="A211" s="20"/>
      <c r="B211" s="20"/>
      <c r="C211" s="20"/>
      <c r="D211" s="20"/>
      <c r="E211" s="20"/>
      <c r="F211" s="20"/>
      <c r="G211" s="20"/>
      <c r="H211" s="83"/>
      <c r="I211" s="83"/>
      <c r="J211" s="20"/>
      <c r="K211" s="48"/>
      <c r="L211" s="48"/>
      <c r="M211" s="48"/>
      <c r="N211" s="48"/>
      <c r="O211" s="48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52"/>
      <c r="AB211" s="20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</row>
    <row r="212" ht="15.75" customHeight="1">
      <c r="A212" s="20"/>
      <c r="B212" s="20"/>
      <c r="C212" s="20"/>
      <c r="D212" s="20"/>
      <c r="E212" s="20"/>
      <c r="F212" s="20"/>
      <c r="G212" s="20"/>
      <c r="H212" s="83"/>
      <c r="I212" s="83"/>
      <c r="J212" s="20"/>
      <c r="K212" s="48"/>
      <c r="L212" s="48"/>
      <c r="M212" s="48"/>
      <c r="N212" s="48"/>
      <c r="O212" s="48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52"/>
      <c r="AB212" s="20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</row>
    <row r="213" ht="15.75" customHeight="1">
      <c r="A213" s="20"/>
      <c r="B213" s="20"/>
      <c r="C213" s="20"/>
      <c r="D213" s="20"/>
      <c r="E213" s="20"/>
      <c r="F213" s="20"/>
      <c r="G213" s="20"/>
      <c r="H213" s="83"/>
      <c r="I213" s="83"/>
      <c r="J213" s="20"/>
      <c r="K213" s="48"/>
      <c r="L213" s="48"/>
      <c r="M213" s="48"/>
      <c r="N213" s="48"/>
      <c r="O213" s="48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52"/>
      <c r="AB213" s="20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</row>
    <row r="214" ht="15.75" customHeight="1">
      <c r="A214" s="20"/>
      <c r="B214" s="20"/>
      <c r="C214" s="20"/>
      <c r="D214" s="20"/>
      <c r="E214" s="20"/>
      <c r="F214" s="20"/>
      <c r="G214" s="20"/>
      <c r="H214" s="83"/>
      <c r="I214" s="83"/>
      <c r="J214" s="20"/>
      <c r="K214" s="48"/>
      <c r="L214" s="48"/>
      <c r="M214" s="48"/>
      <c r="N214" s="48"/>
      <c r="O214" s="48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52"/>
      <c r="AB214" s="20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</row>
    <row r="215" ht="15.75" customHeight="1">
      <c r="A215" s="20"/>
      <c r="B215" s="20"/>
      <c r="C215" s="20"/>
      <c r="D215" s="20"/>
      <c r="E215" s="20"/>
      <c r="F215" s="20"/>
      <c r="G215" s="20"/>
      <c r="H215" s="83"/>
      <c r="I215" s="83"/>
      <c r="J215" s="20"/>
      <c r="K215" s="48"/>
      <c r="L215" s="48"/>
      <c r="M215" s="48"/>
      <c r="N215" s="48"/>
      <c r="O215" s="48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52"/>
      <c r="AB215" s="20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</row>
    <row r="216" ht="15.75" customHeight="1">
      <c r="A216" s="20"/>
      <c r="B216" s="20"/>
      <c r="C216" s="20"/>
      <c r="D216" s="20"/>
      <c r="E216" s="20"/>
      <c r="F216" s="20"/>
      <c r="G216" s="20"/>
      <c r="H216" s="83"/>
      <c r="I216" s="83"/>
      <c r="J216" s="20"/>
      <c r="K216" s="48"/>
      <c r="L216" s="48"/>
      <c r="M216" s="48"/>
      <c r="N216" s="48"/>
      <c r="O216" s="48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52"/>
      <c r="AB216" s="20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</row>
    <row r="217" ht="15.75" customHeight="1">
      <c r="A217" s="20"/>
      <c r="B217" s="20"/>
      <c r="C217" s="20"/>
      <c r="D217" s="20"/>
      <c r="E217" s="20"/>
      <c r="F217" s="20"/>
      <c r="G217" s="20"/>
      <c r="H217" s="83"/>
      <c r="I217" s="83"/>
      <c r="J217" s="20"/>
      <c r="K217" s="48"/>
      <c r="L217" s="48"/>
      <c r="M217" s="48"/>
      <c r="N217" s="48"/>
      <c r="O217" s="48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52"/>
      <c r="AB217" s="20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</row>
    <row r="218" ht="15.75" customHeight="1">
      <c r="A218" s="20"/>
      <c r="B218" s="20"/>
      <c r="C218" s="20"/>
      <c r="D218" s="20"/>
      <c r="E218" s="20"/>
      <c r="F218" s="20"/>
      <c r="G218" s="20"/>
      <c r="H218" s="83"/>
      <c r="I218" s="83"/>
      <c r="J218" s="20"/>
      <c r="K218" s="48"/>
      <c r="L218" s="48"/>
      <c r="M218" s="48"/>
      <c r="N218" s="48"/>
      <c r="O218" s="48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52"/>
      <c r="AB218" s="20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</row>
    <row r="219" ht="15.75" customHeight="1">
      <c r="A219" s="20"/>
      <c r="B219" s="20"/>
      <c r="C219" s="20"/>
      <c r="D219" s="20"/>
      <c r="E219" s="20"/>
      <c r="F219" s="20"/>
      <c r="G219" s="20"/>
      <c r="H219" s="83"/>
      <c r="I219" s="83"/>
      <c r="J219" s="20"/>
      <c r="K219" s="48"/>
      <c r="L219" s="48"/>
      <c r="M219" s="48"/>
      <c r="N219" s="48"/>
      <c r="O219" s="48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52"/>
      <c r="AB219" s="20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</row>
    <row r="220" ht="15.75" customHeight="1">
      <c r="A220" s="20"/>
      <c r="B220" s="20"/>
      <c r="C220" s="20"/>
      <c r="D220" s="20"/>
      <c r="E220" s="20"/>
      <c r="F220" s="20"/>
      <c r="G220" s="20"/>
      <c r="H220" s="83"/>
      <c r="I220" s="83"/>
      <c r="J220" s="20"/>
      <c r="K220" s="48"/>
      <c r="L220" s="48"/>
      <c r="M220" s="48"/>
      <c r="N220" s="48"/>
      <c r="O220" s="48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52"/>
      <c r="AB220" s="20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</row>
    <row r="221" ht="15.75" customHeight="1">
      <c r="A221" s="20"/>
      <c r="B221" s="20"/>
      <c r="C221" s="20"/>
      <c r="D221" s="20"/>
      <c r="E221" s="20"/>
      <c r="F221" s="20"/>
      <c r="G221" s="20"/>
      <c r="H221" s="83"/>
      <c r="I221" s="83"/>
      <c r="J221" s="20"/>
      <c r="K221" s="48"/>
      <c r="L221" s="48"/>
      <c r="M221" s="48"/>
      <c r="N221" s="48"/>
      <c r="O221" s="48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52"/>
      <c r="AB221" s="20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</row>
    <row r="222" ht="15.75" customHeight="1">
      <c r="A222" s="20"/>
      <c r="B222" s="20"/>
      <c r="C222" s="20"/>
      <c r="D222" s="20"/>
      <c r="E222" s="20"/>
      <c r="F222" s="20"/>
      <c r="G222" s="20"/>
      <c r="H222" s="83"/>
      <c r="I222" s="83"/>
      <c r="J222" s="20"/>
      <c r="K222" s="48"/>
      <c r="L222" s="48"/>
      <c r="M222" s="48"/>
      <c r="N222" s="48"/>
      <c r="O222" s="48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52"/>
      <c r="AB222" s="20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</row>
    <row r="223" ht="15.75" customHeight="1">
      <c r="A223" s="20"/>
      <c r="B223" s="20"/>
      <c r="C223" s="20"/>
      <c r="D223" s="20"/>
      <c r="E223" s="20"/>
      <c r="F223" s="20"/>
      <c r="G223" s="20"/>
      <c r="H223" s="83"/>
      <c r="I223" s="83"/>
      <c r="J223" s="20"/>
      <c r="K223" s="48"/>
      <c r="L223" s="48"/>
      <c r="M223" s="48"/>
      <c r="N223" s="48"/>
      <c r="O223" s="48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52"/>
      <c r="AB223" s="20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</row>
    <row r="224" ht="15.75" customHeight="1">
      <c r="A224" s="20"/>
      <c r="B224" s="20"/>
      <c r="C224" s="20"/>
      <c r="D224" s="20"/>
      <c r="E224" s="20"/>
      <c r="F224" s="20"/>
      <c r="G224" s="20"/>
      <c r="H224" s="83"/>
      <c r="I224" s="83"/>
      <c r="J224" s="20"/>
      <c r="K224" s="48"/>
      <c r="L224" s="48"/>
      <c r="M224" s="48"/>
      <c r="N224" s="48"/>
      <c r="O224" s="48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52"/>
      <c r="AB224" s="20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</row>
    <row r="225" ht="15.75" customHeight="1">
      <c r="A225" s="20"/>
      <c r="B225" s="20"/>
      <c r="C225" s="20"/>
      <c r="D225" s="20"/>
      <c r="E225" s="20"/>
      <c r="F225" s="20"/>
      <c r="G225" s="20"/>
      <c r="H225" s="83"/>
      <c r="I225" s="83"/>
      <c r="J225" s="20"/>
      <c r="K225" s="48"/>
      <c r="L225" s="48"/>
      <c r="M225" s="48"/>
      <c r="N225" s="48"/>
      <c r="O225" s="48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52"/>
      <c r="AB225" s="20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</row>
    <row r="226" ht="15.75" customHeight="1">
      <c r="A226" s="20"/>
      <c r="B226" s="20"/>
      <c r="C226" s="20"/>
      <c r="D226" s="20"/>
      <c r="E226" s="20"/>
      <c r="F226" s="20"/>
      <c r="G226" s="20"/>
      <c r="H226" s="83"/>
      <c r="I226" s="83"/>
      <c r="J226" s="20"/>
      <c r="K226" s="48"/>
      <c r="L226" s="48"/>
      <c r="M226" s="48"/>
      <c r="N226" s="48"/>
      <c r="O226" s="48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52"/>
      <c r="AB226" s="20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</row>
    <row r="227" ht="15.75" customHeight="1">
      <c r="A227" s="20"/>
      <c r="B227" s="20"/>
      <c r="C227" s="20"/>
      <c r="D227" s="20"/>
      <c r="E227" s="20"/>
      <c r="F227" s="20"/>
      <c r="G227" s="20"/>
      <c r="H227" s="83"/>
      <c r="I227" s="83"/>
      <c r="J227" s="20"/>
      <c r="K227" s="48"/>
      <c r="L227" s="48"/>
      <c r="M227" s="48"/>
      <c r="N227" s="48"/>
      <c r="O227" s="48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52"/>
      <c r="AB227" s="20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</row>
    <row r="228" ht="15.75" customHeight="1">
      <c r="A228" s="20"/>
      <c r="B228" s="20"/>
      <c r="C228" s="20"/>
      <c r="D228" s="20"/>
      <c r="E228" s="20"/>
      <c r="F228" s="20"/>
      <c r="G228" s="20"/>
      <c r="H228" s="83"/>
      <c r="I228" s="83"/>
      <c r="J228" s="20"/>
      <c r="K228" s="48"/>
      <c r="L228" s="48"/>
      <c r="M228" s="48"/>
      <c r="N228" s="48"/>
      <c r="O228" s="48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52"/>
      <c r="AB228" s="20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</row>
    <row r="229" ht="15.75" customHeight="1">
      <c r="A229" s="20"/>
      <c r="B229" s="20"/>
      <c r="C229" s="20"/>
      <c r="D229" s="20"/>
      <c r="E229" s="20"/>
      <c r="F229" s="20"/>
      <c r="G229" s="20"/>
      <c r="H229" s="83"/>
      <c r="I229" s="83"/>
      <c r="J229" s="20"/>
      <c r="K229" s="48"/>
      <c r="L229" s="48"/>
      <c r="M229" s="48"/>
      <c r="N229" s="48"/>
      <c r="O229" s="48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52"/>
      <c r="AB229" s="20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</row>
    <row r="230" ht="15.75" customHeight="1">
      <c r="A230" s="20"/>
      <c r="B230" s="20"/>
      <c r="C230" s="20"/>
      <c r="D230" s="20"/>
      <c r="E230" s="20"/>
      <c r="F230" s="20"/>
      <c r="G230" s="20"/>
      <c r="H230" s="83"/>
      <c r="I230" s="83"/>
      <c r="J230" s="20"/>
      <c r="K230" s="48"/>
      <c r="L230" s="48"/>
      <c r="M230" s="48"/>
      <c r="N230" s="48"/>
      <c r="O230" s="48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52"/>
      <c r="AB230" s="20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</row>
    <row r="231" ht="15.75" customHeight="1">
      <c r="A231" s="20"/>
      <c r="B231" s="20"/>
      <c r="C231" s="20"/>
      <c r="D231" s="20"/>
      <c r="E231" s="20"/>
      <c r="F231" s="20"/>
      <c r="G231" s="20"/>
      <c r="H231" s="83"/>
      <c r="I231" s="83"/>
      <c r="J231" s="20"/>
      <c r="K231" s="48"/>
      <c r="L231" s="48"/>
      <c r="M231" s="48"/>
      <c r="N231" s="48"/>
      <c r="O231" s="48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52"/>
      <c r="AB231" s="20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</row>
    <row r="232" ht="15.75" customHeight="1">
      <c r="A232" s="20"/>
      <c r="B232" s="20"/>
      <c r="C232" s="20"/>
      <c r="D232" s="20"/>
      <c r="E232" s="20"/>
      <c r="F232" s="20"/>
      <c r="G232" s="20"/>
      <c r="H232" s="83"/>
      <c r="I232" s="83"/>
      <c r="J232" s="20"/>
      <c r="K232" s="48"/>
      <c r="L232" s="48"/>
      <c r="M232" s="48"/>
      <c r="N232" s="48"/>
      <c r="O232" s="48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52"/>
      <c r="AB232" s="20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</row>
    <row r="233" ht="15.75" customHeight="1">
      <c r="A233" s="20"/>
      <c r="B233" s="20"/>
      <c r="C233" s="20"/>
      <c r="D233" s="20"/>
      <c r="E233" s="20"/>
      <c r="F233" s="20"/>
      <c r="G233" s="20"/>
      <c r="H233" s="83"/>
      <c r="I233" s="83"/>
      <c r="J233" s="20"/>
      <c r="K233" s="48"/>
      <c r="L233" s="48"/>
      <c r="M233" s="48"/>
      <c r="N233" s="48"/>
      <c r="O233" s="48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52"/>
      <c r="AB233" s="20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</row>
    <row r="234" ht="15.75" customHeight="1">
      <c r="A234" s="20"/>
      <c r="B234" s="20"/>
      <c r="C234" s="20"/>
      <c r="D234" s="20"/>
      <c r="E234" s="20"/>
      <c r="F234" s="20"/>
      <c r="G234" s="20"/>
      <c r="H234" s="83"/>
      <c r="I234" s="83"/>
      <c r="J234" s="20"/>
      <c r="K234" s="48"/>
      <c r="L234" s="48"/>
      <c r="M234" s="48"/>
      <c r="N234" s="48"/>
      <c r="O234" s="48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52"/>
      <c r="AB234" s="20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</row>
    <row r="235" ht="15.75" customHeight="1">
      <c r="A235" s="20"/>
      <c r="B235" s="20"/>
      <c r="C235" s="20"/>
      <c r="D235" s="20"/>
      <c r="E235" s="20"/>
      <c r="F235" s="20"/>
      <c r="G235" s="20"/>
      <c r="H235" s="83"/>
      <c r="I235" s="83"/>
      <c r="J235" s="20"/>
      <c r="K235" s="48"/>
      <c r="L235" s="48"/>
      <c r="M235" s="48"/>
      <c r="N235" s="48"/>
      <c r="O235" s="48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52"/>
      <c r="AB235" s="20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</row>
    <row r="236" ht="15.75" customHeight="1">
      <c r="A236" s="20"/>
      <c r="B236" s="20"/>
      <c r="C236" s="20"/>
      <c r="D236" s="20"/>
      <c r="E236" s="20"/>
      <c r="F236" s="20"/>
      <c r="G236" s="20"/>
      <c r="H236" s="83"/>
      <c r="I236" s="83"/>
      <c r="J236" s="20"/>
      <c r="K236" s="48"/>
      <c r="L236" s="48"/>
      <c r="M236" s="48"/>
      <c r="N236" s="48"/>
      <c r="O236" s="48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52"/>
      <c r="AB236" s="20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</row>
    <row r="237" ht="15.75" customHeight="1">
      <c r="A237" s="20"/>
      <c r="B237" s="20"/>
      <c r="C237" s="20"/>
      <c r="D237" s="20"/>
      <c r="E237" s="20"/>
      <c r="F237" s="20"/>
      <c r="G237" s="20"/>
      <c r="H237" s="83"/>
      <c r="I237" s="83"/>
      <c r="J237" s="20"/>
      <c r="K237" s="48"/>
      <c r="L237" s="48"/>
      <c r="M237" s="48"/>
      <c r="N237" s="48"/>
      <c r="O237" s="48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52"/>
      <c r="AB237" s="20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</row>
    <row r="238" ht="15.75" customHeight="1">
      <c r="A238" s="20"/>
      <c r="B238" s="20"/>
      <c r="C238" s="20"/>
      <c r="D238" s="20"/>
      <c r="E238" s="20"/>
      <c r="F238" s="20"/>
      <c r="G238" s="20"/>
      <c r="H238" s="83"/>
      <c r="I238" s="83"/>
      <c r="J238" s="20"/>
      <c r="K238" s="48"/>
      <c r="L238" s="48"/>
      <c r="M238" s="48"/>
      <c r="N238" s="48"/>
      <c r="O238" s="48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52"/>
      <c r="AB238" s="20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</row>
    <row r="239" ht="15.75" customHeight="1">
      <c r="A239" s="20"/>
      <c r="B239" s="20"/>
      <c r="C239" s="20"/>
      <c r="D239" s="20"/>
      <c r="E239" s="20"/>
      <c r="F239" s="20"/>
      <c r="G239" s="20"/>
      <c r="H239" s="83"/>
      <c r="I239" s="83"/>
      <c r="J239" s="20"/>
      <c r="K239" s="48"/>
      <c r="L239" s="48"/>
      <c r="M239" s="48"/>
      <c r="N239" s="48"/>
      <c r="O239" s="48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52"/>
      <c r="AB239" s="20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</row>
    <row r="240" ht="15.75" customHeight="1">
      <c r="A240" s="20"/>
      <c r="B240" s="20"/>
      <c r="C240" s="20"/>
      <c r="D240" s="20"/>
      <c r="E240" s="20"/>
      <c r="F240" s="20"/>
      <c r="G240" s="20"/>
      <c r="H240" s="83"/>
      <c r="I240" s="83"/>
      <c r="J240" s="20"/>
      <c r="K240" s="48"/>
      <c r="L240" s="48"/>
      <c r="M240" s="48"/>
      <c r="N240" s="48"/>
      <c r="O240" s="48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52"/>
      <c r="AB240" s="20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</row>
    <row r="241" ht="15.75" customHeight="1">
      <c r="A241" s="20"/>
      <c r="B241" s="20"/>
      <c r="C241" s="20"/>
      <c r="D241" s="20"/>
      <c r="E241" s="20"/>
      <c r="F241" s="20"/>
      <c r="G241" s="20"/>
      <c r="H241" s="83"/>
      <c r="I241" s="83"/>
      <c r="J241" s="20"/>
      <c r="K241" s="48"/>
      <c r="L241" s="48"/>
      <c r="M241" s="48"/>
      <c r="N241" s="48"/>
      <c r="O241" s="48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52"/>
      <c r="AB241" s="20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48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48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48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48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48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48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48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48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48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48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48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48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48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48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48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48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48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48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48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48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48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48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48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48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48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48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48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48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48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48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48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48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48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48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48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48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48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48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48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48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48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48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48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48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48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48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48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48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48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48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48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48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48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48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48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48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48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48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48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48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48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48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48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48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48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48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48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48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48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48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48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48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48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48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48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48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48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48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48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48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48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48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48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48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48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48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48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48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48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48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48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48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48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48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48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48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48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48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48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48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48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48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48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48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48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48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48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48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48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48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48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48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48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48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48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48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48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48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48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48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48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48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48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48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48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48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48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48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48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48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48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48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48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48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48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48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48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48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48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48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48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48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48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48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48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48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48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48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48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48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48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48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48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48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48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48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48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48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48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48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48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48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48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48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48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48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48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48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48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48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48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48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48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48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48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48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48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48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48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48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48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48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48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48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48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48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48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48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48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48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48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48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48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48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48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48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48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48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48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48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48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48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48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48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48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48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48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48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48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48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48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48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48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48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48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48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48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48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48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48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48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48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48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48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48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48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48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48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48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48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48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48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48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48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48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48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48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48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48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48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48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48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48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48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48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48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48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48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48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48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48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48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48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48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48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48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48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48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48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48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48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48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48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48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48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48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48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48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48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48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48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48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48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48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48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48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48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48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48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48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48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48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48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48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48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48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48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48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48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48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48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48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48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48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48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48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48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48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48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48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48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48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48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48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48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48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48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48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48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48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48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48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48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48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48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48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48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48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48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48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48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48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48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48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48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48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48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48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48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48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48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48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48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48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48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48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48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48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48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48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48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48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48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48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48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48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48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48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48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48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48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48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48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48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48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48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48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48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48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48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48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48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48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48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48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48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48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48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48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48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48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48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48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48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48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48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48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48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48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48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48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48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48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48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48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48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48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48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48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48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48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48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48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48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48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48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48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48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48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48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48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48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48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48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48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48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48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48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48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48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48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48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48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48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48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48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48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48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48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48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48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48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48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48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48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48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48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48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48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48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48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48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48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48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48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48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48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48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48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48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48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48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48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48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48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48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48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48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48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48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48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48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48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48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48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48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48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48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48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48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48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48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48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48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48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48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48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48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48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48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48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48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48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48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48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48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48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48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48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48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48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48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48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48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48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48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48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48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48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48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48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48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48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48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48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48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48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48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48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48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48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48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48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48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48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48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48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48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48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48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48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48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48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48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48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48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48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48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48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48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48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48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48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48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48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48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48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48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48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48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48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48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48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48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48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48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48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48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48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48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48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48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48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48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48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48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48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48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48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48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48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48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48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48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48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48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48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48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48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48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48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48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48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48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48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48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48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48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48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48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48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48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48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48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48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48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48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48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48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48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48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48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48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48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48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48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48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48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48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48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48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48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48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48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48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48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48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48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48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48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48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48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48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48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48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48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48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48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48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48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48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48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48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48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48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48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48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48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48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48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48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48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48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48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48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48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48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48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48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48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48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48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48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48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48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48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48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48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48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48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48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48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48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48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48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48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48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48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48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48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48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48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48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48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48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48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48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48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48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48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48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48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48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48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48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48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48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48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48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48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48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48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48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48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48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48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48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48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48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48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48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48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48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48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48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48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48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48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48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48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48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48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48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48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48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48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48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48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48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48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48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48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48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48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48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48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48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48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48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48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48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48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48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48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48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48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48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48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48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48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48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48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48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48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48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48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48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48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48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48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48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48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48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48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48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48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48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48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48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48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48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48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48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48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48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48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48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48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48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48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48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48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48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48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48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48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48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48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48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48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</row>
    <row r="1002" ht="15.75" customHeight="1">
      <c r="A1002" s="20"/>
      <c r="B1002" s="20"/>
      <c r="C1002" s="20"/>
      <c r="D1002" s="20"/>
      <c r="E1002" s="20"/>
      <c r="F1002" s="20"/>
      <c r="G1002" s="20"/>
      <c r="H1002" s="20"/>
      <c r="I1002" s="48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</row>
    <row r="1003" ht="15.75" customHeight="1">
      <c r="A1003" s="20"/>
      <c r="B1003" s="20"/>
      <c r="C1003" s="20"/>
      <c r="D1003" s="20"/>
      <c r="E1003" s="20"/>
      <c r="F1003" s="20"/>
      <c r="G1003" s="20"/>
      <c r="H1003" s="20"/>
      <c r="I1003" s="48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48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</row>
    <row r="1005" ht="15.75" customHeight="1">
      <c r="A1005" s="20"/>
      <c r="B1005" s="20"/>
      <c r="C1005" s="20"/>
      <c r="D1005" s="20"/>
      <c r="E1005" s="20"/>
      <c r="F1005" s="20"/>
      <c r="G1005" s="20"/>
      <c r="H1005" s="20"/>
      <c r="I1005" s="48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</row>
    <row r="1006" ht="15.75" customHeight="1">
      <c r="A1006" s="20"/>
      <c r="B1006" s="20"/>
      <c r="C1006" s="20"/>
      <c r="D1006" s="20"/>
      <c r="E1006" s="20"/>
      <c r="F1006" s="20"/>
      <c r="G1006" s="20"/>
      <c r="H1006" s="20"/>
      <c r="I1006" s="48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48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2"/>
      <c r="AD1007" s="2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48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</row>
    <row r="1009" ht="15.75" customHeight="1">
      <c r="A1009" s="20"/>
      <c r="B1009" s="20"/>
      <c r="C1009" s="20"/>
      <c r="D1009" s="20"/>
      <c r="E1009" s="20"/>
      <c r="F1009" s="20"/>
      <c r="G1009" s="20"/>
      <c r="H1009" s="20"/>
      <c r="I1009" s="48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2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</row>
    <row r="1010" ht="15.75" customHeight="1">
      <c r="A1010" s="20"/>
      <c r="B1010" s="20"/>
      <c r="C1010" s="20"/>
      <c r="D1010" s="20"/>
      <c r="E1010" s="20"/>
      <c r="F1010" s="20"/>
      <c r="G1010" s="20"/>
      <c r="H1010" s="20"/>
      <c r="I1010" s="48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2"/>
      <c r="AD1010" s="22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</row>
    <row r="1011" ht="15.75" customHeight="1">
      <c r="A1011" s="20"/>
      <c r="B1011" s="20"/>
      <c r="C1011" s="20"/>
      <c r="D1011" s="20"/>
      <c r="E1011" s="20"/>
      <c r="F1011" s="20"/>
      <c r="G1011" s="20"/>
      <c r="H1011" s="20"/>
      <c r="I1011" s="48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2"/>
      <c r="AD1011" s="22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</row>
    <row r="1012" ht="15.75" customHeight="1">
      <c r="A1012" s="20"/>
      <c r="B1012" s="20"/>
      <c r="C1012" s="20"/>
      <c r="D1012" s="20"/>
      <c r="E1012" s="20"/>
      <c r="F1012" s="20"/>
      <c r="G1012" s="20"/>
      <c r="H1012" s="20"/>
      <c r="I1012" s="48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2"/>
      <c r="AD1012" s="22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</row>
    <row r="1013" ht="15.75" customHeight="1">
      <c r="A1013" s="20"/>
      <c r="B1013" s="20"/>
      <c r="C1013" s="20"/>
      <c r="D1013" s="20"/>
      <c r="E1013" s="20"/>
      <c r="F1013" s="20"/>
      <c r="G1013" s="20"/>
      <c r="H1013" s="20"/>
      <c r="I1013" s="48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2"/>
      <c r="AD1013" s="22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</row>
    <row r="1014" ht="15.75" customHeight="1">
      <c r="A1014" s="20"/>
      <c r="B1014" s="20"/>
      <c r="C1014" s="20"/>
      <c r="D1014" s="20"/>
      <c r="E1014" s="20"/>
      <c r="F1014" s="20"/>
      <c r="G1014" s="20"/>
      <c r="H1014" s="20"/>
      <c r="I1014" s="48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2"/>
      <c r="AD1014" s="22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</row>
    <row r="1015" ht="15.75" customHeight="1">
      <c r="A1015" s="20"/>
      <c r="B1015" s="20"/>
      <c r="C1015" s="20"/>
      <c r="D1015" s="20"/>
      <c r="E1015" s="20"/>
      <c r="F1015" s="20"/>
      <c r="G1015" s="20"/>
      <c r="H1015" s="20"/>
      <c r="I1015" s="48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2"/>
      <c r="AD1015" s="22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</row>
    <row r="1016" ht="15.75" customHeight="1">
      <c r="A1016" s="20"/>
      <c r="B1016" s="20"/>
      <c r="C1016" s="20"/>
      <c r="D1016" s="20"/>
      <c r="E1016" s="20"/>
      <c r="F1016" s="20"/>
      <c r="G1016" s="20"/>
      <c r="H1016" s="20"/>
      <c r="I1016" s="48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2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</row>
  </sheetData>
  <mergeCells count="6">
    <mergeCell ref="A26:A27"/>
    <mergeCell ref="B26:B27"/>
    <mergeCell ref="V28:V29"/>
    <mergeCell ref="W28:W29"/>
    <mergeCell ref="X28:X29"/>
    <mergeCell ref="Z28:Z29"/>
  </mergeCells>
  <conditionalFormatting sqref="A6:AH1000">
    <cfRule type="expression" dxfId="14" priority="1" stopIfTrue="1">
      <formula>$B6="ELABOR. ADITIVO"</formula>
    </cfRule>
  </conditionalFormatting>
  <conditionalFormatting sqref="A6:AA1016">
    <cfRule type="expression" dxfId="7" priority="2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AA1016">
    <cfRule type="expression" dxfId="8" priority="3" stopIfTrue="1">
      <formula>OR($B6="RECURSOS PARLAMENTAR - EMPENHO", $B6="EMPENHAR - RECURSOS PARLAMENTAR")</formula>
    </cfRule>
  </conditionalFormatting>
  <conditionalFormatting sqref="A6:AA1016">
    <cfRule type="expression" dxfId="5" priority="4" stopIfTrue="1">
      <formula>OR($B6="2º CART. CONTRATO - ELABOR. CONTRATO", $B6="AGUARDAN. ASS. CONTRATO", $B6="PUBLICAÇÃO DO CONTRATO")</formula>
    </cfRule>
  </conditionalFormatting>
  <conditionalFormatting sqref="A6:AA1016">
    <cfRule type="expression" dxfId="9" priority="5" stopIfTrue="1">
      <formula>$B6="CONTRATO COM GESTOR CONTRATO"</formula>
    </cfRule>
  </conditionalFormatting>
  <conditionalFormatting sqref="A6:AA1016">
    <cfRule type="expression" dxfId="10" priority="6" stopIfTrue="1">
      <formula>$B6="DEVOLVIDO PARA PAGAMENTO"</formula>
    </cfRule>
  </conditionalFormatting>
  <conditionalFormatting sqref="A6:AA1016">
    <cfRule type="expression" dxfId="11" priority="7" stopIfTrue="1">
      <formula>OR($B6="LIQUIDADO", $B6="PAGO")</formula>
    </cfRule>
  </conditionalFormatting>
  <conditionalFormatting sqref="A6:AA1016">
    <cfRule type="expression" dxfId="3" priority="8" stopIfTrue="1">
      <formula>$B6="ENVIADO SAF PARA TRANSF. CONTÁBIL"</formula>
    </cfRule>
  </conditionalFormatting>
  <conditionalFormatting sqref="A6:AA1016">
    <cfRule type="expression" dxfId="3" priority="9" stopIfTrue="1">
      <formula>$B6="ENVIADO SAF PARA TRANSF. CONTÁBIL"</formula>
    </cfRule>
  </conditionalFormatting>
  <conditionalFormatting sqref="A6:AA1016">
    <cfRule type="expression" dxfId="12" priority="10" stopIfTrue="1">
      <formula>OR($B6="LIQUIDADO", $B6="PAGO")</formula>
    </cfRule>
  </conditionalFormatting>
  <conditionalFormatting sqref="A6:AA1016">
    <cfRule type="expression" dxfId="13" priority="11" stopIfTrue="1">
      <formula>$B6="DEVOLVIDO PARA PAGAMENTO"</formula>
    </cfRule>
  </conditionalFormatting>
  <conditionalFormatting sqref="A6:AA1016">
    <cfRule type="expression" dxfId="9" priority="12" stopIfTrue="1">
      <formula>$B6="CONTRATO COM GESTOR CONTRATO"</formula>
    </cfRule>
  </conditionalFormatting>
  <conditionalFormatting sqref="A6:AA1016">
    <cfRule type="expression" dxfId="5" priority="13" stopIfTrue="1">
      <formula>OR($B6="2º CART. CONTRATO - ELABOR. CONTRATO", $B6="AGUARDAN. ASS. CONTRATO", $B6="PUBLICAÇÃO DO CONTRATO")</formula>
    </cfRule>
  </conditionalFormatting>
  <conditionalFormatting sqref="A6:AA1016">
    <cfRule type="expression" dxfId="8" priority="14" stopIfTrue="1">
      <formula>OR($B6="RECURSOS PARLAMENTAR - EMPENHO", $B6="EMPENHAR - RECURSOS PARLAMENTAR")</formula>
    </cfRule>
  </conditionalFormatting>
  <conditionalFormatting sqref="A6:AA1016">
    <cfRule type="expression" dxfId="7" priority="15" stopIfTrue="1">
      <formula>OR($B6="CRIANDO O PROCESSO", $B6="PESQUIA DE PREÇOS", $B6="MANIFESTAÇÃO GESTOR", $B6="AGUARDAN. AUTORIZAÇÃO DIRIGENTE", $B6="ELABORAÇÃO DESPACHO CH SEÇ FIN")</formula>
    </cfRule>
  </conditionalFormatting>
  <dataValidations>
    <dataValidation type="list" allowBlank="1" showErrorMessage="1" sqref="I6:I1000">
      <formula1>LISTA!$O$3:$O$200</formula1>
    </dataValidation>
    <dataValidation type="list" allowBlank="1" sqref="B6:B17 B19:B26 B28:B1016">
      <formula1>LISTA!$E$22:$E$41</formula1>
    </dataValidation>
    <dataValidation type="list" allowBlank="1" showErrorMessage="1" sqref="H6:H1000">
      <formula1>LISTA!$E$12:$E$20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3.43"/>
    <col customWidth="1" min="3" max="3" width="13.14"/>
    <col customWidth="1" min="4" max="4" width="15.86"/>
    <col customWidth="1" min="5" max="5" width="13.14"/>
    <col customWidth="1" min="6" max="6" width="27.86"/>
    <col customWidth="1" min="7" max="7" width="19.86"/>
    <col customWidth="1" min="8" max="8" width="25.14"/>
    <col customWidth="1" min="9" max="9" width="25.43"/>
    <col customWidth="1" min="10" max="10" width="15.14"/>
    <col customWidth="1" min="11" max="16" width="23.43"/>
    <col customWidth="1" min="17" max="17" width="25.43"/>
    <col customWidth="1" min="18" max="18" width="15.14"/>
    <col customWidth="1" min="19" max="24" width="25.43"/>
    <col customWidth="1" min="25" max="25" width="16.0"/>
    <col customWidth="1" min="26" max="26" width="37.0"/>
    <col customWidth="1" min="27" max="27" width="12.71"/>
    <col customWidth="1" min="28" max="28" width="41.0"/>
    <col customWidth="1" min="29" max="29" width="36.57"/>
    <col customWidth="1" min="30" max="30" width="18.57"/>
    <col customWidth="1" min="31" max="31" width="23.57"/>
    <col customWidth="1" min="32" max="32" width="23.29"/>
    <col customWidth="1" min="33" max="33" width="8.14"/>
    <col customWidth="1" min="34" max="34" width="16.0"/>
    <col customWidth="1" min="35" max="35" width="34.29"/>
    <col customWidth="1" min="36" max="51" width="14.43"/>
  </cols>
  <sheetData>
    <row r="1" ht="15.0" customHeight="1">
      <c r="A1" s="7" t="s">
        <v>10</v>
      </c>
      <c r="B1" s="9" t="s">
        <v>11</v>
      </c>
      <c r="C1" s="9" t="s">
        <v>12</v>
      </c>
      <c r="D1" s="7"/>
      <c r="E1" s="169"/>
      <c r="F1" s="9" t="s">
        <v>15</v>
      </c>
      <c r="G1" s="15" t="s">
        <v>155</v>
      </c>
      <c r="H1" s="15" t="s">
        <v>17</v>
      </c>
      <c r="I1" s="16" t="s">
        <v>18</v>
      </c>
      <c r="J1" s="9" t="s">
        <v>19</v>
      </c>
      <c r="K1" s="170" t="s">
        <v>443</v>
      </c>
      <c r="L1" s="170"/>
      <c r="M1" s="170"/>
      <c r="N1" s="170"/>
      <c r="O1" s="170"/>
      <c r="P1" s="170"/>
      <c r="Q1" s="9" t="s">
        <v>20</v>
      </c>
      <c r="R1" s="9" t="s">
        <v>21</v>
      </c>
      <c r="S1" s="161" t="s">
        <v>6</v>
      </c>
      <c r="T1" s="161" t="s">
        <v>156</v>
      </c>
      <c r="V1" s="18"/>
      <c r="W1" s="20"/>
      <c r="X1" s="20"/>
      <c r="Y1" s="20"/>
      <c r="Z1" s="20"/>
      <c r="AA1" s="20"/>
      <c r="AB1" s="20"/>
      <c r="AC1" s="20"/>
      <c r="AD1" s="20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6"/>
    </row>
    <row r="2" ht="52.5" customHeight="1">
      <c r="A2" s="28" t="s">
        <v>935</v>
      </c>
      <c r="B2" s="28" t="s">
        <v>936</v>
      </c>
      <c r="C2" s="31" t="s">
        <v>937</v>
      </c>
      <c r="D2" s="33"/>
      <c r="E2" s="172"/>
      <c r="F2" s="33" t="s">
        <v>938</v>
      </c>
      <c r="G2" s="35" t="s">
        <v>939</v>
      </c>
      <c r="H2" s="35" t="s">
        <v>940</v>
      </c>
      <c r="I2" s="38" t="s">
        <v>941</v>
      </c>
      <c r="J2" s="33" t="s">
        <v>664</v>
      </c>
      <c r="K2" s="39" t="s">
        <v>131</v>
      </c>
      <c r="L2" s="39"/>
      <c r="M2" s="39"/>
      <c r="N2" s="39"/>
      <c r="O2" s="39"/>
      <c r="P2" s="39"/>
      <c r="Q2" s="506">
        <v>46160.0</v>
      </c>
      <c r="R2" s="28" t="s">
        <v>34</v>
      </c>
      <c r="S2" s="468" t="s">
        <v>942</v>
      </c>
      <c r="T2" s="161" t="s">
        <v>144</v>
      </c>
      <c r="V2" s="44"/>
      <c r="W2" s="20"/>
      <c r="X2" s="20"/>
      <c r="Y2" s="20"/>
      <c r="Z2" s="20"/>
      <c r="AA2" s="20"/>
      <c r="AB2" s="20"/>
      <c r="AC2" s="20"/>
      <c r="AD2" s="20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6"/>
    </row>
    <row r="3" ht="15.0" customHeight="1">
      <c r="A3" s="20"/>
      <c r="B3" s="20"/>
      <c r="C3" s="20"/>
      <c r="D3" s="20"/>
      <c r="E3" s="20"/>
      <c r="F3" s="20"/>
      <c r="G3" s="20"/>
      <c r="H3" s="20"/>
      <c r="I3" s="48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52"/>
      <c r="Y3" s="52"/>
      <c r="Z3" s="20"/>
      <c r="AA3" s="54"/>
      <c r="AB3" s="20"/>
      <c r="AC3" s="20"/>
      <c r="AD3" s="20"/>
      <c r="AE3" s="20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</row>
    <row r="4" ht="15.0" customHeight="1">
      <c r="AD4" s="20"/>
      <c r="AE4" s="20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</row>
    <row r="5" ht="35.25" customHeight="1">
      <c r="A5" s="66" t="s">
        <v>52</v>
      </c>
      <c r="B5" s="66" t="s">
        <v>6</v>
      </c>
      <c r="C5" s="174" t="s">
        <v>54</v>
      </c>
      <c r="D5" s="66" t="s">
        <v>166</v>
      </c>
      <c r="E5" s="66" t="s">
        <v>56</v>
      </c>
      <c r="F5" s="174" t="s">
        <v>57</v>
      </c>
      <c r="G5" s="175" t="s">
        <v>58</v>
      </c>
      <c r="H5" s="174" t="s">
        <v>64</v>
      </c>
      <c r="I5" s="451" t="s">
        <v>65</v>
      </c>
      <c r="J5" s="439" t="s">
        <v>66</v>
      </c>
      <c r="K5" s="66" t="s">
        <v>67</v>
      </c>
      <c r="L5" s="66" t="s">
        <v>68</v>
      </c>
      <c r="M5" s="66" t="s">
        <v>69</v>
      </c>
      <c r="N5" s="66" t="s">
        <v>70</v>
      </c>
      <c r="O5" s="66" t="s">
        <v>71</v>
      </c>
      <c r="P5" s="66" t="s">
        <v>72</v>
      </c>
      <c r="Q5" s="451" t="s">
        <v>73</v>
      </c>
      <c r="R5" s="441" t="s">
        <v>74</v>
      </c>
      <c r="S5" s="442" t="s">
        <v>75</v>
      </c>
      <c r="T5" s="451" t="s">
        <v>76</v>
      </c>
      <c r="U5" s="439" t="s">
        <v>77</v>
      </c>
      <c r="V5" s="442" t="s">
        <v>78</v>
      </c>
      <c r="W5" s="442" t="s">
        <v>79</v>
      </c>
      <c r="X5" s="442" t="s">
        <v>80</v>
      </c>
      <c r="Y5" s="442" t="s">
        <v>81</v>
      </c>
      <c r="Z5" s="442" t="s">
        <v>83</v>
      </c>
      <c r="AA5" s="444" t="s">
        <v>84</v>
      </c>
      <c r="AB5" s="469" t="s">
        <v>714</v>
      </c>
      <c r="AC5" s="510"/>
      <c r="AD5" s="83"/>
      <c r="AE5" s="20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</row>
    <row r="6" ht="42.75" customHeight="1">
      <c r="A6" s="79" t="s">
        <v>943</v>
      </c>
      <c r="B6" s="79"/>
      <c r="C6" s="79"/>
      <c r="D6" s="79"/>
      <c r="E6" s="79"/>
      <c r="F6" s="79">
        <v>221978.0</v>
      </c>
      <c r="G6" s="79">
        <v>2.0</v>
      </c>
      <c r="H6" s="79"/>
      <c r="I6" s="79"/>
      <c r="J6" s="79"/>
      <c r="K6" s="79" t="s">
        <v>944</v>
      </c>
      <c r="L6" s="511">
        <v>45132.0</v>
      </c>
      <c r="M6" s="511">
        <v>44494.0</v>
      </c>
      <c r="N6" s="512" t="s">
        <v>945</v>
      </c>
      <c r="O6" s="513">
        <v>41968.0</v>
      </c>
      <c r="P6" s="514">
        <v>45980.0</v>
      </c>
      <c r="Q6" s="233"/>
      <c r="R6" s="79"/>
      <c r="S6" s="79">
        <v>2.0</v>
      </c>
      <c r="T6" s="79"/>
      <c r="U6" s="79"/>
      <c r="V6" s="79"/>
      <c r="W6" s="79"/>
      <c r="X6" s="79"/>
      <c r="Y6" s="79"/>
      <c r="Z6" s="79" t="s">
        <v>172</v>
      </c>
      <c r="AA6" s="79"/>
      <c r="AB6" s="79" t="s">
        <v>732</v>
      </c>
      <c r="AD6" s="108"/>
      <c r="AE6" s="108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</row>
    <row r="7" ht="42.75" customHeight="1">
      <c r="A7" s="79" t="s">
        <v>946</v>
      </c>
      <c r="B7" s="79"/>
      <c r="C7" s="79"/>
      <c r="D7" s="79"/>
      <c r="E7" s="79"/>
      <c r="F7" s="79">
        <v>110989.0</v>
      </c>
      <c r="G7" s="86">
        <v>1.0</v>
      </c>
      <c r="H7" s="79"/>
      <c r="I7" s="79"/>
      <c r="J7" s="79"/>
      <c r="K7" s="79" t="s">
        <v>947</v>
      </c>
      <c r="L7" s="511">
        <v>41511.0</v>
      </c>
      <c r="M7" s="511">
        <v>40872.0</v>
      </c>
      <c r="N7" s="512" t="s">
        <v>170</v>
      </c>
      <c r="O7" s="515">
        <v>44525.0</v>
      </c>
      <c r="P7" s="514">
        <v>45980.0</v>
      </c>
      <c r="Q7" s="233"/>
      <c r="R7" s="79"/>
      <c r="S7" s="79">
        <v>1.0</v>
      </c>
      <c r="T7" s="79"/>
      <c r="U7" s="79"/>
      <c r="V7" s="79"/>
      <c r="W7" s="79"/>
      <c r="X7" s="79"/>
      <c r="Y7" s="79"/>
      <c r="Z7" s="79"/>
      <c r="AA7" s="79"/>
      <c r="AB7" s="79" t="s">
        <v>948</v>
      </c>
      <c r="AD7" s="131"/>
      <c r="AE7" s="450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</row>
    <row r="8" ht="15.0" customHeight="1">
      <c r="A8" s="123"/>
      <c r="B8" s="123"/>
      <c r="C8" s="123"/>
      <c r="D8" s="123"/>
      <c r="E8" s="123"/>
      <c r="F8" s="123"/>
      <c r="G8" s="125"/>
      <c r="H8" s="123"/>
      <c r="I8" s="123"/>
      <c r="J8" s="128"/>
      <c r="K8" s="128"/>
      <c r="L8" s="128"/>
      <c r="M8" s="128"/>
      <c r="N8" s="128"/>
      <c r="O8" s="128"/>
      <c r="P8" s="128"/>
      <c r="Q8" s="123"/>
      <c r="R8" s="124"/>
      <c r="S8" s="123"/>
      <c r="T8" s="123"/>
      <c r="U8" s="123"/>
      <c r="V8" s="123"/>
      <c r="W8" s="123"/>
      <c r="X8" s="123"/>
      <c r="Y8" s="123"/>
      <c r="Z8" s="123"/>
      <c r="AA8" s="126"/>
      <c r="AB8" s="300"/>
      <c r="AC8" s="195"/>
      <c r="AD8" s="164"/>
      <c r="AE8" s="131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</row>
    <row r="9" ht="15.0" customHeight="1">
      <c r="A9" s="123"/>
      <c r="B9" s="123"/>
      <c r="C9" s="123"/>
      <c r="D9" s="123"/>
      <c r="E9" s="123"/>
      <c r="F9" s="123"/>
      <c r="G9" s="125"/>
      <c r="H9" s="123"/>
      <c r="I9" s="123"/>
      <c r="J9" s="128"/>
      <c r="K9" s="128"/>
      <c r="L9" s="128"/>
      <c r="M9" s="128"/>
      <c r="N9" s="128"/>
      <c r="O9" s="128"/>
      <c r="P9" s="128"/>
      <c r="Q9" s="123"/>
      <c r="R9" s="124"/>
      <c r="S9" s="123"/>
      <c r="T9" s="123"/>
      <c r="U9" s="123"/>
      <c r="V9" s="123"/>
      <c r="W9" s="123"/>
      <c r="X9" s="123"/>
      <c r="Y9" s="123"/>
      <c r="Z9" s="123"/>
      <c r="AA9" s="126"/>
      <c r="AB9" s="300"/>
      <c r="AC9" s="195"/>
      <c r="AD9" s="164"/>
      <c r="AE9" s="131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</row>
    <row r="10" ht="15.0" customHeight="1">
      <c r="A10" s="123"/>
      <c r="B10" s="123"/>
      <c r="C10" s="123"/>
      <c r="D10" s="123"/>
      <c r="E10" s="123"/>
      <c r="F10" s="123"/>
      <c r="G10" s="125"/>
      <c r="H10" s="123"/>
      <c r="I10" s="123"/>
      <c r="J10" s="128"/>
      <c r="K10" s="128"/>
      <c r="L10" s="128"/>
      <c r="M10" s="128"/>
      <c r="N10" s="128"/>
      <c r="O10" s="128"/>
      <c r="P10" s="128"/>
      <c r="Q10" s="123"/>
      <c r="R10" s="124"/>
      <c r="S10" s="123"/>
      <c r="T10" s="123"/>
      <c r="U10" s="123"/>
      <c r="V10" s="123"/>
      <c r="W10" s="123"/>
      <c r="X10" s="123"/>
      <c r="Y10" s="123"/>
      <c r="Z10" s="123"/>
      <c r="AA10" s="126"/>
      <c r="AB10" s="300"/>
      <c r="AC10" s="195"/>
      <c r="AD10" s="164"/>
      <c r="AE10" s="131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</row>
    <row r="11" ht="15.0" customHeight="1">
      <c r="A11" s="123"/>
      <c r="B11" s="123"/>
      <c r="C11" s="123"/>
      <c r="D11" s="123"/>
      <c r="E11" s="123"/>
      <c r="F11" s="123"/>
      <c r="G11" s="125"/>
      <c r="H11" s="123"/>
      <c r="I11" s="123"/>
      <c r="J11" s="128"/>
      <c r="K11" s="128"/>
      <c r="L11" s="128"/>
      <c r="M11" s="128"/>
      <c r="N11" s="128"/>
      <c r="O11" s="128"/>
      <c r="P11" s="128"/>
      <c r="Q11" s="123"/>
      <c r="R11" s="124"/>
      <c r="S11" s="123"/>
      <c r="T11" s="123"/>
      <c r="U11" s="123"/>
      <c r="V11" s="123"/>
      <c r="W11" s="123"/>
      <c r="X11" s="123"/>
      <c r="Y11" s="123"/>
      <c r="Z11" s="123"/>
      <c r="AA11" s="126"/>
      <c r="AB11" s="300"/>
      <c r="AC11" s="195"/>
      <c r="AD11" s="164"/>
      <c r="AE11" s="131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</row>
    <row r="12" ht="15.0" customHeight="1">
      <c r="A12" s="123"/>
      <c r="B12" s="123"/>
      <c r="C12" s="123"/>
      <c r="D12" s="123"/>
      <c r="E12" s="123"/>
      <c r="F12" s="123"/>
      <c r="G12" s="125"/>
      <c r="H12" s="123"/>
      <c r="I12" s="123"/>
      <c r="J12" s="128"/>
      <c r="K12" s="128"/>
      <c r="L12" s="128"/>
      <c r="M12" s="128"/>
      <c r="N12" s="128"/>
      <c r="O12" s="128"/>
      <c r="P12" s="128"/>
      <c r="Q12" s="123"/>
      <c r="R12" s="124"/>
      <c r="S12" s="123"/>
      <c r="T12" s="123"/>
      <c r="U12" s="123"/>
      <c r="V12" s="123"/>
      <c r="W12" s="123"/>
      <c r="X12" s="123"/>
      <c r="Y12" s="123"/>
      <c r="Z12" s="123"/>
      <c r="AA12" s="126"/>
      <c r="AB12" s="300"/>
      <c r="AC12" s="195"/>
      <c r="AD12" s="164"/>
      <c r="AE12" s="131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</row>
    <row r="13" ht="15.0" customHeight="1">
      <c r="A13" s="123"/>
      <c r="B13" s="123"/>
      <c r="C13" s="123"/>
      <c r="D13" s="123"/>
      <c r="E13" s="123"/>
      <c r="F13" s="123"/>
      <c r="G13" s="125"/>
      <c r="H13" s="123"/>
      <c r="I13" s="123"/>
      <c r="J13" s="128"/>
      <c r="K13" s="128"/>
      <c r="L13" s="128"/>
      <c r="M13" s="128"/>
      <c r="N13" s="128"/>
      <c r="O13" s="128"/>
      <c r="P13" s="128"/>
      <c r="Q13" s="123"/>
      <c r="R13" s="124"/>
      <c r="S13" s="123"/>
      <c r="T13" s="123"/>
      <c r="U13" s="123"/>
      <c r="V13" s="123"/>
      <c r="W13" s="123"/>
      <c r="X13" s="123"/>
      <c r="Y13" s="123"/>
      <c r="Z13" s="123"/>
      <c r="AA13" s="126"/>
      <c r="AB13" s="300"/>
      <c r="AC13" s="195"/>
      <c r="AD13" s="164"/>
      <c r="AE13" s="131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</row>
    <row r="14" ht="15.0" customHeight="1">
      <c r="A14" s="123"/>
      <c r="B14" s="123"/>
      <c r="C14" s="123"/>
      <c r="D14" s="123"/>
      <c r="E14" s="123"/>
      <c r="F14" s="123"/>
      <c r="G14" s="125"/>
      <c r="H14" s="123"/>
      <c r="I14" s="123"/>
      <c r="J14" s="128"/>
      <c r="K14" s="128"/>
      <c r="L14" s="128"/>
      <c r="M14" s="128"/>
      <c r="N14" s="128"/>
      <c r="O14" s="128"/>
      <c r="P14" s="128"/>
      <c r="Q14" s="123"/>
      <c r="R14" s="124"/>
      <c r="S14" s="123"/>
      <c r="T14" s="123"/>
      <c r="U14" s="123"/>
      <c r="V14" s="123"/>
      <c r="W14" s="123"/>
      <c r="X14" s="123"/>
      <c r="Y14" s="123"/>
      <c r="Z14" s="123"/>
      <c r="AA14" s="126"/>
      <c r="AB14" s="300"/>
      <c r="AC14" s="195"/>
      <c r="AD14" s="164"/>
      <c r="AE14" s="131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</row>
    <row r="15" ht="15.0" customHeight="1">
      <c r="A15" s="123"/>
      <c r="B15" s="123"/>
      <c r="C15" s="123"/>
      <c r="D15" s="123"/>
      <c r="E15" s="123"/>
      <c r="F15" s="123"/>
      <c r="G15" s="125"/>
      <c r="H15" s="123"/>
      <c r="I15" s="123"/>
      <c r="J15" s="128"/>
      <c r="K15" s="128"/>
      <c r="L15" s="128"/>
      <c r="M15" s="128"/>
      <c r="N15" s="128"/>
      <c r="O15" s="128"/>
      <c r="P15" s="128"/>
      <c r="Q15" s="123"/>
      <c r="R15" s="124"/>
      <c r="S15" s="123"/>
      <c r="T15" s="123"/>
      <c r="U15" s="123"/>
      <c r="V15" s="123"/>
      <c r="W15" s="123"/>
      <c r="X15" s="123"/>
      <c r="Y15" s="123"/>
      <c r="Z15" s="123"/>
      <c r="AA15" s="126"/>
      <c r="AB15" s="300"/>
      <c r="AC15" s="195"/>
      <c r="AD15" s="164"/>
      <c r="AE15" s="131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</row>
    <row r="16" ht="15.0" customHeight="1">
      <c r="A16" s="123"/>
      <c r="B16" s="123"/>
      <c r="C16" s="123"/>
      <c r="D16" s="123"/>
      <c r="E16" s="123"/>
      <c r="F16" s="123"/>
      <c r="G16" s="125"/>
      <c r="H16" s="123"/>
      <c r="I16" s="123"/>
      <c r="J16" s="128"/>
      <c r="K16" s="128"/>
      <c r="L16" s="128"/>
      <c r="M16" s="128"/>
      <c r="N16" s="128"/>
      <c r="O16" s="128"/>
      <c r="P16" s="128"/>
      <c r="Q16" s="123"/>
      <c r="R16" s="124"/>
      <c r="S16" s="123"/>
      <c r="T16" s="123"/>
      <c r="U16" s="123"/>
      <c r="V16" s="123"/>
      <c r="W16" s="123"/>
      <c r="X16" s="123"/>
      <c r="Y16" s="123"/>
      <c r="Z16" s="123"/>
      <c r="AA16" s="126"/>
      <c r="AB16" s="300"/>
      <c r="AC16" s="195"/>
      <c r="AD16" s="164"/>
      <c r="AE16" s="304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</row>
    <row r="17" ht="15.0" customHeight="1">
      <c r="A17" s="123"/>
      <c r="B17" s="123"/>
      <c r="C17" s="123"/>
      <c r="D17" s="123"/>
      <c r="E17" s="123"/>
      <c r="F17" s="123"/>
      <c r="G17" s="125"/>
      <c r="H17" s="123"/>
      <c r="I17" s="123"/>
      <c r="J17" s="128"/>
      <c r="K17" s="128"/>
      <c r="L17" s="128"/>
      <c r="M17" s="128"/>
      <c r="N17" s="128"/>
      <c r="O17" s="128"/>
      <c r="P17" s="128"/>
      <c r="Q17" s="123"/>
      <c r="R17" s="124"/>
      <c r="S17" s="123"/>
      <c r="T17" s="123"/>
      <c r="U17" s="123"/>
      <c r="V17" s="123"/>
      <c r="W17" s="123"/>
      <c r="X17" s="123"/>
      <c r="Y17" s="123"/>
      <c r="Z17" s="123"/>
      <c r="AA17" s="126"/>
      <c r="AB17" s="300"/>
      <c r="AC17" s="195"/>
      <c r="AD17" s="164"/>
      <c r="AE17" s="131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</row>
    <row r="18" ht="15.0" customHeight="1">
      <c r="A18" s="123"/>
      <c r="B18" s="123"/>
      <c r="C18" s="123"/>
      <c r="D18" s="123"/>
      <c r="E18" s="123"/>
      <c r="F18" s="123"/>
      <c r="G18" s="125"/>
      <c r="H18" s="123"/>
      <c r="I18" s="123"/>
      <c r="J18" s="128"/>
      <c r="K18" s="128"/>
      <c r="L18" s="128"/>
      <c r="M18" s="128"/>
      <c r="N18" s="128"/>
      <c r="O18" s="128"/>
      <c r="P18" s="128"/>
      <c r="Q18" s="123"/>
      <c r="R18" s="124"/>
      <c r="S18" s="123"/>
      <c r="T18" s="123"/>
      <c r="U18" s="123"/>
      <c r="V18" s="123"/>
      <c r="W18" s="123"/>
      <c r="X18" s="123"/>
      <c r="Y18" s="123"/>
      <c r="Z18" s="123"/>
      <c r="AA18" s="126"/>
      <c r="AB18" s="300"/>
      <c r="AC18" s="195"/>
      <c r="AD18" s="164"/>
      <c r="AE18" s="131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</row>
    <row r="19" ht="15.0" customHeight="1">
      <c r="A19" s="123"/>
      <c r="B19" s="123"/>
      <c r="C19" s="123"/>
      <c r="D19" s="123"/>
      <c r="E19" s="123"/>
      <c r="F19" s="123"/>
      <c r="G19" s="125"/>
      <c r="H19" s="123"/>
      <c r="I19" s="123"/>
      <c r="J19" s="128"/>
      <c r="K19" s="128"/>
      <c r="L19" s="128"/>
      <c r="M19" s="128"/>
      <c r="N19" s="128"/>
      <c r="O19" s="128"/>
      <c r="P19" s="128"/>
      <c r="Q19" s="123"/>
      <c r="R19" s="124"/>
      <c r="S19" s="123"/>
      <c r="T19" s="123"/>
      <c r="U19" s="123"/>
      <c r="V19" s="123"/>
      <c r="W19" s="123"/>
      <c r="X19" s="123"/>
      <c r="Y19" s="123"/>
      <c r="Z19" s="123"/>
      <c r="AA19" s="126"/>
      <c r="AB19" s="300"/>
      <c r="AC19" s="195"/>
      <c r="AD19" s="164"/>
      <c r="AE19" s="131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</row>
    <row r="20" ht="15.0" customHeight="1">
      <c r="A20" s="123"/>
      <c r="B20" s="123"/>
      <c r="C20" s="123"/>
      <c r="D20" s="123"/>
      <c r="E20" s="123"/>
      <c r="F20" s="123"/>
      <c r="G20" s="125"/>
      <c r="H20" s="123"/>
      <c r="I20" s="123"/>
      <c r="J20" s="128"/>
      <c r="K20" s="128"/>
      <c r="L20" s="128"/>
      <c r="M20" s="128"/>
      <c r="N20" s="128"/>
      <c r="O20" s="128"/>
      <c r="P20" s="128"/>
      <c r="Q20" s="123"/>
      <c r="R20" s="124"/>
      <c r="S20" s="123"/>
      <c r="T20" s="123"/>
      <c r="U20" s="123"/>
      <c r="V20" s="123"/>
      <c r="W20" s="123"/>
      <c r="X20" s="123"/>
      <c r="Y20" s="123"/>
      <c r="Z20" s="123"/>
      <c r="AA20" s="126"/>
      <c r="AB20" s="300"/>
      <c r="AC20" s="195"/>
      <c r="AD20" s="164"/>
      <c r="AE20" s="131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</row>
    <row r="21" ht="15.0" customHeight="1">
      <c r="A21" s="123"/>
      <c r="B21" s="123"/>
      <c r="C21" s="123"/>
      <c r="D21" s="123"/>
      <c r="E21" s="123"/>
      <c r="F21" s="123"/>
      <c r="G21" s="125"/>
      <c r="H21" s="123"/>
      <c r="I21" s="123"/>
      <c r="J21" s="128"/>
      <c r="K21" s="128"/>
      <c r="L21" s="128"/>
      <c r="M21" s="128"/>
      <c r="N21" s="128"/>
      <c r="O21" s="128"/>
      <c r="P21" s="128"/>
      <c r="Q21" s="123"/>
      <c r="R21" s="124"/>
      <c r="S21" s="123"/>
      <c r="T21" s="123"/>
      <c r="U21" s="123"/>
      <c r="V21" s="123"/>
      <c r="W21" s="123"/>
      <c r="X21" s="123"/>
      <c r="Y21" s="123"/>
      <c r="Z21" s="123"/>
      <c r="AA21" s="126"/>
      <c r="AB21" s="300"/>
      <c r="AC21" s="195"/>
      <c r="AD21" s="164"/>
      <c r="AE21" s="131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</row>
    <row r="22" ht="15.0" customHeight="1">
      <c r="A22" s="123"/>
      <c r="B22" s="123"/>
      <c r="C22" s="123"/>
      <c r="D22" s="123"/>
      <c r="E22" s="123"/>
      <c r="F22" s="123"/>
      <c r="G22" s="125"/>
      <c r="H22" s="123"/>
      <c r="I22" s="123"/>
      <c r="J22" s="128"/>
      <c r="K22" s="128"/>
      <c r="L22" s="128"/>
      <c r="M22" s="128"/>
      <c r="N22" s="128"/>
      <c r="O22" s="128"/>
      <c r="P22" s="128"/>
      <c r="Q22" s="123"/>
      <c r="R22" s="124"/>
      <c r="S22" s="123"/>
      <c r="T22" s="123"/>
      <c r="U22" s="123"/>
      <c r="V22" s="123"/>
      <c r="W22" s="123"/>
      <c r="X22" s="123"/>
      <c r="Y22" s="123"/>
      <c r="Z22" s="123"/>
      <c r="AA22" s="126"/>
      <c r="AB22" s="300"/>
      <c r="AC22" s="195"/>
      <c r="AD22" s="164"/>
      <c r="AE22" s="131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</row>
    <row r="23" ht="15.0" customHeight="1">
      <c r="A23" s="123"/>
      <c r="B23" s="123"/>
      <c r="C23" s="123"/>
      <c r="D23" s="123"/>
      <c r="E23" s="123"/>
      <c r="F23" s="123"/>
      <c r="G23" s="125"/>
      <c r="H23" s="123"/>
      <c r="I23" s="123"/>
      <c r="J23" s="128"/>
      <c r="K23" s="128"/>
      <c r="L23" s="128"/>
      <c r="M23" s="128"/>
      <c r="N23" s="128"/>
      <c r="O23" s="128"/>
      <c r="P23" s="128"/>
      <c r="Q23" s="123"/>
      <c r="R23" s="124"/>
      <c r="S23" s="123"/>
      <c r="T23" s="123"/>
      <c r="U23" s="123"/>
      <c r="V23" s="123"/>
      <c r="W23" s="123"/>
      <c r="X23" s="123"/>
      <c r="Y23" s="123"/>
      <c r="Z23" s="123"/>
      <c r="AA23" s="126"/>
      <c r="AB23" s="300"/>
      <c r="AC23" s="195"/>
      <c r="AD23" s="164"/>
      <c r="AE23" s="131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</row>
    <row r="24" ht="15.0" customHeight="1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4"/>
      <c r="S24" s="123"/>
      <c r="T24" s="123"/>
      <c r="U24" s="123"/>
      <c r="V24" s="123"/>
      <c r="W24" s="123"/>
      <c r="X24" s="123"/>
      <c r="Y24" s="123"/>
      <c r="Z24" s="123"/>
      <c r="AA24" s="123"/>
      <c r="AB24" s="413"/>
      <c r="AC24" s="195"/>
      <c r="AD24" s="164"/>
      <c r="AE24" s="131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</row>
    <row r="25" ht="15.0" customHeight="1">
      <c r="A25" s="123"/>
      <c r="B25" s="123"/>
      <c r="C25" s="123"/>
      <c r="D25" s="123"/>
      <c r="E25" s="123"/>
      <c r="F25" s="123"/>
      <c r="G25" s="123"/>
      <c r="H25" s="166"/>
      <c r="I25" s="123"/>
      <c r="J25" s="123"/>
      <c r="K25" s="163"/>
      <c r="L25" s="163"/>
      <c r="M25" s="163"/>
      <c r="N25" s="163"/>
      <c r="O25" s="163"/>
      <c r="P25" s="163"/>
      <c r="Q25" s="123"/>
      <c r="R25" s="124"/>
      <c r="S25" s="123"/>
      <c r="T25" s="123"/>
      <c r="U25" s="123"/>
      <c r="V25" s="123"/>
      <c r="W25" s="123"/>
      <c r="X25" s="123"/>
      <c r="Y25" s="123"/>
      <c r="Z25" s="123"/>
      <c r="AA25" s="126"/>
      <c r="AB25" s="303"/>
      <c r="AC25" s="195"/>
      <c r="AD25" s="164"/>
      <c r="AE25" s="131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</row>
    <row r="26" ht="15.0" customHeight="1">
      <c r="A26" s="166"/>
      <c r="B26" s="166"/>
      <c r="C26" s="123"/>
      <c r="D26" s="123"/>
      <c r="E26" s="123"/>
      <c r="F26" s="126"/>
      <c r="G26" s="123"/>
      <c r="H26" s="414"/>
      <c r="I26" s="123"/>
      <c r="J26" s="123"/>
      <c r="K26" s="163"/>
      <c r="L26" s="163"/>
      <c r="M26" s="163"/>
      <c r="N26" s="163"/>
      <c r="O26" s="163"/>
      <c r="P26" s="163"/>
      <c r="Q26" s="123"/>
      <c r="R26" s="124"/>
      <c r="S26" s="123"/>
      <c r="T26" s="123"/>
      <c r="U26" s="123"/>
      <c r="V26" s="123"/>
      <c r="W26" s="123"/>
      <c r="X26" s="123"/>
      <c r="Y26" s="123"/>
      <c r="Z26" s="123"/>
      <c r="AA26" s="126"/>
      <c r="AB26" s="303"/>
      <c r="AC26" s="195"/>
      <c r="AD26" s="164"/>
      <c r="AE26" s="131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</row>
    <row r="27" ht="15.0" customHeight="1">
      <c r="A27" s="43"/>
      <c r="B27" s="43"/>
      <c r="C27" s="123"/>
      <c r="D27" s="123"/>
      <c r="E27" s="123"/>
      <c r="F27" s="126"/>
      <c r="G27" s="123"/>
      <c r="H27" s="415"/>
      <c r="I27" s="123"/>
      <c r="J27" s="123"/>
      <c r="K27" s="123"/>
      <c r="L27" s="123"/>
      <c r="M27" s="123"/>
      <c r="N27" s="123"/>
      <c r="O27" s="123"/>
      <c r="P27" s="123"/>
      <c r="Q27" s="123"/>
      <c r="R27" s="124"/>
      <c r="S27" s="123"/>
      <c r="T27" s="123"/>
      <c r="U27" s="123"/>
      <c r="V27" s="123"/>
      <c r="W27" s="123"/>
      <c r="X27" s="123"/>
      <c r="Y27" s="123"/>
      <c r="Z27" s="123"/>
      <c r="AA27" s="126"/>
      <c r="AB27" s="123"/>
      <c r="AC27" s="123"/>
      <c r="AD27" s="164"/>
      <c r="AE27" s="131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</row>
    <row r="28" ht="31.5" customHeight="1">
      <c r="A28" s="304"/>
      <c r="B28" s="305"/>
      <c r="C28" s="123"/>
      <c r="D28" s="123"/>
      <c r="E28" s="123"/>
      <c r="F28" s="126"/>
      <c r="G28" s="123"/>
      <c r="H28" s="166"/>
      <c r="I28" s="123"/>
      <c r="J28" s="123"/>
      <c r="K28" s="165"/>
      <c r="L28" s="165"/>
      <c r="M28" s="165"/>
      <c r="N28" s="165"/>
      <c r="O28" s="165"/>
      <c r="P28" s="165"/>
      <c r="Q28" s="123"/>
      <c r="R28" s="124"/>
      <c r="S28" s="123"/>
      <c r="T28" s="123"/>
      <c r="U28" s="123"/>
      <c r="V28" s="123"/>
      <c r="W28" s="166"/>
      <c r="X28" s="166"/>
      <c r="Y28" s="166"/>
      <c r="Z28" s="123"/>
      <c r="AA28" s="167"/>
      <c r="AB28" s="303"/>
      <c r="AC28" s="195"/>
      <c r="AD28" s="164"/>
      <c r="AE28" s="131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</row>
    <row r="29" ht="31.5" customHeight="1">
      <c r="A29" s="304"/>
      <c r="B29" s="305"/>
      <c r="C29" s="123"/>
      <c r="D29" s="123"/>
      <c r="E29" s="123"/>
      <c r="F29" s="126"/>
      <c r="G29" s="123"/>
      <c r="H29" s="415"/>
      <c r="I29" s="123"/>
      <c r="J29" s="123"/>
      <c r="K29" s="165"/>
      <c r="L29" s="165"/>
      <c r="M29" s="165"/>
      <c r="N29" s="165"/>
      <c r="O29" s="165"/>
      <c r="P29" s="165"/>
      <c r="Q29" s="123"/>
      <c r="R29" s="124"/>
      <c r="S29" s="123"/>
      <c r="T29" s="123"/>
      <c r="U29" s="123"/>
      <c r="V29" s="123"/>
      <c r="W29" s="43"/>
      <c r="X29" s="43"/>
      <c r="Y29" s="43"/>
      <c r="Z29" s="123"/>
      <c r="AA29" s="43"/>
      <c r="AB29" s="123"/>
      <c r="AC29" s="123"/>
      <c r="AD29" s="164"/>
      <c r="AE29" s="131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</row>
    <row r="30" ht="15.0" customHeight="1">
      <c r="A30" s="133"/>
      <c r="B30" s="123"/>
      <c r="C30" s="123"/>
      <c r="D30" s="123"/>
      <c r="E30" s="123"/>
      <c r="F30" s="126"/>
      <c r="G30" s="123"/>
      <c r="H30" s="123"/>
      <c r="I30" s="123"/>
      <c r="J30" s="123"/>
      <c r="K30" s="165"/>
      <c r="L30" s="165"/>
      <c r="M30" s="165"/>
      <c r="N30" s="165"/>
      <c r="O30" s="165"/>
      <c r="P30" s="165"/>
      <c r="Q30" s="123"/>
      <c r="R30" s="124"/>
      <c r="S30" s="123"/>
      <c r="T30" s="123"/>
      <c r="U30" s="133"/>
      <c r="V30" s="123"/>
      <c r="W30" s="133"/>
      <c r="X30" s="133"/>
      <c r="Y30" s="133"/>
      <c r="Z30" s="123"/>
      <c r="AA30" s="126"/>
      <c r="AB30" s="306"/>
      <c r="AC30" s="195"/>
      <c r="AD30" s="158"/>
      <c r="AE30" s="143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</row>
    <row r="31" ht="15.0" customHeight="1">
      <c r="A31" s="123"/>
      <c r="B31" s="123"/>
      <c r="C31" s="123"/>
      <c r="D31" s="123"/>
      <c r="E31" s="123"/>
      <c r="F31" s="126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4"/>
      <c r="S31" s="123"/>
      <c r="T31" s="123"/>
      <c r="U31" s="123"/>
      <c r="V31" s="123"/>
      <c r="W31" s="123"/>
      <c r="X31" s="123"/>
      <c r="Y31" s="123"/>
      <c r="Z31" s="123"/>
      <c r="AA31" s="126"/>
      <c r="AB31" s="306"/>
      <c r="AC31" s="195"/>
      <c r="AD31" s="158"/>
      <c r="AE31" s="143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</row>
    <row r="32" ht="15.0" customHeight="1">
      <c r="A32" s="123"/>
      <c r="B32" s="123"/>
      <c r="C32" s="123"/>
      <c r="D32" s="123"/>
      <c r="E32" s="123"/>
      <c r="F32" s="126"/>
      <c r="G32" s="124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4"/>
      <c r="S32" s="123"/>
      <c r="T32" s="123"/>
      <c r="U32" s="123"/>
      <c r="V32" s="123"/>
      <c r="W32" s="123"/>
      <c r="X32" s="123"/>
      <c r="Y32" s="123"/>
      <c r="Z32" s="123"/>
      <c r="AA32" s="126"/>
      <c r="AB32" s="306"/>
      <c r="AC32" s="195"/>
      <c r="AD32" s="158"/>
      <c r="AE32" s="143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</row>
    <row r="33" ht="15.0" customHeight="1">
      <c r="A33" s="123"/>
      <c r="B33" s="123"/>
      <c r="C33" s="123"/>
      <c r="D33" s="123"/>
      <c r="E33" s="123"/>
      <c r="F33" s="126"/>
      <c r="G33" s="124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4"/>
      <c r="S33" s="123"/>
      <c r="T33" s="123"/>
      <c r="U33" s="123"/>
      <c r="V33" s="123"/>
      <c r="W33" s="123"/>
      <c r="X33" s="123"/>
      <c r="Y33" s="123"/>
      <c r="Z33" s="123"/>
      <c r="AA33" s="126"/>
      <c r="AB33" s="306"/>
      <c r="AC33" s="195"/>
      <c r="AD33" s="158"/>
      <c r="AE33" s="143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</row>
    <row r="34" ht="34.5" customHeight="1">
      <c r="A34" s="123"/>
      <c r="B34" s="123"/>
      <c r="C34" s="123"/>
      <c r="D34" s="123"/>
      <c r="E34" s="123"/>
      <c r="F34" s="126"/>
      <c r="G34" s="124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4"/>
      <c r="S34" s="123"/>
      <c r="T34" s="123"/>
      <c r="U34" s="123"/>
      <c r="V34" s="123"/>
      <c r="W34" s="123"/>
      <c r="X34" s="123"/>
      <c r="Y34" s="123"/>
      <c r="Z34" s="123"/>
      <c r="AA34" s="126"/>
      <c r="AB34" s="306"/>
      <c r="AC34" s="195"/>
      <c r="AD34" s="158"/>
      <c r="AE34" s="143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</row>
    <row r="35" ht="42.75" customHeight="1">
      <c r="A35" s="123"/>
      <c r="B35" s="123"/>
      <c r="C35" s="123"/>
      <c r="D35" s="123"/>
      <c r="E35" s="123"/>
      <c r="F35" s="126"/>
      <c r="G35" s="124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4"/>
      <c r="S35" s="123"/>
      <c r="T35" s="123"/>
      <c r="U35" s="123"/>
      <c r="V35" s="123"/>
      <c r="W35" s="123"/>
      <c r="X35" s="123"/>
      <c r="Y35" s="123"/>
      <c r="Z35" s="123"/>
      <c r="AA35" s="126"/>
      <c r="AB35" s="306"/>
      <c r="AC35" s="195"/>
      <c r="AD35" s="158"/>
      <c r="AE35" s="143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</row>
    <row r="36" ht="33.75" customHeight="1">
      <c r="A36" s="123"/>
      <c r="B36" s="123"/>
      <c r="C36" s="123"/>
      <c r="D36" s="123"/>
      <c r="E36" s="123"/>
      <c r="F36" s="126"/>
      <c r="G36" s="124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4"/>
      <c r="S36" s="123"/>
      <c r="T36" s="123"/>
      <c r="U36" s="123"/>
      <c r="V36" s="123"/>
      <c r="W36" s="123"/>
      <c r="X36" s="123"/>
      <c r="Y36" s="123"/>
      <c r="Z36" s="123"/>
      <c r="AA36" s="126"/>
      <c r="AB36" s="306"/>
      <c r="AC36" s="195"/>
      <c r="AD36" s="158"/>
      <c r="AE36" s="143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</row>
    <row r="37" ht="15.0" customHeight="1">
      <c r="A37" s="123"/>
      <c r="B37" s="123"/>
      <c r="C37" s="123"/>
      <c r="D37" s="123"/>
      <c r="E37" s="123"/>
      <c r="F37" s="126"/>
      <c r="G37" s="124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4"/>
      <c r="S37" s="123"/>
      <c r="T37" s="123"/>
      <c r="U37" s="123"/>
      <c r="V37" s="123"/>
      <c r="W37" s="123"/>
      <c r="X37" s="123"/>
      <c r="Y37" s="123"/>
      <c r="Z37" s="123"/>
      <c r="AA37" s="126"/>
      <c r="AB37" s="307"/>
      <c r="AC37" s="195"/>
      <c r="AD37" s="158"/>
      <c r="AE37" s="143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</row>
    <row r="38" ht="15.75" customHeight="1">
      <c r="A38" s="282"/>
      <c r="B38" s="282"/>
      <c r="C38" s="282"/>
      <c r="D38" s="282"/>
      <c r="E38" s="282"/>
      <c r="F38" s="287"/>
      <c r="G38" s="284"/>
      <c r="H38" s="282"/>
      <c r="I38" s="282"/>
      <c r="J38" s="123"/>
      <c r="K38" s="283"/>
      <c r="L38" s="283"/>
      <c r="M38" s="283"/>
      <c r="N38" s="283"/>
      <c r="O38" s="283"/>
      <c r="P38" s="283"/>
      <c r="Q38" s="282"/>
      <c r="R38" s="284"/>
      <c r="S38" s="282"/>
      <c r="T38" s="282"/>
      <c r="U38" s="282"/>
      <c r="V38" s="283"/>
      <c r="W38" s="282"/>
      <c r="X38" s="282"/>
      <c r="Y38" s="282"/>
      <c r="Z38" s="283"/>
      <c r="AA38" s="286"/>
      <c r="AB38" s="283"/>
      <c r="AC38" s="283"/>
      <c r="AD38" s="158"/>
      <c r="AE38" s="143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</row>
    <row r="39" ht="15.75" customHeight="1">
      <c r="A39" s="308"/>
      <c r="B39" s="282"/>
      <c r="C39" s="282"/>
      <c r="D39" s="282"/>
      <c r="E39" s="282"/>
      <c r="F39" s="287"/>
      <c r="G39" s="284"/>
      <c r="H39" s="282"/>
      <c r="I39" s="282"/>
      <c r="J39" s="283"/>
      <c r="K39" s="283"/>
      <c r="L39" s="283"/>
      <c r="M39" s="283"/>
      <c r="N39" s="283"/>
      <c r="O39" s="283"/>
      <c r="P39" s="283"/>
      <c r="Q39" s="282"/>
      <c r="R39" s="309"/>
      <c r="S39" s="310"/>
      <c r="T39" s="311"/>
      <c r="U39" s="282"/>
      <c r="V39" s="283"/>
      <c r="W39" s="282"/>
      <c r="X39" s="282"/>
      <c r="Y39" s="282"/>
      <c r="Z39" s="283"/>
      <c r="AA39" s="286"/>
      <c r="AB39" s="283"/>
      <c r="AC39" s="283"/>
      <c r="AD39" s="158"/>
      <c r="AE39" s="143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</row>
    <row r="40" ht="15.75" customHeight="1">
      <c r="A40" s="123"/>
      <c r="B40" s="282"/>
      <c r="C40" s="282"/>
      <c r="D40" s="282"/>
      <c r="E40" s="282"/>
      <c r="F40" s="287"/>
      <c r="G40" s="284"/>
      <c r="H40" s="282"/>
      <c r="I40" s="282"/>
      <c r="J40" s="283"/>
      <c r="K40" s="283"/>
      <c r="L40" s="283"/>
      <c r="M40" s="283"/>
      <c r="N40" s="283"/>
      <c r="O40" s="283"/>
      <c r="P40" s="283"/>
      <c r="Q40" s="282"/>
      <c r="R40" s="312"/>
      <c r="S40" s="313"/>
      <c r="T40" s="314"/>
      <c r="U40" s="282"/>
      <c r="V40" s="283"/>
      <c r="W40" s="282"/>
      <c r="X40" s="282"/>
      <c r="Y40" s="282"/>
      <c r="Z40" s="283"/>
      <c r="AA40" s="286"/>
      <c r="AB40" s="283"/>
      <c r="AC40" s="283"/>
      <c r="AD40" s="158"/>
      <c r="AE40" s="143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</row>
    <row r="41" ht="15.75" customHeight="1">
      <c r="A41" s="308"/>
      <c r="B41" s="54"/>
      <c r="C41" s="54"/>
      <c r="D41" s="54"/>
      <c r="E41" s="54"/>
      <c r="F41" s="319"/>
      <c r="G41" s="284"/>
      <c r="H41" s="54"/>
      <c r="I41" s="282"/>
      <c r="J41" s="282"/>
      <c r="K41" s="283"/>
      <c r="L41" s="143"/>
      <c r="M41" s="143"/>
      <c r="N41" s="143"/>
      <c r="O41" s="143"/>
      <c r="P41" s="143"/>
      <c r="Q41" s="54"/>
      <c r="R41" s="315"/>
      <c r="S41" s="316"/>
      <c r="T41" s="317"/>
      <c r="U41" s="282"/>
      <c r="V41" s="54"/>
      <c r="W41" s="282"/>
      <c r="X41" s="282"/>
      <c r="Y41" s="282"/>
      <c r="Z41" s="158"/>
      <c r="AA41" s="286"/>
      <c r="AB41" s="288"/>
      <c r="AC41" s="288"/>
      <c r="AD41" s="158"/>
      <c r="AE41" s="143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</row>
    <row r="42" ht="15.75" customHeight="1">
      <c r="A42" s="123"/>
      <c r="B42" s="282"/>
      <c r="C42" s="282"/>
      <c r="D42" s="282"/>
      <c r="E42" s="282"/>
      <c r="F42" s="287"/>
      <c r="G42" s="284"/>
      <c r="H42" s="282"/>
      <c r="I42" s="282"/>
      <c r="J42" s="283"/>
      <c r="K42" s="283"/>
      <c r="L42" s="283"/>
      <c r="M42" s="283"/>
      <c r="N42" s="283"/>
      <c r="O42" s="283"/>
      <c r="P42" s="283"/>
      <c r="Q42" s="282"/>
      <c r="R42" s="318"/>
      <c r="S42" s="314"/>
      <c r="T42" s="314"/>
      <c r="U42" s="282"/>
      <c r="V42" s="283"/>
      <c r="W42" s="282"/>
      <c r="X42" s="282"/>
      <c r="Y42" s="282"/>
      <c r="Z42" s="283"/>
      <c r="AA42" s="286"/>
      <c r="AB42" s="286"/>
      <c r="AC42" s="286"/>
      <c r="AD42" s="158"/>
      <c r="AE42" s="143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</row>
    <row r="43" ht="15.75" customHeight="1">
      <c r="A43" s="54"/>
      <c r="B43" s="143"/>
      <c r="C43" s="143"/>
      <c r="D43" s="143"/>
      <c r="E43" s="143"/>
      <c r="F43" s="288"/>
      <c r="G43" s="289"/>
      <c r="H43" s="54"/>
      <c r="I43" s="143"/>
      <c r="J43" s="143"/>
      <c r="K43" s="143"/>
      <c r="L43" s="143"/>
      <c r="M43" s="143"/>
      <c r="N43" s="143"/>
      <c r="O43" s="143"/>
      <c r="P43" s="143"/>
      <c r="Q43" s="143"/>
      <c r="R43" s="289"/>
      <c r="S43" s="143"/>
      <c r="T43" s="143"/>
      <c r="U43" s="143"/>
      <c r="V43" s="143"/>
      <c r="W43" s="143"/>
      <c r="X43" s="143"/>
      <c r="Y43" s="143"/>
      <c r="Z43" s="143"/>
      <c r="AA43" s="288"/>
      <c r="AB43" s="288"/>
      <c r="AC43" s="288"/>
      <c r="AD43" s="158"/>
      <c r="AE43" s="143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</row>
    <row r="44" ht="15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33"/>
      <c r="K44" s="133"/>
      <c r="L44" s="133"/>
      <c r="M44" s="133"/>
      <c r="N44" s="133"/>
      <c r="O44" s="133"/>
      <c r="P44" s="13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58"/>
      <c r="AE44" s="143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  <c r="AY44" s="144"/>
    </row>
    <row r="45" ht="15.75" customHeight="1">
      <c r="A45" s="54"/>
      <c r="B45" s="143"/>
      <c r="C45" s="54"/>
      <c r="D45" s="54"/>
      <c r="E45" s="54"/>
      <c r="F45" s="319"/>
      <c r="G45" s="320"/>
      <c r="H45" s="54"/>
      <c r="I45" s="54"/>
      <c r="J45" s="143"/>
      <c r="K45" s="143"/>
      <c r="L45" s="143"/>
      <c r="M45" s="143"/>
      <c r="N45" s="143"/>
      <c r="O45" s="143"/>
      <c r="P45" s="143"/>
      <c r="Q45" s="54"/>
      <c r="R45" s="320"/>
      <c r="S45" s="143"/>
      <c r="T45" s="143"/>
      <c r="U45" s="143"/>
      <c r="V45" s="143"/>
      <c r="W45" s="143"/>
      <c r="X45" s="143"/>
      <c r="Y45" s="143"/>
      <c r="Z45" s="143"/>
      <c r="AA45" s="288"/>
      <c r="AB45" s="288"/>
      <c r="AC45" s="288"/>
      <c r="AD45" s="158"/>
      <c r="AE45" s="143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  <c r="AY45" s="144"/>
    </row>
    <row r="46" ht="15.75" customHeight="1">
      <c r="A46" s="143"/>
      <c r="B46" s="143"/>
      <c r="C46" s="143"/>
      <c r="D46" s="143"/>
      <c r="E46" s="143"/>
      <c r="F46" s="288"/>
      <c r="G46" s="289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289"/>
      <c r="S46" s="143"/>
      <c r="T46" s="143"/>
      <c r="U46" s="143"/>
      <c r="V46" s="143"/>
      <c r="W46" s="143"/>
      <c r="X46" s="143"/>
      <c r="Y46" s="143"/>
      <c r="Z46" s="54"/>
      <c r="AA46" s="288"/>
      <c r="AB46" s="288"/>
      <c r="AC46" s="288"/>
      <c r="AD46" s="158"/>
      <c r="AE46" s="143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  <c r="AY46" s="144"/>
    </row>
    <row r="47" ht="15.75" customHeight="1">
      <c r="A47" s="143"/>
      <c r="B47" s="143"/>
      <c r="C47" s="143"/>
      <c r="D47" s="143"/>
      <c r="E47" s="143"/>
      <c r="F47" s="288"/>
      <c r="G47" s="289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289"/>
      <c r="S47" s="143"/>
      <c r="T47" s="143"/>
      <c r="U47" s="143"/>
      <c r="V47" s="143"/>
      <c r="W47" s="143"/>
      <c r="X47" s="143"/>
      <c r="Y47" s="143"/>
      <c r="Z47" s="143"/>
      <c r="AA47" s="288"/>
      <c r="AB47" s="288"/>
      <c r="AC47" s="288"/>
      <c r="AD47" s="158"/>
      <c r="AE47" s="143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  <c r="AY47" s="144"/>
    </row>
    <row r="48" ht="15.75" customHeight="1">
      <c r="A48" s="143"/>
      <c r="B48" s="143"/>
      <c r="C48" s="143"/>
      <c r="D48" s="143"/>
      <c r="E48" s="143"/>
      <c r="F48" s="288"/>
      <c r="G48" s="289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289"/>
      <c r="S48" s="143"/>
      <c r="T48" s="143"/>
      <c r="U48" s="143"/>
      <c r="V48" s="143"/>
      <c r="W48" s="143"/>
      <c r="X48" s="143"/>
      <c r="Y48" s="143"/>
      <c r="Z48" s="143"/>
      <c r="AA48" s="288"/>
      <c r="AB48" s="288"/>
      <c r="AC48" s="288"/>
      <c r="AD48" s="158"/>
      <c r="AE48" s="143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</row>
    <row r="49" ht="15.75" customHeight="1">
      <c r="A49" s="143"/>
      <c r="B49" s="143"/>
      <c r="C49" s="143"/>
      <c r="D49" s="143"/>
      <c r="E49" s="143"/>
      <c r="F49" s="288"/>
      <c r="G49" s="289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289"/>
      <c r="S49" s="143"/>
      <c r="T49" s="143"/>
      <c r="U49" s="143"/>
      <c r="V49" s="143"/>
      <c r="W49" s="143"/>
      <c r="X49" s="143"/>
      <c r="Y49" s="143"/>
      <c r="Z49" s="143"/>
      <c r="AA49" s="288"/>
      <c r="AB49" s="288"/>
      <c r="AC49" s="288"/>
      <c r="AD49" s="158"/>
      <c r="AE49" s="143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  <c r="AY49" s="144"/>
    </row>
    <row r="50" ht="15.75" customHeight="1">
      <c r="A50" s="143"/>
      <c r="B50" s="143"/>
      <c r="C50" s="143"/>
      <c r="D50" s="143"/>
      <c r="E50" s="143"/>
      <c r="F50" s="288"/>
      <c r="G50" s="289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289"/>
      <c r="S50" s="143"/>
      <c r="T50" s="143"/>
      <c r="U50" s="143"/>
      <c r="V50" s="143"/>
      <c r="W50" s="143"/>
      <c r="X50" s="143"/>
      <c r="Y50" s="143"/>
      <c r="Z50" s="143"/>
      <c r="AA50" s="288"/>
      <c r="AB50" s="288"/>
      <c r="AC50" s="288"/>
      <c r="AD50" s="158"/>
      <c r="AE50" s="143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</row>
    <row r="51" ht="15.75" customHeight="1">
      <c r="A51" s="143"/>
      <c r="B51" s="143"/>
      <c r="C51" s="143"/>
      <c r="D51" s="143"/>
      <c r="E51" s="143"/>
      <c r="F51" s="288"/>
      <c r="G51" s="289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289"/>
      <c r="S51" s="143"/>
      <c r="T51" s="143"/>
      <c r="U51" s="143"/>
      <c r="V51" s="143"/>
      <c r="W51" s="143"/>
      <c r="X51" s="143"/>
      <c r="Y51" s="143"/>
      <c r="Z51" s="143"/>
      <c r="AA51" s="288"/>
      <c r="AB51" s="288"/>
      <c r="AC51" s="288"/>
      <c r="AD51" s="158"/>
      <c r="AE51" s="143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</row>
    <row r="52" ht="15.75" customHeight="1">
      <c r="A52" s="143"/>
      <c r="B52" s="143"/>
      <c r="C52" s="143"/>
      <c r="D52" s="143"/>
      <c r="E52" s="143"/>
      <c r="F52" s="288"/>
      <c r="G52" s="289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289"/>
      <c r="S52" s="143"/>
      <c r="T52" s="143"/>
      <c r="U52" s="143"/>
      <c r="V52" s="143"/>
      <c r="W52" s="143"/>
      <c r="X52" s="143"/>
      <c r="Y52" s="143"/>
      <c r="Z52" s="143"/>
      <c r="AA52" s="288"/>
      <c r="AB52" s="288"/>
      <c r="AC52" s="288"/>
      <c r="AD52" s="158"/>
      <c r="AE52" s="143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</row>
    <row r="53" ht="15.75" customHeight="1">
      <c r="A53" s="143"/>
      <c r="B53" s="143"/>
      <c r="C53" s="143"/>
      <c r="D53" s="143"/>
      <c r="E53" s="143"/>
      <c r="F53" s="288"/>
      <c r="G53" s="289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289"/>
      <c r="S53" s="143"/>
      <c r="T53" s="143"/>
      <c r="U53" s="143"/>
      <c r="V53" s="143"/>
      <c r="W53" s="143"/>
      <c r="X53" s="143"/>
      <c r="Y53" s="143"/>
      <c r="Z53" s="143"/>
      <c r="AA53" s="288"/>
      <c r="AB53" s="288"/>
      <c r="AC53" s="288"/>
      <c r="AD53" s="158"/>
      <c r="AE53" s="143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</row>
    <row r="54" ht="15.75" customHeight="1">
      <c r="A54" s="143"/>
      <c r="B54" s="143"/>
      <c r="C54" s="143"/>
      <c r="D54" s="143"/>
      <c r="E54" s="143"/>
      <c r="F54" s="288"/>
      <c r="G54" s="289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289"/>
      <c r="S54" s="143"/>
      <c r="T54" s="143"/>
      <c r="U54" s="143"/>
      <c r="V54" s="143"/>
      <c r="W54" s="143"/>
      <c r="X54" s="143"/>
      <c r="Y54" s="143"/>
      <c r="Z54" s="143"/>
      <c r="AA54" s="288"/>
      <c r="AB54" s="288"/>
      <c r="AC54" s="288"/>
      <c r="AD54" s="158"/>
      <c r="AE54" s="143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</row>
    <row r="55" ht="15.75" customHeight="1">
      <c r="A55" s="143"/>
      <c r="B55" s="143"/>
      <c r="C55" s="143"/>
      <c r="D55" s="143"/>
      <c r="E55" s="143"/>
      <c r="F55" s="288"/>
      <c r="G55" s="289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289"/>
      <c r="S55" s="143"/>
      <c r="T55" s="143"/>
      <c r="U55" s="143"/>
      <c r="V55" s="143"/>
      <c r="W55" s="143"/>
      <c r="X55" s="143"/>
      <c r="Y55" s="143"/>
      <c r="Z55" s="143"/>
      <c r="AA55" s="288"/>
      <c r="AB55" s="288"/>
      <c r="AC55" s="288"/>
      <c r="AD55" s="158"/>
      <c r="AE55" s="143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</row>
    <row r="56" ht="15.75" customHeight="1">
      <c r="A56" s="143"/>
      <c r="B56" s="143"/>
      <c r="C56" s="143"/>
      <c r="D56" s="143"/>
      <c r="E56" s="143"/>
      <c r="F56" s="288"/>
      <c r="G56" s="289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289"/>
      <c r="S56" s="143"/>
      <c r="T56" s="143"/>
      <c r="U56" s="143"/>
      <c r="V56" s="143"/>
      <c r="W56" s="143"/>
      <c r="X56" s="143"/>
      <c r="Y56" s="143"/>
      <c r="Z56" s="143"/>
      <c r="AA56" s="288"/>
      <c r="AB56" s="288"/>
      <c r="AC56" s="288"/>
      <c r="AD56" s="158"/>
      <c r="AE56" s="143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</row>
    <row r="57" ht="15.75" customHeight="1">
      <c r="A57" s="143"/>
      <c r="B57" s="143"/>
      <c r="C57" s="143"/>
      <c r="D57" s="143"/>
      <c r="E57" s="143"/>
      <c r="F57" s="288"/>
      <c r="G57" s="289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289"/>
      <c r="S57" s="143"/>
      <c r="T57" s="143"/>
      <c r="U57" s="143"/>
      <c r="V57" s="143"/>
      <c r="W57" s="143"/>
      <c r="X57" s="143"/>
      <c r="Y57" s="143"/>
      <c r="Z57" s="143"/>
      <c r="AA57" s="288"/>
      <c r="AB57" s="288"/>
      <c r="AC57" s="288"/>
      <c r="AD57" s="158"/>
      <c r="AE57" s="143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</row>
    <row r="58" ht="15.75" customHeight="1">
      <c r="A58" s="143"/>
      <c r="B58" s="143"/>
      <c r="C58" s="143"/>
      <c r="D58" s="143"/>
      <c r="E58" s="143"/>
      <c r="F58" s="288"/>
      <c r="G58" s="289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289"/>
      <c r="S58" s="143"/>
      <c r="T58" s="143"/>
      <c r="U58" s="143"/>
      <c r="V58" s="143"/>
      <c r="W58" s="143"/>
      <c r="X58" s="143"/>
      <c r="Y58" s="143"/>
      <c r="Z58" s="143"/>
      <c r="AA58" s="288"/>
      <c r="AB58" s="288"/>
      <c r="AC58" s="288"/>
      <c r="AD58" s="158"/>
      <c r="AE58" s="143"/>
      <c r="AF58" s="144"/>
      <c r="AG58" s="144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</row>
    <row r="59" ht="15.75" customHeight="1">
      <c r="A59" s="143"/>
      <c r="B59" s="143"/>
      <c r="C59" s="143"/>
      <c r="D59" s="143"/>
      <c r="E59" s="143"/>
      <c r="F59" s="288"/>
      <c r="G59" s="289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289"/>
      <c r="S59" s="143"/>
      <c r="T59" s="143"/>
      <c r="U59" s="143"/>
      <c r="V59" s="143"/>
      <c r="W59" s="143"/>
      <c r="X59" s="143"/>
      <c r="Y59" s="143"/>
      <c r="Z59" s="143"/>
      <c r="AA59" s="288"/>
      <c r="AB59" s="288"/>
      <c r="AC59" s="288"/>
      <c r="AD59" s="158"/>
      <c r="AE59" s="143"/>
      <c r="AF59" s="144"/>
      <c r="AG59" s="144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  <c r="AY59" s="144"/>
    </row>
    <row r="60" ht="15.75" customHeight="1">
      <c r="A60" s="143"/>
      <c r="B60" s="143"/>
      <c r="C60" s="143"/>
      <c r="D60" s="143"/>
      <c r="E60" s="143"/>
      <c r="F60" s="288"/>
      <c r="G60" s="289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289"/>
      <c r="S60" s="143"/>
      <c r="T60" s="143"/>
      <c r="U60" s="143"/>
      <c r="V60" s="143"/>
      <c r="W60" s="143"/>
      <c r="X60" s="143"/>
      <c r="Y60" s="143"/>
      <c r="Z60" s="143"/>
      <c r="AA60" s="288"/>
      <c r="AB60" s="288"/>
      <c r="AC60" s="288"/>
      <c r="AD60" s="158"/>
      <c r="AE60" s="143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</row>
    <row r="61" ht="15.75" customHeight="1">
      <c r="A61" s="143"/>
      <c r="B61" s="143"/>
      <c r="C61" s="143"/>
      <c r="D61" s="143"/>
      <c r="E61" s="143"/>
      <c r="F61" s="288"/>
      <c r="G61" s="289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289"/>
      <c r="S61" s="143"/>
      <c r="T61" s="143"/>
      <c r="U61" s="143"/>
      <c r="V61" s="143"/>
      <c r="W61" s="143"/>
      <c r="X61" s="143"/>
      <c r="Y61" s="143"/>
      <c r="Z61" s="143"/>
      <c r="AA61" s="288"/>
      <c r="AB61" s="288"/>
      <c r="AC61" s="288"/>
      <c r="AD61" s="158"/>
      <c r="AE61" s="143"/>
      <c r="AF61" s="144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  <c r="AY61" s="144"/>
    </row>
    <row r="62" ht="15.75" customHeight="1">
      <c r="A62" s="143"/>
      <c r="B62" s="143"/>
      <c r="C62" s="143"/>
      <c r="D62" s="143"/>
      <c r="E62" s="143"/>
      <c r="F62" s="288"/>
      <c r="G62" s="289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289"/>
      <c r="S62" s="143"/>
      <c r="T62" s="143"/>
      <c r="U62" s="143"/>
      <c r="V62" s="143"/>
      <c r="W62" s="143"/>
      <c r="X62" s="143"/>
      <c r="Y62" s="143"/>
      <c r="Z62" s="143"/>
      <c r="AA62" s="288"/>
      <c r="AB62" s="288"/>
      <c r="AC62" s="288"/>
      <c r="AD62" s="158"/>
      <c r="AE62" s="143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</row>
    <row r="63" ht="15.75" customHeight="1">
      <c r="A63" s="143"/>
      <c r="B63" s="143"/>
      <c r="C63" s="143"/>
      <c r="D63" s="143"/>
      <c r="E63" s="143"/>
      <c r="F63" s="288"/>
      <c r="G63" s="289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289"/>
      <c r="S63" s="143"/>
      <c r="T63" s="143"/>
      <c r="U63" s="143"/>
      <c r="V63" s="143"/>
      <c r="W63" s="143"/>
      <c r="X63" s="143"/>
      <c r="Y63" s="143"/>
      <c r="Z63" s="143"/>
      <c r="AA63" s="288"/>
      <c r="AB63" s="288"/>
      <c r="AC63" s="288"/>
      <c r="AD63" s="158"/>
      <c r="AE63" s="143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</row>
    <row r="64" ht="15.75" customHeight="1">
      <c r="A64" s="143"/>
      <c r="B64" s="143"/>
      <c r="C64" s="143"/>
      <c r="D64" s="143"/>
      <c r="E64" s="143"/>
      <c r="F64" s="288"/>
      <c r="G64" s="289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289"/>
      <c r="S64" s="143"/>
      <c r="T64" s="143"/>
      <c r="U64" s="143"/>
      <c r="V64" s="143"/>
      <c r="W64" s="143"/>
      <c r="X64" s="143"/>
      <c r="Y64" s="143"/>
      <c r="Z64" s="143"/>
      <c r="AA64" s="288"/>
      <c r="AB64" s="288"/>
      <c r="AC64" s="288"/>
      <c r="AD64" s="158"/>
      <c r="AE64" s="143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</row>
    <row r="65" ht="15.75" customHeight="1">
      <c r="A65" s="143"/>
      <c r="B65" s="143"/>
      <c r="C65" s="143"/>
      <c r="D65" s="143"/>
      <c r="E65" s="143"/>
      <c r="F65" s="288"/>
      <c r="G65" s="289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289"/>
      <c r="S65" s="143"/>
      <c r="T65" s="143"/>
      <c r="U65" s="143"/>
      <c r="V65" s="143"/>
      <c r="W65" s="143"/>
      <c r="X65" s="143"/>
      <c r="Y65" s="143"/>
      <c r="Z65" s="143"/>
      <c r="AA65" s="288"/>
      <c r="AB65" s="288"/>
      <c r="AC65" s="288"/>
      <c r="AD65" s="158"/>
      <c r="AE65" s="143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  <c r="AY65" s="144"/>
    </row>
    <row r="66" ht="15.75" customHeight="1">
      <c r="A66" s="143"/>
      <c r="B66" s="143"/>
      <c r="C66" s="143"/>
      <c r="D66" s="143"/>
      <c r="E66" s="143"/>
      <c r="F66" s="288"/>
      <c r="G66" s="289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289"/>
      <c r="S66" s="143"/>
      <c r="T66" s="143"/>
      <c r="U66" s="143"/>
      <c r="V66" s="143"/>
      <c r="W66" s="143"/>
      <c r="X66" s="143"/>
      <c r="Y66" s="143"/>
      <c r="Z66" s="143"/>
      <c r="AA66" s="288"/>
      <c r="AB66" s="288"/>
      <c r="AC66" s="288"/>
      <c r="AD66" s="158"/>
      <c r="AE66" s="143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</row>
    <row r="67" ht="15.75" customHeight="1">
      <c r="A67" s="143"/>
      <c r="B67" s="143"/>
      <c r="C67" s="143"/>
      <c r="D67" s="143"/>
      <c r="E67" s="143"/>
      <c r="F67" s="288"/>
      <c r="G67" s="289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289"/>
      <c r="S67" s="143"/>
      <c r="T67" s="143"/>
      <c r="U67" s="143"/>
      <c r="V67" s="143"/>
      <c r="W67" s="143"/>
      <c r="X67" s="143"/>
      <c r="Y67" s="143"/>
      <c r="Z67" s="143"/>
      <c r="AA67" s="288"/>
      <c r="AB67" s="288"/>
      <c r="AC67" s="288"/>
      <c r="AD67" s="158"/>
      <c r="AE67" s="143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</row>
    <row r="68" ht="15.75" customHeight="1">
      <c r="A68" s="143"/>
      <c r="B68" s="143"/>
      <c r="C68" s="143"/>
      <c r="D68" s="143"/>
      <c r="E68" s="143"/>
      <c r="F68" s="288"/>
      <c r="G68" s="289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289"/>
      <c r="S68" s="143"/>
      <c r="T68" s="143"/>
      <c r="U68" s="143"/>
      <c r="V68" s="143"/>
      <c r="W68" s="143"/>
      <c r="X68" s="143"/>
      <c r="Y68" s="143"/>
      <c r="Z68" s="143"/>
      <c r="AA68" s="288"/>
      <c r="AB68" s="288"/>
      <c r="AC68" s="288"/>
      <c r="AD68" s="158"/>
      <c r="AE68" s="143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</row>
    <row r="69" ht="15.75" customHeight="1">
      <c r="A69" s="143"/>
      <c r="B69" s="143"/>
      <c r="C69" s="143"/>
      <c r="D69" s="143"/>
      <c r="E69" s="143"/>
      <c r="F69" s="288"/>
      <c r="G69" s="289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289"/>
      <c r="S69" s="143"/>
      <c r="T69" s="143"/>
      <c r="U69" s="143"/>
      <c r="V69" s="143"/>
      <c r="W69" s="143"/>
      <c r="X69" s="143"/>
      <c r="Y69" s="143"/>
      <c r="Z69" s="143"/>
      <c r="AA69" s="288"/>
      <c r="AB69" s="288"/>
      <c r="AC69" s="288"/>
      <c r="AD69" s="158"/>
      <c r="AE69" s="143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</row>
    <row r="70" ht="15.75" customHeight="1">
      <c r="A70" s="143"/>
      <c r="B70" s="143"/>
      <c r="C70" s="143"/>
      <c r="D70" s="143"/>
      <c r="E70" s="143"/>
      <c r="F70" s="288"/>
      <c r="G70" s="289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289"/>
      <c r="S70" s="143"/>
      <c r="T70" s="143"/>
      <c r="U70" s="143"/>
      <c r="V70" s="143"/>
      <c r="W70" s="143"/>
      <c r="X70" s="143"/>
      <c r="Y70" s="143"/>
      <c r="Z70" s="143"/>
      <c r="AA70" s="288"/>
      <c r="AB70" s="288"/>
      <c r="AC70" s="288"/>
      <c r="AD70" s="158"/>
      <c r="AE70" s="143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  <c r="AY70" s="144"/>
    </row>
    <row r="71" ht="15.75" customHeight="1">
      <c r="A71" s="143"/>
      <c r="B71" s="143"/>
      <c r="C71" s="143"/>
      <c r="D71" s="143"/>
      <c r="E71" s="143"/>
      <c r="F71" s="288"/>
      <c r="G71" s="289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289"/>
      <c r="S71" s="143"/>
      <c r="T71" s="143"/>
      <c r="U71" s="143"/>
      <c r="V71" s="143"/>
      <c r="W71" s="143"/>
      <c r="X71" s="143"/>
      <c r="Y71" s="143"/>
      <c r="Z71" s="143"/>
      <c r="AA71" s="288"/>
      <c r="AB71" s="288"/>
      <c r="AC71" s="288"/>
      <c r="AD71" s="158"/>
      <c r="AE71" s="143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  <c r="AY71" s="144"/>
    </row>
    <row r="72" ht="15.75" customHeight="1">
      <c r="A72" s="143"/>
      <c r="B72" s="143"/>
      <c r="C72" s="143"/>
      <c r="D72" s="143"/>
      <c r="E72" s="143"/>
      <c r="F72" s="288"/>
      <c r="G72" s="289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289"/>
      <c r="S72" s="143"/>
      <c r="T72" s="143"/>
      <c r="U72" s="143"/>
      <c r="V72" s="143"/>
      <c r="W72" s="143"/>
      <c r="X72" s="143"/>
      <c r="Y72" s="143"/>
      <c r="Z72" s="143"/>
      <c r="AA72" s="288"/>
      <c r="AB72" s="288"/>
      <c r="AC72" s="288"/>
      <c r="AD72" s="158"/>
      <c r="AE72" s="143"/>
      <c r="AF72" s="144"/>
      <c r="AG72" s="144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</row>
    <row r="73" ht="15.75" customHeight="1">
      <c r="A73" s="143"/>
      <c r="B73" s="143"/>
      <c r="C73" s="143"/>
      <c r="D73" s="143"/>
      <c r="E73" s="143"/>
      <c r="F73" s="288"/>
      <c r="G73" s="289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289"/>
      <c r="S73" s="143"/>
      <c r="T73" s="143"/>
      <c r="U73" s="143"/>
      <c r="V73" s="143"/>
      <c r="W73" s="143"/>
      <c r="X73" s="143"/>
      <c r="Y73" s="143"/>
      <c r="Z73" s="143"/>
      <c r="AA73" s="288"/>
      <c r="AB73" s="288"/>
      <c r="AC73" s="288"/>
      <c r="AD73" s="158"/>
      <c r="AE73" s="143"/>
      <c r="AF73" s="144"/>
      <c r="AG73" s="144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</row>
    <row r="74" ht="15.75" customHeight="1">
      <c r="A74" s="143"/>
      <c r="B74" s="143"/>
      <c r="C74" s="143"/>
      <c r="D74" s="143"/>
      <c r="E74" s="143"/>
      <c r="F74" s="288"/>
      <c r="G74" s="289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289"/>
      <c r="S74" s="143"/>
      <c r="T74" s="143"/>
      <c r="U74" s="143"/>
      <c r="V74" s="143"/>
      <c r="W74" s="143"/>
      <c r="X74" s="143"/>
      <c r="Y74" s="143"/>
      <c r="Z74" s="143"/>
      <c r="AA74" s="288"/>
      <c r="AB74" s="288"/>
      <c r="AC74" s="288"/>
      <c r="AD74" s="158"/>
      <c r="AE74" s="143"/>
      <c r="AF74" s="144"/>
      <c r="AG74" s="144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</row>
    <row r="75" ht="15.75" customHeight="1">
      <c r="A75" s="143"/>
      <c r="B75" s="143"/>
      <c r="C75" s="143"/>
      <c r="D75" s="143"/>
      <c r="E75" s="143"/>
      <c r="F75" s="288"/>
      <c r="G75" s="289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289"/>
      <c r="S75" s="143"/>
      <c r="T75" s="143"/>
      <c r="U75" s="143"/>
      <c r="V75" s="143"/>
      <c r="W75" s="143"/>
      <c r="X75" s="143"/>
      <c r="Y75" s="143"/>
      <c r="Z75" s="143"/>
      <c r="AA75" s="288"/>
      <c r="AB75" s="288"/>
      <c r="AC75" s="288"/>
      <c r="AD75" s="158"/>
      <c r="AE75" s="143"/>
      <c r="AF75" s="144"/>
      <c r="AG75" s="144"/>
      <c r="AH75" s="144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  <c r="AY75" s="144"/>
    </row>
    <row r="76" ht="15.75" customHeight="1">
      <c r="A76" s="143"/>
      <c r="B76" s="143"/>
      <c r="C76" s="143"/>
      <c r="D76" s="143"/>
      <c r="E76" s="143"/>
      <c r="F76" s="288"/>
      <c r="G76" s="289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289"/>
      <c r="S76" s="143"/>
      <c r="T76" s="143"/>
      <c r="U76" s="143"/>
      <c r="V76" s="143"/>
      <c r="W76" s="143"/>
      <c r="X76" s="143"/>
      <c r="Y76" s="143"/>
      <c r="Z76" s="143"/>
      <c r="AA76" s="288"/>
      <c r="AB76" s="288"/>
      <c r="AC76" s="288"/>
      <c r="AD76" s="158"/>
      <c r="AE76" s="143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  <c r="AY76" s="144"/>
    </row>
    <row r="77" ht="15.75" customHeight="1">
      <c r="A77" s="143"/>
      <c r="B77" s="143"/>
      <c r="C77" s="143"/>
      <c r="D77" s="143"/>
      <c r="E77" s="143"/>
      <c r="F77" s="288"/>
      <c r="G77" s="289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289"/>
      <c r="S77" s="143"/>
      <c r="T77" s="143"/>
      <c r="U77" s="143"/>
      <c r="V77" s="143"/>
      <c r="W77" s="143"/>
      <c r="X77" s="143"/>
      <c r="Y77" s="143"/>
      <c r="Z77" s="143"/>
      <c r="AA77" s="288"/>
      <c r="AB77" s="288"/>
      <c r="AC77" s="288"/>
      <c r="AD77" s="158"/>
      <c r="AE77" s="143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  <c r="AY77" s="144"/>
    </row>
    <row r="78" ht="15.75" customHeight="1">
      <c r="A78" s="143"/>
      <c r="B78" s="143"/>
      <c r="C78" s="143"/>
      <c r="D78" s="143"/>
      <c r="E78" s="143"/>
      <c r="F78" s="288"/>
      <c r="G78" s="289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289"/>
      <c r="S78" s="143"/>
      <c r="T78" s="143"/>
      <c r="U78" s="143"/>
      <c r="V78" s="143"/>
      <c r="W78" s="143"/>
      <c r="X78" s="143"/>
      <c r="Y78" s="143"/>
      <c r="Z78" s="143"/>
      <c r="AA78" s="288"/>
      <c r="AB78" s="288"/>
      <c r="AC78" s="288"/>
      <c r="AD78" s="158"/>
      <c r="AE78" s="143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  <c r="AY78" s="144"/>
    </row>
    <row r="79" ht="15.75" customHeight="1">
      <c r="A79" s="143"/>
      <c r="B79" s="143"/>
      <c r="C79" s="143"/>
      <c r="D79" s="143"/>
      <c r="E79" s="143"/>
      <c r="F79" s="288"/>
      <c r="G79" s="289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289"/>
      <c r="S79" s="143"/>
      <c r="T79" s="143"/>
      <c r="U79" s="143"/>
      <c r="V79" s="143"/>
      <c r="W79" s="143"/>
      <c r="X79" s="143"/>
      <c r="Y79" s="143"/>
      <c r="Z79" s="143"/>
      <c r="AA79" s="288"/>
      <c r="AB79" s="288"/>
      <c r="AC79" s="288"/>
      <c r="AD79" s="158"/>
      <c r="AE79" s="143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  <c r="AY79" s="144"/>
    </row>
    <row r="80" ht="15.75" customHeight="1">
      <c r="A80" s="143"/>
      <c r="B80" s="143"/>
      <c r="C80" s="143"/>
      <c r="D80" s="143"/>
      <c r="E80" s="143"/>
      <c r="F80" s="288"/>
      <c r="G80" s="289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289"/>
      <c r="S80" s="143"/>
      <c r="T80" s="143"/>
      <c r="U80" s="143"/>
      <c r="V80" s="143"/>
      <c r="W80" s="143"/>
      <c r="X80" s="143"/>
      <c r="Y80" s="143"/>
      <c r="Z80" s="143"/>
      <c r="AA80" s="288"/>
      <c r="AB80" s="288"/>
      <c r="AC80" s="288"/>
      <c r="AD80" s="158"/>
      <c r="AE80" s="143"/>
      <c r="AF80" s="144"/>
      <c r="AG80" s="144"/>
      <c r="AH80" s="144"/>
      <c r="AI80" s="144"/>
      <c r="AJ80" s="144"/>
      <c r="AK80" s="144"/>
      <c r="AL80" s="144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  <c r="AY80" s="144"/>
    </row>
    <row r="81" ht="15.75" customHeight="1">
      <c r="A81" s="143"/>
      <c r="B81" s="143"/>
      <c r="C81" s="143"/>
      <c r="D81" s="143"/>
      <c r="E81" s="143"/>
      <c r="F81" s="288"/>
      <c r="G81" s="289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289"/>
      <c r="S81" s="143"/>
      <c r="T81" s="143"/>
      <c r="U81" s="143"/>
      <c r="V81" s="143"/>
      <c r="W81" s="143"/>
      <c r="X81" s="143"/>
      <c r="Y81" s="143"/>
      <c r="Z81" s="143"/>
      <c r="AA81" s="143"/>
      <c r="AB81" s="288"/>
      <c r="AC81" s="288"/>
      <c r="AD81" s="158"/>
      <c r="AE81" s="143"/>
      <c r="AF81" s="144"/>
      <c r="AG81" s="144"/>
      <c r="AH81" s="144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  <c r="AY81" s="144"/>
    </row>
    <row r="82" ht="15.75" customHeight="1">
      <c r="A82" s="143"/>
      <c r="B82" s="143"/>
      <c r="C82" s="143"/>
      <c r="D82" s="143"/>
      <c r="E82" s="143"/>
      <c r="F82" s="288"/>
      <c r="G82" s="289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289"/>
      <c r="S82" s="143"/>
      <c r="T82" s="143"/>
      <c r="U82" s="143"/>
      <c r="V82" s="143"/>
      <c r="W82" s="143"/>
      <c r="X82" s="143"/>
      <c r="Y82" s="143"/>
      <c r="Z82" s="143"/>
      <c r="AA82" s="143"/>
      <c r="AB82" s="288"/>
      <c r="AC82" s="288"/>
      <c r="AD82" s="158"/>
      <c r="AE82" s="143"/>
      <c r="AF82" s="144"/>
      <c r="AG82" s="144"/>
      <c r="AH82" s="144"/>
      <c r="AI82" s="144"/>
      <c r="AJ82" s="144"/>
      <c r="AK82" s="144"/>
      <c r="AL82" s="144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  <c r="AX82" s="144"/>
      <c r="AY82" s="144"/>
    </row>
    <row r="83" ht="15.75" customHeight="1">
      <c r="A83" s="143"/>
      <c r="B83" s="143"/>
      <c r="C83" s="143"/>
      <c r="D83" s="143"/>
      <c r="E83" s="143"/>
      <c r="F83" s="288"/>
      <c r="G83" s="289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289"/>
      <c r="S83" s="143"/>
      <c r="T83" s="143"/>
      <c r="U83" s="143"/>
      <c r="V83" s="143"/>
      <c r="W83" s="143"/>
      <c r="X83" s="143"/>
      <c r="Y83" s="143"/>
      <c r="Z83" s="143"/>
      <c r="AA83" s="143"/>
      <c r="AB83" s="288"/>
      <c r="AC83" s="288"/>
      <c r="AD83" s="158"/>
      <c r="AE83" s="143"/>
      <c r="AF83" s="144"/>
      <c r="AG83" s="144"/>
      <c r="AH83" s="144"/>
      <c r="AI83" s="144"/>
      <c r="AJ83" s="144"/>
      <c r="AK83" s="144"/>
      <c r="AL83" s="144"/>
      <c r="AM83" s="144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  <c r="AX83" s="144"/>
      <c r="AY83" s="144"/>
    </row>
    <row r="84" ht="15.75" customHeight="1">
      <c r="A84" s="143"/>
      <c r="B84" s="143"/>
      <c r="C84" s="143"/>
      <c r="D84" s="143"/>
      <c r="E84" s="143"/>
      <c r="F84" s="288"/>
      <c r="G84" s="289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289"/>
      <c r="S84" s="143"/>
      <c r="T84" s="143"/>
      <c r="U84" s="143"/>
      <c r="V84" s="143"/>
      <c r="W84" s="143"/>
      <c r="X84" s="143"/>
      <c r="Y84" s="143"/>
      <c r="Z84" s="143"/>
      <c r="AA84" s="143"/>
      <c r="AB84" s="288"/>
      <c r="AC84" s="288"/>
      <c r="AD84" s="158"/>
      <c r="AE84" s="143"/>
      <c r="AF84" s="144"/>
      <c r="AG84" s="144"/>
      <c r="AH84" s="144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  <c r="AY84" s="144"/>
    </row>
    <row r="85" ht="15.75" customHeight="1">
      <c r="A85" s="143"/>
      <c r="B85" s="143"/>
      <c r="C85" s="143"/>
      <c r="D85" s="143"/>
      <c r="E85" s="143"/>
      <c r="F85" s="288"/>
      <c r="G85" s="289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289"/>
      <c r="S85" s="143"/>
      <c r="T85" s="143"/>
      <c r="U85" s="143"/>
      <c r="V85" s="143"/>
      <c r="W85" s="143"/>
      <c r="X85" s="143"/>
      <c r="Y85" s="143"/>
      <c r="Z85" s="143"/>
      <c r="AA85" s="143"/>
      <c r="AB85" s="288"/>
      <c r="AC85" s="288"/>
      <c r="AD85" s="158"/>
      <c r="AE85" s="143"/>
      <c r="AF85" s="144"/>
      <c r="AG85" s="144"/>
      <c r="AH85" s="144"/>
      <c r="AI85" s="144"/>
      <c r="AJ85" s="144"/>
      <c r="AK85" s="144"/>
      <c r="AL85" s="144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  <c r="AY85" s="144"/>
    </row>
    <row r="86" ht="15.75" customHeight="1">
      <c r="A86" s="143"/>
      <c r="B86" s="143"/>
      <c r="C86" s="143"/>
      <c r="D86" s="143"/>
      <c r="E86" s="143"/>
      <c r="F86" s="288"/>
      <c r="G86" s="289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289"/>
      <c r="S86" s="143"/>
      <c r="T86" s="143"/>
      <c r="U86" s="143"/>
      <c r="V86" s="143"/>
      <c r="W86" s="143"/>
      <c r="X86" s="143"/>
      <c r="Y86" s="143"/>
      <c r="Z86" s="143"/>
      <c r="AA86" s="143"/>
      <c r="AB86" s="288"/>
      <c r="AC86" s="288"/>
      <c r="AD86" s="158"/>
      <c r="AE86" s="143"/>
      <c r="AF86" s="144"/>
      <c r="AG86" s="144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</row>
    <row r="87" ht="15.75" customHeight="1">
      <c r="A87" s="143"/>
      <c r="B87" s="143"/>
      <c r="C87" s="143"/>
      <c r="D87" s="143"/>
      <c r="E87" s="143"/>
      <c r="F87" s="288"/>
      <c r="G87" s="289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289"/>
      <c r="S87" s="143"/>
      <c r="T87" s="143"/>
      <c r="U87" s="143"/>
      <c r="V87" s="143"/>
      <c r="W87" s="143"/>
      <c r="X87" s="143"/>
      <c r="Y87" s="143"/>
      <c r="Z87" s="143"/>
      <c r="AA87" s="143"/>
      <c r="AB87" s="288"/>
      <c r="AC87" s="288"/>
      <c r="AD87" s="158"/>
      <c r="AE87" s="143"/>
      <c r="AF87" s="144"/>
      <c r="AG87" s="144"/>
      <c r="AH87" s="144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  <c r="AY87" s="144"/>
    </row>
    <row r="88" ht="15.75" customHeight="1">
      <c r="A88" s="143"/>
      <c r="B88" s="143"/>
      <c r="C88" s="143"/>
      <c r="D88" s="143"/>
      <c r="E88" s="143"/>
      <c r="F88" s="288"/>
      <c r="G88" s="289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289"/>
      <c r="S88" s="143"/>
      <c r="T88" s="143"/>
      <c r="U88" s="143"/>
      <c r="V88" s="143"/>
      <c r="W88" s="143"/>
      <c r="X88" s="143"/>
      <c r="Y88" s="143"/>
      <c r="Z88" s="143"/>
      <c r="AA88" s="143"/>
      <c r="AB88" s="288"/>
      <c r="AC88" s="288"/>
      <c r="AD88" s="158"/>
      <c r="AE88" s="143"/>
      <c r="AF88" s="144"/>
      <c r="AG88" s="144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</row>
    <row r="89" ht="15.75" customHeight="1">
      <c r="A89" s="143"/>
      <c r="B89" s="143"/>
      <c r="C89" s="143"/>
      <c r="D89" s="143"/>
      <c r="E89" s="143"/>
      <c r="F89" s="288"/>
      <c r="G89" s="289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289"/>
      <c r="S89" s="143"/>
      <c r="T89" s="143"/>
      <c r="U89" s="143"/>
      <c r="V89" s="143"/>
      <c r="W89" s="143"/>
      <c r="X89" s="143"/>
      <c r="Y89" s="143"/>
      <c r="Z89" s="143"/>
      <c r="AA89" s="143"/>
      <c r="AB89" s="288"/>
      <c r="AC89" s="288"/>
      <c r="AD89" s="158"/>
      <c r="AE89" s="143"/>
      <c r="AF89" s="144"/>
      <c r="AG89" s="144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</row>
    <row r="90" ht="15.75" customHeight="1">
      <c r="A90" s="143"/>
      <c r="B90" s="143"/>
      <c r="C90" s="143"/>
      <c r="D90" s="143"/>
      <c r="E90" s="143"/>
      <c r="F90" s="288"/>
      <c r="G90" s="289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289"/>
      <c r="S90" s="143"/>
      <c r="T90" s="143"/>
      <c r="U90" s="143"/>
      <c r="V90" s="143"/>
      <c r="W90" s="143"/>
      <c r="X90" s="143"/>
      <c r="Y90" s="143"/>
      <c r="Z90" s="143"/>
      <c r="AA90" s="143"/>
      <c r="AB90" s="288"/>
      <c r="AC90" s="288"/>
      <c r="AD90" s="158"/>
      <c r="AE90" s="143"/>
      <c r="AF90" s="144"/>
      <c r="AG90" s="144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</row>
    <row r="91" ht="15.75" customHeight="1">
      <c r="A91" s="143"/>
      <c r="B91" s="143"/>
      <c r="C91" s="143"/>
      <c r="D91" s="143"/>
      <c r="E91" s="143"/>
      <c r="F91" s="288"/>
      <c r="G91" s="289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289"/>
      <c r="S91" s="143"/>
      <c r="T91" s="143"/>
      <c r="U91" s="143"/>
      <c r="V91" s="143"/>
      <c r="W91" s="143"/>
      <c r="X91" s="143"/>
      <c r="Y91" s="143"/>
      <c r="Z91" s="143"/>
      <c r="AA91" s="143"/>
      <c r="AB91" s="288"/>
      <c r="AC91" s="288"/>
      <c r="AD91" s="158"/>
      <c r="AE91" s="143"/>
      <c r="AF91" s="144"/>
      <c r="AG91" s="144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  <c r="AY91" s="144"/>
    </row>
    <row r="92" ht="15.75" customHeight="1">
      <c r="A92" s="143"/>
      <c r="B92" s="143"/>
      <c r="C92" s="143"/>
      <c r="D92" s="143"/>
      <c r="E92" s="143"/>
      <c r="F92" s="288"/>
      <c r="G92" s="289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289"/>
      <c r="S92" s="143"/>
      <c r="T92" s="143"/>
      <c r="U92" s="143"/>
      <c r="V92" s="143"/>
      <c r="W92" s="143"/>
      <c r="X92" s="143"/>
      <c r="Y92" s="143"/>
      <c r="Z92" s="143"/>
      <c r="AA92" s="143"/>
      <c r="AB92" s="288"/>
      <c r="AC92" s="288"/>
      <c r="AD92" s="158"/>
      <c r="AE92" s="143"/>
      <c r="AF92" s="144"/>
      <c r="AG92" s="144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  <c r="AY92" s="144"/>
    </row>
    <row r="93" ht="15.75" customHeight="1">
      <c r="A93" s="143"/>
      <c r="B93" s="143"/>
      <c r="C93" s="143"/>
      <c r="D93" s="143"/>
      <c r="E93" s="143"/>
      <c r="F93" s="288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289"/>
      <c r="S93" s="143"/>
      <c r="T93" s="143"/>
      <c r="U93" s="143"/>
      <c r="V93" s="143"/>
      <c r="W93" s="143"/>
      <c r="X93" s="143"/>
      <c r="Y93" s="143"/>
      <c r="Z93" s="143"/>
      <c r="AA93" s="143"/>
      <c r="AB93" s="288"/>
      <c r="AC93" s="288"/>
      <c r="AD93" s="158"/>
      <c r="AE93" s="143"/>
      <c r="AF93" s="144"/>
      <c r="AG93" s="144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  <c r="AY93" s="144"/>
    </row>
    <row r="94" ht="15.75" customHeight="1">
      <c r="A94" s="143"/>
      <c r="B94" s="143"/>
      <c r="C94" s="143"/>
      <c r="D94" s="143"/>
      <c r="E94" s="143"/>
      <c r="F94" s="288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289"/>
      <c r="S94" s="143"/>
      <c r="T94" s="143"/>
      <c r="U94" s="143"/>
      <c r="V94" s="143"/>
      <c r="W94" s="143"/>
      <c r="X94" s="143"/>
      <c r="Y94" s="143"/>
      <c r="Z94" s="143"/>
      <c r="AA94" s="143"/>
      <c r="AB94" s="288"/>
      <c r="AC94" s="288"/>
      <c r="AD94" s="158"/>
      <c r="AE94" s="143"/>
      <c r="AF94" s="144"/>
      <c r="AG94" s="144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</row>
    <row r="95" ht="15.75" customHeight="1">
      <c r="A95" s="143"/>
      <c r="B95" s="143"/>
      <c r="C95" s="143"/>
      <c r="D95" s="143"/>
      <c r="E95" s="143"/>
      <c r="F95" s="288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289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288"/>
      <c r="AD95" s="143"/>
      <c r="AE95" s="143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</row>
    <row r="96" ht="15.75" customHeight="1">
      <c r="A96" s="143"/>
      <c r="B96" s="143"/>
      <c r="C96" s="143"/>
      <c r="D96" s="143"/>
      <c r="E96" s="143"/>
      <c r="F96" s="288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289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288"/>
      <c r="AD96" s="143"/>
      <c r="AE96" s="143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</row>
    <row r="97" ht="15.75" customHeight="1">
      <c r="A97" s="143"/>
      <c r="B97" s="143"/>
      <c r="C97" s="143"/>
      <c r="D97" s="143"/>
      <c r="E97" s="143"/>
      <c r="F97" s="288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289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288"/>
      <c r="AD97" s="143"/>
      <c r="AE97" s="143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</row>
    <row r="98" ht="15.75" customHeight="1">
      <c r="A98" s="143"/>
      <c r="B98" s="143"/>
      <c r="C98" s="143"/>
      <c r="D98" s="143"/>
      <c r="E98" s="143"/>
      <c r="F98" s="288"/>
      <c r="G98" s="143"/>
      <c r="H98" s="143"/>
      <c r="I98" s="158"/>
      <c r="J98" s="143"/>
      <c r="K98" s="158"/>
      <c r="L98" s="158"/>
      <c r="M98" s="158"/>
      <c r="N98" s="158"/>
      <c r="O98" s="158"/>
      <c r="P98" s="158"/>
      <c r="Q98" s="143"/>
      <c r="R98" s="289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288"/>
      <c r="AD98" s="143"/>
      <c r="AE98" s="143"/>
      <c r="AF98" s="144"/>
      <c r="AG98" s="144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</row>
    <row r="99" ht="15.75" customHeight="1">
      <c r="A99" s="143"/>
      <c r="B99" s="143"/>
      <c r="C99" s="143"/>
      <c r="D99" s="143"/>
      <c r="E99" s="143"/>
      <c r="F99" s="288"/>
      <c r="G99" s="143"/>
      <c r="H99" s="143"/>
      <c r="I99" s="158"/>
      <c r="J99" s="143"/>
      <c r="K99" s="158"/>
      <c r="L99" s="158"/>
      <c r="M99" s="158"/>
      <c r="N99" s="158"/>
      <c r="O99" s="158"/>
      <c r="P99" s="158"/>
      <c r="Q99" s="143"/>
      <c r="R99" s="289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288"/>
      <c r="AD99" s="143"/>
      <c r="AE99" s="143"/>
      <c r="AF99" s="144"/>
      <c r="AG99" s="144"/>
      <c r="AH99" s="144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  <c r="AY99" s="144"/>
    </row>
    <row r="100" ht="15.75" customHeight="1">
      <c r="A100" s="143"/>
      <c r="B100" s="143"/>
      <c r="C100" s="143"/>
      <c r="D100" s="143"/>
      <c r="E100" s="143"/>
      <c r="F100" s="288"/>
      <c r="G100" s="143"/>
      <c r="H100" s="143"/>
      <c r="I100" s="158"/>
      <c r="J100" s="143"/>
      <c r="K100" s="158"/>
      <c r="L100" s="158"/>
      <c r="M100" s="158"/>
      <c r="N100" s="158"/>
      <c r="O100" s="158"/>
      <c r="P100" s="158"/>
      <c r="Q100" s="143"/>
      <c r="R100" s="289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288"/>
      <c r="AD100" s="143"/>
      <c r="AE100" s="143"/>
      <c r="AF100" s="144"/>
      <c r="AG100" s="144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  <c r="AY100" s="144"/>
    </row>
    <row r="101" ht="15.75" customHeight="1">
      <c r="A101" s="143"/>
      <c r="B101" s="143"/>
      <c r="C101" s="143"/>
      <c r="D101" s="143"/>
      <c r="E101" s="143"/>
      <c r="F101" s="288"/>
      <c r="G101" s="143"/>
      <c r="H101" s="143"/>
      <c r="I101" s="158"/>
      <c r="J101" s="143"/>
      <c r="K101" s="158"/>
      <c r="L101" s="158"/>
      <c r="M101" s="158"/>
      <c r="N101" s="158"/>
      <c r="O101" s="158"/>
      <c r="P101" s="158"/>
      <c r="Q101" s="143"/>
      <c r="R101" s="289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288"/>
      <c r="AD101" s="143"/>
      <c r="AE101" s="143"/>
      <c r="AF101" s="144"/>
      <c r="AG101" s="144"/>
      <c r="AH101" s="144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  <c r="AY101" s="144"/>
    </row>
    <row r="102" ht="15.75" customHeight="1">
      <c r="A102" s="143"/>
      <c r="B102" s="143"/>
      <c r="C102" s="143"/>
      <c r="D102" s="143"/>
      <c r="E102" s="143"/>
      <c r="F102" s="288"/>
      <c r="G102" s="143"/>
      <c r="H102" s="143"/>
      <c r="I102" s="158"/>
      <c r="J102" s="143"/>
      <c r="K102" s="158"/>
      <c r="L102" s="158"/>
      <c r="M102" s="158"/>
      <c r="N102" s="158"/>
      <c r="O102" s="158"/>
      <c r="P102" s="158"/>
      <c r="Q102" s="143"/>
      <c r="R102" s="289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288"/>
      <c r="AD102" s="143"/>
      <c r="AE102" s="143"/>
      <c r="AF102" s="144"/>
      <c r="AG102" s="144"/>
      <c r="AH102" s="144"/>
      <c r="AI102" s="144"/>
      <c r="AJ102" s="144"/>
      <c r="AK102" s="144"/>
      <c r="AL102" s="144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  <c r="AY102" s="144"/>
    </row>
    <row r="103" ht="15.75" customHeight="1">
      <c r="A103" s="143"/>
      <c r="B103" s="143"/>
      <c r="C103" s="143"/>
      <c r="D103" s="143"/>
      <c r="E103" s="143"/>
      <c r="F103" s="288"/>
      <c r="G103" s="143"/>
      <c r="H103" s="143"/>
      <c r="I103" s="158"/>
      <c r="J103" s="143"/>
      <c r="K103" s="158"/>
      <c r="L103" s="158"/>
      <c r="M103" s="158"/>
      <c r="N103" s="158"/>
      <c r="O103" s="158"/>
      <c r="P103" s="158"/>
      <c r="Q103" s="143"/>
      <c r="R103" s="289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288"/>
      <c r="AD103" s="143"/>
      <c r="AE103" s="143"/>
      <c r="AF103" s="144"/>
      <c r="AG103" s="144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  <c r="AY103" s="144"/>
    </row>
    <row r="104" ht="15.75" customHeight="1">
      <c r="A104" s="143"/>
      <c r="B104" s="143"/>
      <c r="C104" s="143"/>
      <c r="D104" s="143"/>
      <c r="E104" s="143"/>
      <c r="F104" s="288"/>
      <c r="G104" s="143"/>
      <c r="H104" s="143"/>
      <c r="I104" s="158"/>
      <c r="J104" s="143"/>
      <c r="K104" s="158"/>
      <c r="L104" s="158"/>
      <c r="M104" s="158"/>
      <c r="N104" s="158"/>
      <c r="O104" s="158"/>
      <c r="P104" s="158"/>
      <c r="Q104" s="143"/>
      <c r="R104" s="289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288"/>
      <c r="AD104" s="143"/>
      <c r="AE104" s="143"/>
      <c r="AF104" s="144"/>
      <c r="AG104" s="144"/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  <c r="AY104" s="144"/>
    </row>
    <row r="105" ht="15.75" customHeight="1">
      <c r="A105" s="143"/>
      <c r="B105" s="143"/>
      <c r="C105" s="143"/>
      <c r="D105" s="143"/>
      <c r="E105" s="143"/>
      <c r="F105" s="288"/>
      <c r="G105" s="158"/>
      <c r="H105" s="143"/>
      <c r="I105" s="158"/>
      <c r="J105" s="143"/>
      <c r="K105" s="158"/>
      <c r="L105" s="158"/>
      <c r="M105" s="158"/>
      <c r="N105" s="158"/>
      <c r="O105" s="158"/>
      <c r="P105" s="158"/>
      <c r="Q105" s="143"/>
      <c r="R105" s="289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288"/>
      <c r="AD105" s="143"/>
      <c r="AE105" s="143"/>
      <c r="AF105" s="144"/>
      <c r="AG105" s="144"/>
      <c r="AH105" s="144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  <c r="AX105" s="144"/>
      <c r="AY105" s="144"/>
    </row>
    <row r="106" ht="15.75" customHeight="1">
      <c r="A106" s="143"/>
      <c r="B106" s="143"/>
      <c r="C106" s="143"/>
      <c r="D106" s="143"/>
      <c r="E106" s="143"/>
      <c r="F106" s="288"/>
      <c r="G106" s="158"/>
      <c r="H106" s="143"/>
      <c r="I106" s="158"/>
      <c r="J106" s="143"/>
      <c r="K106" s="158"/>
      <c r="L106" s="158"/>
      <c r="M106" s="158"/>
      <c r="N106" s="158"/>
      <c r="O106" s="158"/>
      <c r="P106" s="158"/>
      <c r="Q106" s="143"/>
      <c r="R106" s="289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288"/>
      <c r="AD106" s="143"/>
      <c r="AE106" s="143"/>
      <c r="AF106" s="144"/>
      <c r="AG106" s="144"/>
      <c r="AH106" s="144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  <c r="AX106" s="144"/>
      <c r="AY106" s="144"/>
    </row>
    <row r="107" ht="15.75" customHeight="1">
      <c r="A107" s="143"/>
      <c r="B107" s="143"/>
      <c r="C107" s="143"/>
      <c r="D107" s="143"/>
      <c r="E107" s="143"/>
      <c r="F107" s="288"/>
      <c r="G107" s="158"/>
      <c r="H107" s="143"/>
      <c r="I107" s="158"/>
      <c r="J107" s="143"/>
      <c r="K107" s="158"/>
      <c r="L107" s="158"/>
      <c r="M107" s="158"/>
      <c r="N107" s="158"/>
      <c r="O107" s="158"/>
      <c r="P107" s="158"/>
      <c r="Q107" s="143"/>
      <c r="R107" s="289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288"/>
      <c r="AD107" s="143"/>
      <c r="AE107" s="143"/>
      <c r="AF107" s="144"/>
      <c r="AG107" s="144"/>
      <c r="AH107" s="144"/>
      <c r="AI107" s="144"/>
      <c r="AJ107" s="144"/>
      <c r="AK107" s="144"/>
      <c r="AL107" s="144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  <c r="AY107" s="144"/>
    </row>
    <row r="108" ht="15.75" customHeight="1">
      <c r="A108" s="143"/>
      <c r="B108" s="143"/>
      <c r="C108" s="143"/>
      <c r="D108" s="143"/>
      <c r="E108" s="143"/>
      <c r="F108" s="288"/>
      <c r="G108" s="158"/>
      <c r="H108" s="143"/>
      <c r="I108" s="158"/>
      <c r="J108" s="158"/>
      <c r="K108" s="158"/>
      <c r="L108" s="158"/>
      <c r="M108" s="158"/>
      <c r="N108" s="158"/>
      <c r="O108" s="158"/>
      <c r="P108" s="158"/>
      <c r="Q108" s="143"/>
      <c r="R108" s="289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288"/>
      <c r="AD108" s="143"/>
      <c r="AE108" s="143"/>
      <c r="AF108" s="144"/>
      <c r="AG108" s="144"/>
      <c r="AH108" s="144"/>
      <c r="AI108" s="144"/>
      <c r="AJ108" s="144"/>
      <c r="AK108" s="144"/>
      <c r="AL108" s="144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  <c r="AY108" s="144"/>
    </row>
    <row r="109" ht="15.75" customHeight="1">
      <c r="A109" s="143"/>
      <c r="B109" s="143"/>
      <c r="C109" s="143"/>
      <c r="D109" s="143"/>
      <c r="E109" s="143"/>
      <c r="F109" s="288"/>
      <c r="G109" s="158"/>
      <c r="H109" s="143"/>
      <c r="I109" s="158"/>
      <c r="J109" s="158"/>
      <c r="K109" s="158"/>
      <c r="L109" s="158"/>
      <c r="M109" s="158"/>
      <c r="N109" s="158"/>
      <c r="O109" s="158"/>
      <c r="P109" s="158"/>
      <c r="Q109" s="143"/>
      <c r="R109" s="289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288"/>
      <c r="AD109" s="143"/>
      <c r="AE109" s="143"/>
      <c r="AF109" s="144"/>
      <c r="AG109" s="144"/>
      <c r="AH109" s="144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  <c r="AY109" s="144"/>
    </row>
    <row r="110" ht="15.75" customHeight="1">
      <c r="A110" s="143"/>
      <c r="B110" s="143"/>
      <c r="C110" s="143"/>
      <c r="D110" s="143"/>
      <c r="E110" s="143"/>
      <c r="F110" s="288"/>
      <c r="G110" s="158"/>
      <c r="H110" s="143"/>
      <c r="I110" s="158"/>
      <c r="J110" s="158"/>
      <c r="K110" s="158"/>
      <c r="L110" s="158"/>
      <c r="M110" s="158"/>
      <c r="N110" s="158"/>
      <c r="O110" s="158"/>
      <c r="P110" s="158"/>
      <c r="Q110" s="143"/>
      <c r="R110" s="289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288"/>
      <c r="AD110" s="143"/>
      <c r="AE110" s="143"/>
      <c r="AF110" s="144"/>
      <c r="AG110" s="144"/>
      <c r="AH110" s="144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  <c r="AY110" s="144"/>
    </row>
    <row r="111" ht="15.75" customHeight="1">
      <c r="A111" s="143"/>
      <c r="B111" s="143"/>
      <c r="C111" s="143"/>
      <c r="D111" s="143"/>
      <c r="E111" s="143"/>
      <c r="F111" s="288"/>
      <c r="G111" s="158"/>
      <c r="H111" s="143"/>
      <c r="I111" s="158"/>
      <c r="J111" s="158"/>
      <c r="K111" s="158"/>
      <c r="L111" s="158"/>
      <c r="M111" s="158"/>
      <c r="N111" s="158"/>
      <c r="O111" s="158"/>
      <c r="P111" s="158"/>
      <c r="Q111" s="143"/>
      <c r="R111" s="289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288"/>
      <c r="AD111" s="143"/>
      <c r="AE111" s="143"/>
      <c r="AF111" s="144"/>
      <c r="AG111" s="144"/>
      <c r="AH111" s="144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144"/>
      <c r="AS111" s="144"/>
      <c r="AT111" s="144"/>
      <c r="AU111" s="144"/>
      <c r="AV111" s="144"/>
      <c r="AW111" s="144"/>
      <c r="AX111" s="144"/>
      <c r="AY111" s="144"/>
    </row>
    <row r="112" ht="15.75" customHeight="1">
      <c r="A112" s="143"/>
      <c r="B112" s="143"/>
      <c r="C112" s="143"/>
      <c r="D112" s="143"/>
      <c r="E112" s="143"/>
      <c r="F112" s="288"/>
      <c r="G112" s="158"/>
      <c r="H112" s="143"/>
      <c r="I112" s="158"/>
      <c r="J112" s="158"/>
      <c r="K112" s="158"/>
      <c r="L112" s="158"/>
      <c r="M112" s="158"/>
      <c r="N112" s="158"/>
      <c r="O112" s="158"/>
      <c r="P112" s="158"/>
      <c r="Q112" s="143"/>
      <c r="R112" s="289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288"/>
      <c r="AD112" s="143"/>
      <c r="AE112" s="143"/>
      <c r="AF112" s="144"/>
      <c r="AG112" s="144"/>
      <c r="AH112" s="144"/>
      <c r="AI112" s="144"/>
      <c r="AJ112" s="144"/>
      <c r="AK112" s="144"/>
      <c r="AL112" s="144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  <c r="AY112" s="144"/>
    </row>
    <row r="113" ht="15.75" customHeight="1">
      <c r="A113" s="143"/>
      <c r="B113" s="143"/>
      <c r="C113" s="143"/>
      <c r="D113" s="143"/>
      <c r="E113" s="143"/>
      <c r="F113" s="288"/>
      <c r="G113" s="158"/>
      <c r="H113" s="143"/>
      <c r="I113" s="158"/>
      <c r="J113" s="158"/>
      <c r="K113" s="158"/>
      <c r="L113" s="158"/>
      <c r="M113" s="158"/>
      <c r="N113" s="158"/>
      <c r="O113" s="158"/>
      <c r="P113" s="158"/>
      <c r="Q113" s="143"/>
      <c r="R113" s="289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288"/>
      <c r="AD113" s="143"/>
      <c r="AE113" s="143"/>
      <c r="AF113" s="144"/>
      <c r="AG113" s="144"/>
      <c r="AH113" s="144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  <c r="AY113" s="144"/>
    </row>
    <row r="114" ht="15.75" customHeight="1">
      <c r="A114" s="143"/>
      <c r="B114" s="143"/>
      <c r="C114" s="143"/>
      <c r="D114" s="143"/>
      <c r="E114" s="143"/>
      <c r="F114" s="288"/>
      <c r="G114" s="158"/>
      <c r="H114" s="143"/>
      <c r="I114" s="158"/>
      <c r="J114" s="158"/>
      <c r="K114" s="158"/>
      <c r="L114" s="158"/>
      <c r="M114" s="158"/>
      <c r="N114" s="158"/>
      <c r="O114" s="158"/>
      <c r="P114" s="158"/>
      <c r="Q114" s="143"/>
      <c r="R114" s="289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288"/>
      <c r="AD114" s="143"/>
      <c r="AE114" s="143"/>
      <c r="AF114" s="144"/>
      <c r="AG114" s="144"/>
      <c r="AH114" s="144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4"/>
    </row>
    <row r="115" ht="15.75" customHeight="1">
      <c r="A115" s="143"/>
      <c r="B115" s="143"/>
      <c r="C115" s="143"/>
      <c r="D115" s="143"/>
      <c r="E115" s="143"/>
      <c r="F115" s="288"/>
      <c r="G115" s="158"/>
      <c r="H115" s="143"/>
      <c r="I115" s="158"/>
      <c r="J115" s="158"/>
      <c r="K115" s="158"/>
      <c r="L115" s="158"/>
      <c r="M115" s="158"/>
      <c r="N115" s="158"/>
      <c r="O115" s="158"/>
      <c r="P115" s="158"/>
      <c r="Q115" s="143"/>
      <c r="R115" s="289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288"/>
      <c r="AD115" s="143"/>
      <c r="AE115" s="143"/>
      <c r="AF115" s="144"/>
      <c r="AG115" s="144"/>
      <c r="AH115" s="144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4"/>
    </row>
    <row r="116" ht="15.75" customHeight="1">
      <c r="A116" s="143"/>
      <c r="B116" s="143"/>
      <c r="C116" s="143"/>
      <c r="D116" s="143"/>
      <c r="E116" s="143"/>
      <c r="F116" s="288"/>
      <c r="G116" s="158"/>
      <c r="H116" s="143"/>
      <c r="I116" s="158"/>
      <c r="J116" s="158"/>
      <c r="K116" s="158"/>
      <c r="L116" s="158"/>
      <c r="M116" s="158"/>
      <c r="N116" s="158"/>
      <c r="O116" s="158"/>
      <c r="P116" s="158"/>
      <c r="Q116" s="143"/>
      <c r="R116" s="289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288"/>
      <c r="AD116" s="143"/>
      <c r="AE116" s="143"/>
      <c r="AF116" s="144"/>
      <c r="AG116" s="144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  <c r="AY116" s="144"/>
    </row>
    <row r="117" ht="15.75" customHeight="1">
      <c r="A117" s="143"/>
      <c r="B117" s="143"/>
      <c r="C117" s="143"/>
      <c r="D117" s="143"/>
      <c r="E117" s="143"/>
      <c r="F117" s="288"/>
      <c r="G117" s="158"/>
      <c r="H117" s="143"/>
      <c r="I117" s="158"/>
      <c r="J117" s="158"/>
      <c r="K117" s="158"/>
      <c r="L117" s="158"/>
      <c r="M117" s="158"/>
      <c r="N117" s="158"/>
      <c r="O117" s="158"/>
      <c r="P117" s="158"/>
      <c r="Q117" s="143"/>
      <c r="R117" s="289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288"/>
      <c r="AD117" s="143"/>
      <c r="AE117" s="143"/>
      <c r="AF117" s="144"/>
      <c r="AG117" s="144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  <c r="AY117" s="144"/>
    </row>
    <row r="118" ht="15.75" customHeight="1">
      <c r="A118" s="143"/>
      <c r="B118" s="143"/>
      <c r="C118" s="143"/>
      <c r="D118" s="143"/>
      <c r="E118" s="143"/>
      <c r="F118" s="288"/>
      <c r="G118" s="158"/>
      <c r="H118" s="143"/>
      <c r="I118" s="158"/>
      <c r="J118" s="158"/>
      <c r="K118" s="158"/>
      <c r="L118" s="158"/>
      <c r="M118" s="158"/>
      <c r="N118" s="158"/>
      <c r="O118" s="158"/>
      <c r="P118" s="158"/>
      <c r="Q118" s="143"/>
      <c r="R118" s="289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288"/>
      <c r="AD118" s="143"/>
      <c r="AE118" s="143"/>
      <c r="AF118" s="144"/>
      <c r="AG118" s="144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  <c r="AY118" s="144"/>
    </row>
    <row r="119" ht="15.75" customHeight="1">
      <c r="A119" s="143"/>
      <c r="B119" s="143"/>
      <c r="C119" s="143"/>
      <c r="D119" s="143"/>
      <c r="E119" s="143"/>
      <c r="F119" s="288"/>
      <c r="G119" s="158"/>
      <c r="H119" s="143"/>
      <c r="I119" s="158"/>
      <c r="J119" s="158"/>
      <c r="K119" s="158"/>
      <c r="L119" s="158"/>
      <c r="M119" s="158"/>
      <c r="N119" s="158"/>
      <c r="O119" s="158"/>
      <c r="P119" s="158"/>
      <c r="Q119" s="143"/>
      <c r="R119" s="289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288"/>
      <c r="AD119" s="143"/>
      <c r="AE119" s="143"/>
      <c r="AF119" s="144"/>
      <c r="AG119" s="144"/>
      <c r="AH119" s="144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  <c r="AY119" s="144"/>
    </row>
    <row r="120" ht="15.75" customHeight="1">
      <c r="A120" s="143"/>
      <c r="B120" s="143"/>
      <c r="C120" s="143"/>
      <c r="D120" s="143"/>
      <c r="E120" s="143"/>
      <c r="F120" s="288"/>
      <c r="G120" s="158"/>
      <c r="H120" s="143"/>
      <c r="I120" s="158"/>
      <c r="J120" s="158"/>
      <c r="K120" s="158"/>
      <c r="L120" s="158"/>
      <c r="M120" s="158"/>
      <c r="N120" s="158"/>
      <c r="O120" s="158"/>
      <c r="P120" s="158"/>
      <c r="Q120" s="143"/>
      <c r="R120" s="289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288"/>
      <c r="AD120" s="143"/>
      <c r="AE120" s="143"/>
      <c r="AF120" s="144"/>
      <c r="AG120" s="144"/>
      <c r="AH120" s="144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  <c r="AY120" s="144"/>
    </row>
    <row r="121" ht="15.75" customHeight="1">
      <c r="A121" s="143"/>
      <c r="B121" s="143"/>
      <c r="C121" s="143"/>
      <c r="D121" s="143"/>
      <c r="E121" s="143"/>
      <c r="F121" s="288"/>
      <c r="G121" s="158"/>
      <c r="H121" s="143"/>
      <c r="I121" s="158"/>
      <c r="J121" s="158"/>
      <c r="K121" s="158"/>
      <c r="L121" s="158"/>
      <c r="M121" s="158"/>
      <c r="N121" s="158"/>
      <c r="O121" s="158"/>
      <c r="P121" s="158"/>
      <c r="Q121" s="143"/>
      <c r="R121" s="289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288"/>
      <c r="AD121" s="143"/>
      <c r="AE121" s="143"/>
      <c r="AF121" s="144"/>
      <c r="AG121" s="144"/>
      <c r="AH121" s="144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  <c r="AY121" s="144"/>
    </row>
    <row r="122" ht="15.75" customHeight="1">
      <c r="A122" s="143"/>
      <c r="B122" s="143"/>
      <c r="C122" s="143"/>
      <c r="D122" s="143"/>
      <c r="E122" s="143"/>
      <c r="F122" s="288"/>
      <c r="G122" s="158"/>
      <c r="H122" s="143"/>
      <c r="I122" s="158"/>
      <c r="J122" s="158"/>
      <c r="K122" s="158"/>
      <c r="L122" s="158"/>
      <c r="M122" s="158"/>
      <c r="N122" s="158"/>
      <c r="O122" s="158"/>
      <c r="P122" s="158"/>
      <c r="Q122" s="143"/>
      <c r="R122" s="289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288"/>
      <c r="AD122" s="143"/>
      <c r="AE122" s="143"/>
      <c r="AF122" s="144"/>
      <c r="AG122" s="144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  <c r="AY122" s="144"/>
    </row>
    <row r="123" ht="15.75" customHeight="1">
      <c r="A123" s="143"/>
      <c r="B123" s="143"/>
      <c r="C123" s="143"/>
      <c r="D123" s="143"/>
      <c r="E123" s="143"/>
      <c r="F123" s="288"/>
      <c r="G123" s="158"/>
      <c r="H123" s="143"/>
      <c r="I123" s="158"/>
      <c r="J123" s="158"/>
      <c r="K123" s="158"/>
      <c r="L123" s="158"/>
      <c r="M123" s="158"/>
      <c r="N123" s="158"/>
      <c r="O123" s="158"/>
      <c r="P123" s="158"/>
      <c r="Q123" s="143"/>
      <c r="R123" s="289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288"/>
      <c r="AD123" s="143"/>
      <c r="AE123" s="143"/>
      <c r="AF123" s="144"/>
      <c r="AG123" s="144"/>
      <c r="AH123" s="144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  <c r="AY123" s="144"/>
    </row>
    <row r="124" ht="15.75" customHeight="1">
      <c r="A124" s="143"/>
      <c r="B124" s="143"/>
      <c r="C124" s="143"/>
      <c r="D124" s="143"/>
      <c r="E124" s="143"/>
      <c r="F124" s="288"/>
      <c r="G124" s="158"/>
      <c r="H124" s="143"/>
      <c r="I124" s="158"/>
      <c r="J124" s="158"/>
      <c r="K124" s="158"/>
      <c r="L124" s="158"/>
      <c r="M124" s="158"/>
      <c r="N124" s="158"/>
      <c r="O124" s="158"/>
      <c r="P124" s="158"/>
      <c r="Q124" s="143"/>
      <c r="R124" s="289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288"/>
      <c r="AD124" s="143"/>
      <c r="AE124" s="143"/>
      <c r="AF124" s="144"/>
      <c r="AG124" s="144"/>
      <c r="AH124" s="144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  <c r="AY124" s="144"/>
    </row>
    <row r="125" ht="15.75" customHeight="1">
      <c r="A125" s="143"/>
      <c r="B125" s="143"/>
      <c r="C125" s="143"/>
      <c r="D125" s="143"/>
      <c r="E125" s="143"/>
      <c r="F125" s="288"/>
      <c r="G125" s="158"/>
      <c r="H125" s="143"/>
      <c r="I125" s="158"/>
      <c r="J125" s="158"/>
      <c r="K125" s="158"/>
      <c r="L125" s="158"/>
      <c r="M125" s="158"/>
      <c r="N125" s="158"/>
      <c r="O125" s="158"/>
      <c r="P125" s="158"/>
      <c r="Q125" s="143"/>
      <c r="R125" s="289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288"/>
      <c r="AD125" s="143"/>
      <c r="AE125" s="143"/>
      <c r="AF125" s="144"/>
      <c r="AG125" s="144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  <c r="AY125" s="144"/>
    </row>
    <row r="126" ht="15.75" customHeight="1">
      <c r="A126" s="143"/>
      <c r="B126" s="143"/>
      <c r="C126" s="143"/>
      <c r="D126" s="143"/>
      <c r="E126" s="143"/>
      <c r="F126" s="288"/>
      <c r="G126" s="158"/>
      <c r="H126" s="143"/>
      <c r="I126" s="158"/>
      <c r="J126" s="158"/>
      <c r="K126" s="158"/>
      <c r="L126" s="158"/>
      <c r="M126" s="158"/>
      <c r="N126" s="158"/>
      <c r="O126" s="158"/>
      <c r="P126" s="158"/>
      <c r="Q126" s="143"/>
      <c r="R126" s="289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288"/>
      <c r="AD126" s="143"/>
      <c r="AE126" s="143"/>
      <c r="AF126" s="144"/>
      <c r="AG126" s="144"/>
      <c r="AH126" s="144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  <c r="AY126" s="144"/>
    </row>
    <row r="127" ht="15.75" customHeight="1">
      <c r="A127" s="143"/>
      <c r="B127" s="143"/>
      <c r="C127" s="143"/>
      <c r="D127" s="143"/>
      <c r="E127" s="143"/>
      <c r="F127" s="288"/>
      <c r="G127" s="158"/>
      <c r="H127" s="143"/>
      <c r="I127" s="158"/>
      <c r="J127" s="158"/>
      <c r="K127" s="158"/>
      <c r="L127" s="158"/>
      <c r="M127" s="158"/>
      <c r="N127" s="158"/>
      <c r="O127" s="158"/>
      <c r="P127" s="158"/>
      <c r="Q127" s="143"/>
      <c r="R127" s="289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288"/>
      <c r="AD127" s="143"/>
      <c r="AE127" s="143"/>
      <c r="AF127" s="144"/>
      <c r="AG127" s="144"/>
      <c r="AH127" s="144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  <c r="AY127" s="144"/>
    </row>
    <row r="128" ht="15.75" customHeight="1">
      <c r="A128" s="143"/>
      <c r="B128" s="143"/>
      <c r="C128" s="143"/>
      <c r="D128" s="143"/>
      <c r="E128" s="143"/>
      <c r="F128" s="288"/>
      <c r="G128" s="158"/>
      <c r="H128" s="143"/>
      <c r="I128" s="158"/>
      <c r="J128" s="158"/>
      <c r="K128" s="158"/>
      <c r="L128" s="158"/>
      <c r="M128" s="158"/>
      <c r="N128" s="158"/>
      <c r="O128" s="158"/>
      <c r="P128" s="158"/>
      <c r="Q128" s="143"/>
      <c r="R128" s="289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288"/>
      <c r="AD128" s="143"/>
      <c r="AE128" s="143"/>
      <c r="AF128" s="144"/>
      <c r="AG128" s="144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</row>
    <row r="129" ht="15.75" customHeight="1">
      <c r="A129" s="143"/>
      <c r="B129" s="143"/>
      <c r="C129" s="143"/>
      <c r="D129" s="143"/>
      <c r="E129" s="143"/>
      <c r="F129" s="288"/>
      <c r="G129" s="158"/>
      <c r="H129" s="143"/>
      <c r="I129" s="158"/>
      <c r="J129" s="158"/>
      <c r="K129" s="158"/>
      <c r="L129" s="158"/>
      <c r="M129" s="158"/>
      <c r="N129" s="158"/>
      <c r="O129" s="158"/>
      <c r="P129" s="158"/>
      <c r="Q129" s="143"/>
      <c r="R129" s="289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288"/>
      <c r="AD129" s="143"/>
      <c r="AE129" s="143"/>
      <c r="AF129" s="144"/>
      <c r="AG129" s="144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  <c r="AY129" s="144"/>
    </row>
    <row r="130" ht="15.75" customHeight="1">
      <c r="A130" s="143"/>
      <c r="B130" s="143"/>
      <c r="C130" s="143"/>
      <c r="D130" s="143"/>
      <c r="E130" s="143"/>
      <c r="F130" s="288"/>
      <c r="G130" s="158"/>
      <c r="H130" s="143"/>
      <c r="I130" s="158"/>
      <c r="J130" s="158"/>
      <c r="K130" s="158"/>
      <c r="L130" s="158"/>
      <c r="M130" s="158"/>
      <c r="N130" s="158"/>
      <c r="O130" s="158"/>
      <c r="P130" s="158"/>
      <c r="Q130" s="143"/>
      <c r="R130" s="289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288"/>
      <c r="AD130" s="143"/>
      <c r="AE130" s="143"/>
      <c r="AF130" s="144"/>
      <c r="AG130" s="144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  <c r="AY130" s="144"/>
    </row>
    <row r="131" ht="15.75" customHeight="1">
      <c r="A131" s="143"/>
      <c r="B131" s="143"/>
      <c r="C131" s="143"/>
      <c r="D131" s="143"/>
      <c r="E131" s="143"/>
      <c r="F131" s="288"/>
      <c r="G131" s="158"/>
      <c r="H131" s="143"/>
      <c r="I131" s="158"/>
      <c r="J131" s="158"/>
      <c r="K131" s="158"/>
      <c r="L131" s="158"/>
      <c r="M131" s="158"/>
      <c r="N131" s="158"/>
      <c r="O131" s="158"/>
      <c r="P131" s="158"/>
      <c r="Q131" s="143"/>
      <c r="R131" s="289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288"/>
      <c r="AD131" s="143"/>
      <c r="AE131" s="143"/>
      <c r="AF131" s="144"/>
      <c r="AG131" s="144"/>
      <c r="AH131" s="144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  <c r="AY131" s="144"/>
    </row>
    <row r="132" ht="15.75" customHeight="1">
      <c r="A132" s="143"/>
      <c r="B132" s="143"/>
      <c r="C132" s="143"/>
      <c r="D132" s="143"/>
      <c r="E132" s="143"/>
      <c r="F132" s="288"/>
      <c r="G132" s="158"/>
      <c r="H132" s="143"/>
      <c r="I132" s="158"/>
      <c r="J132" s="158"/>
      <c r="K132" s="158"/>
      <c r="L132" s="158"/>
      <c r="M132" s="158"/>
      <c r="N132" s="158"/>
      <c r="O132" s="158"/>
      <c r="P132" s="158"/>
      <c r="Q132" s="143"/>
      <c r="R132" s="289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288"/>
      <c r="AD132" s="143"/>
      <c r="AE132" s="143"/>
      <c r="AF132" s="144"/>
      <c r="AG132" s="144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  <c r="AY132" s="144"/>
    </row>
    <row r="133" ht="15.75" customHeight="1">
      <c r="A133" s="143"/>
      <c r="B133" s="143"/>
      <c r="C133" s="143"/>
      <c r="D133" s="143"/>
      <c r="E133" s="143"/>
      <c r="F133" s="288"/>
      <c r="G133" s="158"/>
      <c r="H133" s="143"/>
      <c r="I133" s="158"/>
      <c r="J133" s="158"/>
      <c r="K133" s="158"/>
      <c r="L133" s="158"/>
      <c r="M133" s="158"/>
      <c r="N133" s="158"/>
      <c r="O133" s="158"/>
      <c r="P133" s="158"/>
      <c r="Q133" s="143"/>
      <c r="R133" s="289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288"/>
      <c r="AD133" s="143"/>
      <c r="AE133" s="143"/>
      <c r="AF133" s="144"/>
      <c r="AG133" s="144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  <c r="AY133" s="144"/>
    </row>
    <row r="134" ht="15.75" customHeight="1">
      <c r="A134" s="143"/>
      <c r="B134" s="143"/>
      <c r="C134" s="143"/>
      <c r="D134" s="143"/>
      <c r="E134" s="143"/>
      <c r="F134" s="288"/>
      <c r="G134" s="158"/>
      <c r="H134" s="143"/>
      <c r="I134" s="158"/>
      <c r="J134" s="158"/>
      <c r="K134" s="158"/>
      <c r="L134" s="158"/>
      <c r="M134" s="158"/>
      <c r="N134" s="158"/>
      <c r="O134" s="158"/>
      <c r="P134" s="158"/>
      <c r="Q134" s="143"/>
      <c r="R134" s="289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288"/>
      <c r="AD134" s="143"/>
      <c r="AE134" s="143"/>
      <c r="AF134" s="144"/>
      <c r="AG134" s="144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  <c r="AY134" s="144"/>
    </row>
    <row r="135" ht="15.75" customHeight="1">
      <c r="A135" s="143"/>
      <c r="B135" s="143"/>
      <c r="C135" s="143"/>
      <c r="D135" s="143"/>
      <c r="E135" s="143"/>
      <c r="F135" s="288"/>
      <c r="G135" s="158"/>
      <c r="H135" s="143"/>
      <c r="I135" s="158"/>
      <c r="J135" s="158"/>
      <c r="K135" s="158"/>
      <c r="L135" s="158"/>
      <c r="M135" s="158"/>
      <c r="N135" s="158"/>
      <c r="O135" s="158"/>
      <c r="P135" s="158"/>
      <c r="Q135" s="143"/>
      <c r="R135" s="289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288"/>
      <c r="AD135" s="143"/>
      <c r="AE135" s="143"/>
      <c r="AF135" s="144"/>
      <c r="AG135" s="144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  <c r="AY135" s="144"/>
    </row>
    <row r="136" ht="15.75" customHeight="1">
      <c r="A136" s="143"/>
      <c r="B136" s="143"/>
      <c r="C136" s="143"/>
      <c r="D136" s="143"/>
      <c r="E136" s="143"/>
      <c r="F136" s="288"/>
      <c r="G136" s="158"/>
      <c r="H136" s="143"/>
      <c r="I136" s="158"/>
      <c r="J136" s="158"/>
      <c r="K136" s="158"/>
      <c r="L136" s="158"/>
      <c r="M136" s="158"/>
      <c r="N136" s="158"/>
      <c r="O136" s="158"/>
      <c r="P136" s="158"/>
      <c r="Q136" s="143"/>
      <c r="R136" s="289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288"/>
      <c r="AD136" s="143"/>
      <c r="AE136" s="143"/>
      <c r="AF136" s="144"/>
      <c r="AG136" s="144"/>
      <c r="AH136" s="144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  <c r="AY136" s="144"/>
    </row>
    <row r="137" ht="15.75" customHeight="1">
      <c r="A137" s="143"/>
      <c r="B137" s="143"/>
      <c r="C137" s="143"/>
      <c r="D137" s="143"/>
      <c r="E137" s="143"/>
      <c r="F137" s="288"/>
      <c r="G137" s="158"/>
      <c r="H137" s="143"/>
      <c r="I137" s="158"/>
      <c r="J137" s="158"/>
      <c r="K137" s="158"/>
      <c r="L137" s="158"/>
      <c r="M137" s="158"/>
      <c r="N137" s="158"/>
      <c r="O137" s="158"/>
      <c r="P137" s="158"/>
      <c r="Q137" s="143"/>
      <c r="R137" s="289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288"/>
      <c r="AD137" s="143"/>
      <c r="AE137" s="143"/>
      <c r="AF137" s="144"/>
      <c r="AG137" s="144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  <c r="AY137" s="144"/>
    </row>
    <row r="138" ht="15.75" customHeight="1">
      <c r="A138" s="143"/>
      <c r="B138" s="143"/>
      <c r="C138" s="143"/>
      <c r="D138" s="143"/>
      <c r="E138" s="143"/>
      <c r="F138" s="288"/>
      <c r="G138" s="158"/>
      <c r="H138" s="143"/>
      <c r="I138" s="158"/>
      <c r="J138" s="158"/>
      <c r="K138" s="158"/>
      <c r="L138" s="158"/>
      <c r="M138" s="158"/>
      <c r="N138" s="158"/>
      <c r="O138" s="158"/>
      <c r="P138" s="158"/>
      <c r="Q138" s="143"/>
      <c r="R138" s="289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288"/>
      <c r="AD138" s="143"/>
      <c r="AE138" s="143"/>
      <c r="AF138" s="144"/>
      <c r="AG138" s="144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  <c r="AY138" s="144"/>
    </row>
    <row r="139" ht="15.75" customHeight="1">
      <c r="A139" s="143"/>
      <c r="B139" s="143"/>
      <c r="C139" s="143"/>
      <c r="D139" s="143"/>
      <c r="E139" s="143"/>
      <c r="F139" s="288"/>
      <c r="G139" s="158"/>
      <c r="H139" s="143"/>
      <c r="I139" s="158"/>
      <c r="J139" s="158"/>
      <c r="K139" s="158"/>
      <c r="L139" s="158"/>
      <c r="M139" s="158"/>
      <c r="N139" s="158"/>
      <c r="O139" s="158"/>
      <c r="P139" s="158"/>
      <c r="Q139" s="143"/>
      <c r="R139" s="289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288"/>
      <c r="AD139" s="143"/>
      <c r="AE139" s="143"/>
      <c r="AF139" s="144"/>
      <c r="AG139" s="144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  <c r="AY139" s="144"/>
    </row>
    <row r="140" ht="15.75" customHeight="1">
      <c r="A140" s="143"/>
      <c r="B140" s="143"/>
      <c r="C140" s="143"/>
      <c r="D140" s="143"/>
      <c r="E140" s="143"/>
      <c r="F140" s="288"/>
      <c r="G140" s="158"/>
      <c r="H140" s="143"/>
      <c r="I140" s="158"/>
      <c r="J140" s="158"/>
      <c r="K140" s="158"/>
      <c r="L140" s="158"/>
      <c r="M140" s="158"/>
      <c r="N140" s="158"/>
      <c r="O140" s="158"/>
      <c r="P140" s="158"/>
      <c r="Q140" s="143"/>
      <c r="R140" s="289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288"/>
      <c r="AD140" s="143"/>
      <c r="AE140" s="143"/>
      <c r="AF140" s="144"/>
      <c r="AG140" s="144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  <c r="AY140" s="144"/>
    </row>
    <row r="141" ht="15.75" customHeight="1">
      <c r="A141" s="143"/>
      <c r="B141" s="143"/>
      <c r="C141" s="143"/>
      <c r="D141" s="143"/>
      <c r="E141" s="143"/>
      <c r="F141" s="288"/>
      <c r="G141" s="158"/>
      <c r="H141" s="143"/>
      <c r="I141" s="158"/>
      <c r="J141" s="158"/>
      <c r="K141" s="158"/>
      <c r="L141" s="158"/>
      <c r="M141" s="158"/>
      <c r="N141" s="158"/>
      <c r="O141" s="158"/>
      <c r="P141" s="158"/>
      <c r="Q141" s="143"/>
      <c r="R141" s="289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288"/>
      <c r="AD141" s="143"/>
      <c r="AE141" s="143"/>
      <c r="AF141" s="144"/>
      <c r="AG141" s="144"/>
      <c r="AH141" s="144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  <c r="AY141" s="144"/>
    </row>
    <row r="142" ht="15.75" customHeight="1">
      <c r="A142" s="143"/>
      <c r="B142" s="143"/>
      <c r="C142" s="143"/>
      <c r="D142" s="143"/>
      <c r="E142" s="143"/>
      <c r="F142" s="288"/>
      <c r="G142" s="158"/>
      <c r="H142" s="143"/>
      <c r="I142" s="158"/>
      <c r="J142" s="158"/>
      <c r="K142" s="158"/>
      <c r="L142" s="158"/>
      <c r="M142" s="158"/>
      <c r="N142" s="158"/>
      <c r="O142" s="158"/>
      <c r="P142" s="158"/>
      <c r="Q142" s="143"/>
      <c r="R142" s="289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288"/>
      <c r="AD142" s="143"/>
      <c r="AE142" s="143"/>
      <c r="AF142" s="144"/>
      <c r="AG142" s="144"/>
      <c r="AH142" s="144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  <c r="AY142" s="144"/>
    </row>
    <row r="143" ht="15.75" customHeight="1">
      <c r="A143" s="143"/>
      <c r="B143" s="143"/>
      <c r="C143" s="143"/>
      <c r="D143" s="143"/>
      <c r="E143" s="143"/>
      <c r="F143" s="288"/>
      <c r="G143" s="158"/>
      <c r="H143" s="143"/>
      <c r="I143" s="158"/>
      <c r="J143" s="158"/>
      <c r="K143" s="158"/>
      <c r="L143" s="158"/>
      <c r="M143" s="158"/>
      <c r="N143" s="158"/>
      <c r="O143" s="158"/>
      <c r="P143" s="158"/>
      <c r="Q143" s="143"/>
      <c r="R143" s="289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288"/>
      <c r="AD143" s="143"/>
      <c r="AE143" s="143"/>
      <c r="AF143" s="144"/>
      <c r="AG143" s="144"/>
      <c r="AH143" s="144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  <c r="AY143" s="144"/>
    </row>
    <row r="144" ht="15.75" customHeight="1">
      <c r="A144" s="143"/>
      <c r="B144" s="143"/>
      <c r="C144" s="143"/>
      <c r="D144" s="143"/>
      <c r="E144" s="143"/>
      <c r="F144" s="288"/>
      <c r="G144" s="158"/>
      <c r="H144" s="143"/>
      <c r="I144" s="158"/>
      <c r="J144" s="158"/>
      <c r="K144" s="158"/>
      <c r="L144" s="158"/>
      <c r="M144" s="158"/>
      <c r="N144" s="158"/>
      <c r="O144" s="158"/>
      <c r="P144" s="158"/>
      <c r="Q144" s="143"/>
      <c r="R144" s="289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288"/>
      <c r="AD144" s="143"/>
      <c r="AE144" s="143"/>
      <c r="AF144" s="144"/>
      <c r="AG144" s="144"/>
      <c r="AH144" s="144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  <c r="AY144" s="144"/>
    </row>
    <row r="145" ht="15.75" customHeight="1">
      <c r="A145" s="143"/>
      <c r="B145" s="143"/>
      <c r="C145" s="143"/>
      <c r="D145" s="143"/>
      <c r="E145" s="143"/>
      <c r="F145" s="288"/>
      <c r="G145" s="158"/>
      <c r="H145" s="143"/>
      <c r="I145" s="158"/>
      <c r="J145" s="158"/>
      <c r="K145" s="158"/>
      <c r="L145" s="158"/>
      <c r="M145" s="158"/>
      <c r="N145" s="158"/>
      <c r="O145" s="158"/>
      <c r="P145" s="158"/>
      <c r="Q145" s="143"/>
      <c r="R145" s="289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288"/>
      <c r="AD145" s="143"/>
      <c r="AE145" s="143"/>
      <c r="AF145" s="144"/>
      <c r="AG145" s="144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  <c r="AY145" s="144"/>
    </row>
    <row r="146" ht="15.75" customHeight="1">
      <c r="A146" s="143"/>
      <c r="B146" s="143"/>
      <c r="C146" s="143"/>
      <c r="D146" s="143"/>
      <c r="E146" s="143"/>
      <c r="F146" s="288"/>
      <c r="G146" s="158"/>
      <c r="H146" s="143"/>
      <c r="I146" s="158"/>
      <c r="J146" s="158"/>
      <c r="K146" s="158"/>
      <c r="L146" s="158"/>
      <c r="M146" s="158"/>
      <c r="N146" s="158"/>
      <c r="O146" s="158"/>
      <c r="P146" s="158"/>
      <c r="Q146" s="143"/>
      <c r="R146" s="289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288"/>
      <c r="AD146" s="143"/>
      <c r="AE146" s="143"/>
      <c r="AF146" s="144"/>
      <c r="AG146" s="144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  <c r="AX146" s="144"/>
      <c r="AY146" s="144"/>
    </row>
    <row r="147" ht="15.75" customHeight="1">
      <c r="A147" s="143"/>
      <c r="B147" s="143"/>
      <c r="C147" s="143"/>
      <c r="D147" s="143"/>
      <c r="E147" s="143"/>
      <c r="F147" s="288"/>
      <c r="G147" s="158"/>
      <c r="H147" s="143"/>
      <c r="I147" s="158"/>
      <c r="J147" s="158"/>
      <c r="K147" s="158"/>
      <c r="L147" s="158"/>
      <c r="M147" s="158"/>
      <c r="N147" s="158"/>
      <c r="O147" s="158"/>
      <c r="P147" s="158"/>
      <c r="Q147" s="143"/>
      <c r="R147" s="289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4"/>
      <c r="AG147" s="144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  <c r="AS147" s="144"/>
      <c r="AT147" s="144"/>
      <c r="AU147" s="144"/>
      <c r="AV147" s="144"/>
      <c r="AW147" s="144"/>
      <c r="AX147" s="144"/>
      <c r="AY147" s="144"/>
    </row>
    <row r="148" ht="15.75" customHeight="1">
      <c r="A148" s="143"/>
      <c r="B148" s="143"/>
      <c r="C148" s="143"/>
      <c r="D148" s="143"/>
      <c r="E148" s="143"/>
      <c r="F148" s="288"/>
      <c r="G148" s="158"/>
      <c r="H148" s="143"/>
      <c r="I148" s="158"/>
      <c r="J148" s="158"/>
      <c r="K148" s="158"/>
      <c r="L148" s="158"/>
      <c r="M148" s="158"/>
      <c r="N148" s="158"/>
      <c r="O148" s="158"/>
      <c r="P148" s="158"/>
      <c r="Q148" s="143"/>
      <c r="R148" s="289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4"/>
      <c r="AG148" s="144"/>
      <c r="AH148" s="144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144"/>
      <c r="AS148" s="144"/>
      <c r="AT148" s="144"/>
      <c r="AU148" s="144"/>
      <c r="AV148" s="144"/>
      <c r="AW148" s="144"/>
      <c r="AX148" s="144"/>
      <c r="AY148" s="144"/>
    </row>
    <row r="149" ht="15.75" customHeight="1">
      <c r="A149" s="143"/>
      <c r="B149" s="143"/>
      <c r="C149" s="143"/>
      <c r="D149" s="143"/>
      <c r="E149" s="143"/>
      <c r="F149" s="288"/>
      <c r="G149" s="158"/>
      <c r="H149" s="143"/>
      <c r="I149" s="158"/>
      <c r="J149" s="158"/>
      <c r="K149" s="158"/>
      <c r="L149" s="158"/>
      <c r="M149" s="158"/>
      <c r="N149" s="158"/>
      <c r="O149" s="158"/>
      <c r="P149" s="158"/>
      <c r="Q149" s="143"/>
      <c r="R149" s="289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4"/>
      <c r="AG149" s="144"/>
      <c r="AH149" s="144"/>
      <c r="AI149" s="144"/>
      <c r="AJ149" s="144"/>
      <c r="AK149" s="144"/>
      <c r="AL149" s="144"/>
      <c r="AM149" s="144"/>
      <c r="AN149" s="144"/>
      <c r="AO149" s="144"/>
      <c r="AP149" s="144"/>
      <c r="AQ149" s="144"/>
      <c r="AR149" s="144"/>
      <c r="AS149" s="144"/>
      <c r="AT149" s="144"/>
      <c r="AU149" s="144"/>
      <c r="AV149" s="144"/>
      <c r="AW149" s="144"/>
      <c r="AX149" s="144"/>
      <c r="AY149" s="144"/>
    </row>
    <row r="150" ht="15.75" customHeight="1">
      <c r="A150" s="143"/>
      <c r="B150" s="143"/>
      <c r="C150" s="143"/>
      <c r="D150" s="143"/>
      <c r="E150" s="143"/>
      <c r="F150" s="288"/>
      <c r="G150" s="158"/>
      <c r="H150" s="143"/>
      <c r="I150" s="158"/>
      <c r="J150" s="158"/>
      <c r="K150" s="158"/>
      <c r="L150" s="158"/>
      <c r="M150" s="158"/>
      <c r="N150" s="158"/>
      <c r="O150" s="158"/>
      <c r="P150" s="158"/>
      <c r="Q150" s="143"/>
      <c r="R150" s="289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4"/>
      <c r="AG150" s="144"/>
      <c r="AH150" s="144"/>
      <c r="AI150" s="144"/>
      <c r="AJ150" s="144"/>
      <c r="AK150" s="144"/>
      <c r="AL150" s="144"/>
      <c r="AM150" s="144"/>
      <c r="AN150" s="144"/>
      <c r="AO150" s="144"/>
      <c r="AP150" s="144"/>
      <c r="AQ150" s="144"/>
      <c r="AR150" s="144"/>
      <c r="AS150" s="144"/>
      <c r="AT150" s="144"/>
      <c r="AU150" s="144"/>
      <c r="AV150" s="144"/>
      <c r="AW150" s="144"/>
      <c r="AX150" s="144"/>
      <c r="AY150" s="144"/>
    </row>
    <row r="151" ht="15.75" customHeight="1">
      <c r="A151" s="143"/>
      <c r="B151" s="143"/>
      <c r="C151" s="143"/>
      <c r="D151" s="143"/>
      <c r="E151" s="143"/>
      <c r="F151" s="288"/>
      <c r="G151" s="158"/>
      <c r="H151" s="143"/>
      <c r="I151" s="158"/>
      <c r="J151" s="158"/>
      <c r="K151" s="158"/>
      <c r="L151" s="158"/>
      <c r="M151" s="158"/>
      <c r="N151" s="158"/>
      <c r="O151" s="158"/>
      <c r="P151" s="158"/>
      <c r="Q151" s="143"/>
      <c r="R151" s="289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4"/>
      <c r="AG151" s="144"/>
      <c r="AH151" s="144"/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144"/>
      <c r="AS151" s="144"/>
      <c r="AT151" s="144"/>
      <c r="AU151" s="144"/>
      <c r="AV151" s="144"/>
      <c r="AW151" s="144"/>
      <c r="AX151" s="144"/>
      <c r="AY151" s="144"/>
    </row>
    <row r="152" ht="15.75" customHeight="1">
      <c r="A152" s="143"/>
      <c r="B152" s="143"/>
      <c r="C152" s="143"/>
      <c r="D152" s="143"/>
      <c r="E152" s="143"/>
      <c r="F152" s="288"/>
      <c r="G152" s="158"/>
      <c r="H152" s="143"/>
      <c r="I152" s="158"/>
      <c r="J152" s="158"/>
      <c r="K152" s="158"/>
      <c r="L152" s="158"/>
      <c r="M152" s="158"/>
      <c r="N152" s="158"/>
      <c r="O152" s="158"/>
      <c r="P152" s="158"/>
      <c r="Q152" s="143"/>
      <c r="R152" s="289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4"/>
      <c r="AG152" s="144"/>
      <c r="AH152" s="144"/>
      <c r="AI152" s="144"/>
      <c r="AJ152" s="144"/>
      <c r="AK152" s="144"/>
      <c r="AL152" s="144"/>
      <c r="AM152" s="144"/>
      <c r="AN152" s="144"/>
      <c r="AO152" s="144"/>
      <c r="AP152" s="144"/>
      <c r="AQ152" s="144"/>
      <c r="AR152" s="144"/>
      <c r="AS152" s="144"/>
      <c r="AT152" s="144"/>
      <c r="AU152" s="144"/>
      <c r="AV152" s="144"/>
      <c r="AW152" s="144"/>
      <c r="AX152" s="144"/>
      <c r="AY152" s="144"/>
    </row>
    <row r="153" ht="15.75" customHeight="1">
      <c r="A153" s="143"/>
      <c r="B153" s="143"/>
      <c r="C153" s="143"/>
      <c r="D153" s="143"/>
      <c r="E153" s="143"/>
      <c r="F153" s="288"/>
      <c r="G153" s="158"/>
      <c r="H153" s="143"/>
      <c r="I153" s="158"/>
      <c r="J153" s="158"/>
      <c r="K153" s="158"/>
      <c r="L153" s="158"/>
      <c r="M153" s="158"/>
      <c r="N153" s="158"/>
      <c r="O153" s="158"/>
      <c r="P153" s="158"/>
      <c r="Q153" s="143"/>
      <c r="R153" s="289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4"/>
      <c r="AG153" s="144"/>
      <c r="AH153" s="144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144"/>
      <c r="AS153" s="144"/>
      <c r="AT153" s="144"/>
      <c r="AU153" s="144"/>
      <c r="AV153" s="144"/>
      <c r="AW153" s="144"/>
      <c r="AX153" s="144"/>
      <c r="AY153" s="144"/>
    </row>
    <row r="154" ht="15.75" customHeight="1">
      <c r="A154" s="143"/>
      <c r="B154" s="143"/>
      <c r="C154" s="143"/>
      <c r="D154" s="143"/>
      <c r="E154" s="143"/>
      <c r="F154" s="288"/>
      <c r="G154" s="158"/>
      <c r="H154" s="143"/>
      <c r="I154" s="158"/>
      <c r="J154" s="158"/>
      <c r="K154" s="158"/>
      <c r="L154" s="158"/>
      <c r="M154" s="158"/>
      <c r="N154" s="158"/>
      <c r="O154" s="158"/>
      <c r="P154" s="158"/>
      <c r="Q154" s="143"/>
      <c r="R154" s="289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4"/>
      <c r="AG154" s="144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  <c r="AX154" s="144"/>
      <c r="AY154" s="144"/>
    </row>
    <row r="155" ht="15.75" customHeight="1">
      <c r="A155" s="143"/>
      <c r="B155" s="143"/>
      <c r="C155" s="143"/>
      <c r="D155" s="143"/>
      <c r="E155" s="143"/>
      <c r="F155" s="288"/>
      <c r="G155" s="158"/>
      <c r="H155" s="143"/>
      <c r="I155" s="158"/>
      <c r="J155" s="158"/>
      <c r="K155" s="158"/>
      <c r="L155" s="158"/>
      <c r="M155" s="158"/>
      <c r="N155" s="158"/>
      <c r="O155" s="158"/>
      <c r="P155" s="158"/>
      <c r="Q155" s="143"/>
      <c r="R155" s="289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4"/>
      <c r="AG155" s="144"/>
      <c r="AH155" s="144"/>
      <c r="AI155" s="144"/>
      <c r="AJ155" s="144"/>
      <c r="AK155" s="144"/>
      <c r="AL155" s="144"/>
      <c r="AM155" s="144"/>
      <c r="AN155" s="144"/>
      <c r="AO155" s="144"/>
      <c r="AP155" s="144"/>
      <c r="AQ155" s="144"/>
      <c r="AR155" s="144"/>
      <c r="AS155" s="144"/>
      <c r="AT155" s="144"/>
      <c r="AU155" s="144"/>
      <c r="AV155" s="144"/>
      <c r="AW155" s="144"/>
      <c r="AX155" s="144"/>
      <c r="AY155" s="144"/>
    </row>
    <row r="156" ht="15.75" customHeight="1">
      <c r="A156" s="143"/>
      <c r="B156" s="143"/>
      <c r="C156" s="143"/>
      <c r="D156" s="143"/>
      <c r="E156" s="143"/>
      <c r="F156" s="288"/>
      <c r="G156" s="158"/>
      <c r="H156" s="143"/>
      <c r="I156" s="158"/>
      <c r="J156" s="158"/>
      <c r="K156" s="158"/>
      <c r="L156" s="158"/>
      <c r="M156" s="158"/>
      <c r="N156" s="158"/>
      <c r="O156" s="158"/>
      <c r="P156" s="158"/>
      <c r="Q156" s="143"/>
      <c r="R156" s="289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4"/>
      <c r="AG156" s="144"/>
      <c r="AH156" s="144"/>
      <c r="AI156" s="144"/>
      <c r="AJ156" s="144"/>
      <c r="AK156" s="144"/>
      <c r="AL156" s="144"/>
      <c r="AM156" s="144"/>
      <c r="AN156" s="144"/>
      <c r="AO156" s="144"/>
      <c r="AP156" s="144"/>
      <c r="AQ156" s="144"/>
      <c r="AR156" s="144"/>
      <c r="AS156" s="144"/>
      <c r="AT156" s="144"/>
      <c r="AU156" s="144"/>
      <c r="AV156" s="144"/>
      <c r="AW156" s="144"/>
      <c r="AX156" s="144"/>
      <c r="AY156" s="144"/>
    </row>
    <row r="157" ht="15.75" customHeight="1">
      <c r="A157" s="143"/>
      <c r="B157" s="143"/>
      <c r="C157" s="143"/>
      <c r="D157" s="143"/>
      <c r="E157" s="143"/>
      <c r="F157" s="288"/>
      <c r="G157" s="158"/>
      <c r="H157" s="143"/>
      <c r="I157" s="158"/>
      <c r="J157" s="158"/>
      <c r="K157" s="158"/>
      <c r="L157" s="158"/>
      <c r="M157" s="158"/>
      <c r="N157" s="158"/>
      <c r="O157" s="158"/>
      <c r="P157" s="158"/>
      <c r="Q157" s="143"/>
      <c r="R157" s="289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4"/>
      <c r="AG157" s="144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  <c r="AS157" s="144"/>
      <c r="AT157" s="144"/>
      <c r="AU157" s="144"/>
      <c r="AV157" s="144"/>
      <c r="AW157" s="144"/>
      <c r="AX157" s="144"/>
      <c r="AY157" s="144"/>
    </row>
    <row r="158" ht="15.75" customHeight="1">
      <c r="A158" s="143"/>
      <c r="B158" s="143"/>
      <c r="C158" s="143"/>
      <c r="D158" s="143"/>
      <c r="E158" s="143"/>
      <c r="F158" s="288"/>
      <c r="G158" s="158"/>
      <c r="H158" s="143"/>
      <c r="I158" s="158"/>
      <c r="J158" s="158"/>
      <c r="K158" s="158"/>
      <c r="L158" s="158"/>
      <c r="M158" s="158"/>
      <c r="N158" s="158"/>
      <c r="O158" s="158"/>
      <c r="P158" s="158"/>
      <c r="Q158" s="143"/>
      <c r="R158" s="289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4"/>
      <c r="AG158" s="144"/>
      <c r="AH158" s="144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144"/>
      <c r="AS158" s="144"/>
      <c r="AT158" s="144"/>
      <c r="AU158" s="144"/>
      <c r="AV158" s="144"/>
      <c r="AW158" s="144"/>
      <c r="AX158" s="144"/>
      <c r="AY158" s="144"/>
    </row>
    <row r="159" ht="15.75" customHeight="1">
      <c r="A159" s="143"/>
      <c r="B159" s="143"/>
      <c r="C159" s="143"/>
      <c r="D159" s="143"/>
      <c r="E159" s="143"/>
      <c r="F159" s="288"/>
      <c r="G159" s="158"/>
      <c r="H159" s="143"/>
      <c r="I159" s="158"/>
      <c r="J159" s="158"/>
      <c r="K159" s="158"/>
      <c r="L159" s="158"/>
      <c r="M159" s="158"/>
      <c r="N159" s="158"/>
      <c r="O159" s="158"/>
      <c r="P159" s="158"/>
      <c r="Q159" s="143"/>
      <c r="R159" s="289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4"/>
      <c r="AG159" s="144"/>
      <c r="AH159" s="144"/>
      <c r="AI159" s="144"/>
      <c r="AJ159" s="144"/>
      <c r="AK159" s="144"/>
      <c r="AL159" s="144"/>
      <c r="AM159" s="144"/>
      <c r="AN159" s="144"/>
      <c r="AO159" s="144"/>
      <c r="AP159" s="144"/>
      <c r="AQ159" s="144"/>
      <c r="AR159" s="144"/>
      <c r="AS159" s="144"/>
      <c r="AT159" s="144"/>
      <c r="AU159" s="144"/>
      <c r="AV159" s="144"/>
      <c r="AW159" s="144"/>
      <c r="AX159" s="144"/>
      <c r="AY159" s="144"/>
    </row>
    <row r="160" ht="15.75" customHeight="1">
      <c r="A160" s="143"/>
      <c r="B160" s="143"/>
      <c r="C160" s="143"/>
      <c r="D160" s="143"/>
      <c r="E160" s="143"/>
      <c r="F160" s="288"/>
      <c r="G160" s="158"/>
      <c r="H160" s="143"/>
      <c r="I160" s="158"/>
      <c r="J160" s="158"/>
      <c r="K160" s="158"/>
      <c r="L160" s="158"/>
      <c r="M160" s="158"/>
      <c r="N160" s="158"/>
      <c r="O160" s="158"/>
      <c r="P160" s="158"/>
      <c r="Q160" s="143"/>
      <c r="R160" s="289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4"/>
      <c r="AG160" s="144"/>
      <c r="AH160" s="144"/>
      <c r="AI160" s="144"/>
      <c r="AJ160" s="144"/>
      <c r="AK160" s="144"/>
      <c r="AL160" s="144"/>
      <c r="AM160" s="144"/>
      <c r="AN160" s="144"/>
      <c r="AO160" s="144"/>
      <c r="AP160" s="144"/>
      <c r="AQ160" s="144"/>
      <c r="AR160" s="144"/>
      <c r="AS160" s="144"/>
      <c r="AT160" s="144"/>
      <c r="AU160" s="144"/>
      <c r="AV160" s="144"/>
      <c r="AW160" s="144"/>
      <c r="AX160" s="144"/>
      <c r="AY160" s="144"/>
    </row>
    <row r="161" ht="15.75" customHeight="1">
      <c r="A161" s="143"/>
      <c r="B161" s="143"/>
      <c r="C161" s="143"/>
      <c r="D161" s="143"/>
      <c r="E161" s="143"/>
      <c r="F161" s="288"/>
      <c r="G161" s="143"/>
      <c r="H161" s="143"/>
      <c r="I161" s="158"/>
      <c r="J161" s="158"/>
      <c r="K161" s="158"/>
      <c r="L161" s="158"/>
      <c r="M161" s="158"/>
      <c r="N161" s="158"/>
      <c r="O161" s="158"/>
      <c r="P161" s="158"/>
      <c r="Q161" s="289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288"/>
      <c r="AD161" s="143"/>
      <c r="AE161" s="143"/>
      <c r="AF161" s="144"/>
      <c r="AG161" s="144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144"/>
      <c r="AS161" s="144"/>
      <c r="AT161" s="144"/>
      <c r="AU161" s="144"/>
      <c r="AV161" s="144"/>
      <c r="AW161" s="144"/>
      <c r="AX161" s="144"/>
      <c r="AY161" s="144"/>
    </row>
    <row r="162" ht="15.75" customHeight="1">
      <c r="A162" s="143"/>
      <c r="B162" s="143"/>
      <c r="C162" s="143"/>
      <c r="D162" s="143"/>
      <c r="E162" s="143"/>
      <c r="F162" s="288"/>
      <c r="G162" s="143"/>
      <c r="H162" s="143"/>
      <c r="I162" s="158"/>
      <c r="J162" s="158"/>
      <c r="K162" s="158"/>
      <c r="L162" s="158"/>
      <c r="M162" s="158"/>
      <c r="N162" s="158"/>
      <c r="O162" s="158"/>
      <c r="P162" s="158"/>
      <c r="Q162" s="289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288"/>
      <c r="AD162" s="143"/>
      <c r="AE162" s="143"/>
      <c r="AF162" s="144"/>
      <c r="AG162" s="144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  <c r="AX162" s="144"/>
      <c r="AY162" s="144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83"/>
      <c r="J163" s="83"/>
      <c r="K163" s="83"/>
      <c r="L163" s="83"/>
      <c r="M163" s="83"/>
      <c r="N163" s="83"/>
      <c r="O163" s="83"/>
      <c r="P163" s="83"/>
      <c r="Q163" s="48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52"/>
      <c r="AD163" s="20"/>
      <c r="AE163" s="20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83"/>
      <c r="J164" s="83"/>
      <c r="K164" s="83"/>
      <c r="L164" s="83"/>
      <c r="M164" s="83"/>
      <c r="N164" s="83"/>
      <c r="O164" s="83"/>
      <c r="P164" s="83"/>
      <c r="Q164" s="48"/>
      <c r="R164" s="20"/>
      <c r="S164" s="20"/>
      <c r="T164" s="20"/>
      <c r="U164" s="20"/>
      <c r="V164" s="20"/>
      <c r="W164" s="252"/>
      <c r="X164" s="20"/>
      <c r="Y164" s="20"/>
      <c r="Z164" s="20"/>
      <c r="AA164" s="20"/>
      <c r="AB164" s="20"/>
      <c r="AC164" s="52"/>
      <c r="AD164" s="20"/>
      <c r="AE164" s="20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83"/>
      <c r="J165" s="83"/>
      <c r="K165" s="83"/>
      <c r="L165" s="83"/>
      <c r="M165" s="83"/>
      <c r="N165" s="83"/>
      <c r="O165" s="83"/>
      <c r="P165" s="83"/>
      <c r="Q165" s="48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52"/>
      <c r="AD165" s="20"/>
      <c r="AE165" s="20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83"/>
      <c r="J166" s="83"/>
      <c r="K166" s="83"/>
      <c r="L166" s="83"/>
      <c r="M166" s="83"/>
      <c r="N166" s="83"/>
      <c r="O166" s="83"/>
      <c r="P166" s="83"/>
      <c r="Q166" s="48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52"/>
      <c r="AD166" s="20"/>
      <c r="AE166" s="20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83"/>
      <c r="J167" s="83"/>
      <c r="K167" s="83"/>
      <c r="L167" s="83"/>
      <c r="M167" s="83"/>
      <c r="N167" s="83"/>
      <c r="O167" s="83"/>
      <c r="P167" s="83"/>
      <c r="Q167" s="48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52"/>
      <c r="AD167" s="20"/>
      <c r="AE167" s="20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83"/>
      <c r="J168" s="83"/>
      <c r="K168" s="83"/>
      <c r="L168" s="83"/>
      <c r="M168" s="83"/>
      <c r="N168" s="83"/>
      <c r="O168" s="83"/>
      <c r="P168" s="83"/>
      <c r="Q168" s="48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52"/>
      <c r="AD168" s="20"/>
      <c r="AE168" s="20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83"/>
      <c r="J169" s="83"/>
      <c r="K169" s="83"/>
      <c r="L169" s="83"/>
      <c r="M169" s="83"/>
      <c r="N169" s="83"/>
      <c r="O169" s="83"/>
      <c r="P169" s="83"/>
      <c r="Q169" s="48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52"/>
      <c r="AD169" s="20"/>
      <c r="AE169" s="20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83"/>
      <c r="J170" s="83"/>
      <c r="K170" s="83"/>
      <c r="L170" s="83"/>
      <c r="M170" s="83"/>
      <c r="N170" s="83"/>
      <c r="O170" s="83"/>
      <c r="P170" s="83"/>
      <c r="Q170" s="48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52"/>
      <c r="AD170" s="20"/>
      <c r="AE170" s="20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83"/>
      <c r="J171" s="83"/>
      <c r="K171" s="83"/>
      <c r="L171" s="83"/>
      <c r="M171" s="83"/>
      <c r="N171" s="83"/>
      <c r="O171" s="83"/>
      <c r="P171" s="83"/>
      <c r="Q171" s="48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52"/>
      <c r="AD171" s="20"/>
      <c r="AE171" s="20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83"/>
      <c r="J172" s="83"/>
      <c r="K172" s="83"/>
      <c r="L172" s="83"/>
      <c r="M172" s="83"/>
      <c r="N172" s="83"/>
      <c r="O172" s="83"/>
      <c r="P172" s="83"/>
      <c r="Q172" s="48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52"/>
      <c r="AD172" s="20"/>
      <c r="AE172" s="20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83"/>
      <c r="J173" s="83"/>
      <c r="K173" s="83"/>
      <c r="L173" s="83"/>
      <c r="M173" s="83"/>
      <c r="N173" s="83"/>
      <c r="O173" s="83"/>
      <c r="P173" s="83"/>
      <c r="Q173" s="48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52"/>
      <c r="AD173" s="20"/>
      <c r="AE173" s="20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83"/>
      <c r="J174" s="83"/>
      <c r="K174" s="83"/>
      <c r="L174" s="83"/>
      <c r="M174" s="83"/>
      <c r="N174" s="83"/>
      <c r="O174" s="83"/>
      <c r="P174" s="83"/>
      <c r="Q174" s="48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52"/>
      <c r="AD174" s="20"/>
      <c r="AE174" s="20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83"/>
      <c r="J175" s="83"/>
      <c r="K175" s="83"/>
      <c r="L175" s="83"/>
      <c r="M175" s="83"/>
      <c r="N175" s="83"/>
      <c r="O175" s="83"/>
      <c r="P175" s="83"/>
      <c r="Q175" s="48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52"/>
      <c r="AD175" s="20"/>
      <c r="AE175" s="20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83"/>
      <c r="J176" s="83"/>
      <c r="K176" s="83"/>
      <c r="L176" s="83"/>
      <c r="M176" s="83"/>
      <c r="N176" s="83"/>
      <c r="O176" s="83"/>
      <c r="P176" s="83"/>
      <c r="Q176" s="48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52"/>
      <c r="AD176" s="20"/>
      <c r="AE176" s="20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83"/>
      <c r="J177" s="83"/>
      <c r="K177" s="83"/>
      <c r="L177" s="83"/>
      <c r="M177" s="83"/>
      <c r="N177" s="83"/>
      <c r="O177" s="83"/>
      <c r="P177" s="83"/>
      <c r="Q177" s="48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52"/>
      <c r="AD177" s="20"/>
      <c r="AE177" s="20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83"/>
      <c r="J178" s="83"/>
      <c r="K178" s="83"/>
      <c r="L178" s="83"/>
      <c r="M178" s="83"/>
      <c r="N178" s="83"/>
      <c r="O178" s="83"/>
      <c r="P178" s="83"/>
      <c r="Q178" s="48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52"/>
      <c r="AD178" s="20"/>
      <c r="AE178" s="20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83"/>
      <c r="J179" s="83"/>
      <c r="K179" s="83"/>
      <c r="L179" s="83"/>
      <c r="M179" s="83"/>
      <c r="N179" s="83"/>
      <c r="O179" s="83"/>
      <c r="P179" s="83"/>
      <c r="Q179" s="48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52"/>
      <c r="AD179" s="20"/>
      <c r="AE179" s="20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83"/>
      <c r="J180" s="83"/>
      <c r="K180" s="83"/>
      <c r="L180" s="83"/>
      <c r="M180" s="83"/>
      <c r="N180" s="83"/>
      <c r="O180" s="83"/>
      <c r="P180" s="83"/>
      <c r="Q180" s="48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52"/>
      <c r="AD180" s="20"/>
      <c r="AE180" s="20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83"/>
      <c r="J181" s="83"/>
      <c r="K181" s="83"/>
      <c r="L181" s="83"/>
      <c r="M181" s="83"/>
      <c r="N181" s="83"/>
      <c r="O181" s="83"/>
      <c r="P181" s="83"/>
      <c r="Q181" s="48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52"/>
      <c r="AD181" s="20"/>
      <c r="AE181" s="20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83"/>
      <c r="J182" s="83"/>
      <c r="K182" s="83"/>
      <c r="L182" s="83"/>
      <c r="M182" s="83"/>
      <c r="N182" s="83"/>
      <c r="O182" s="83"/>
      <c r="P182" s="83"/>
      <c r="Q182" s="48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52"/>
      <c r="AD182" s="20"/>
      <c r="AE182" s="20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83"/>
      <c r="J183" s="83"/>
      <c r="K183" s="83"/>
      <c r="L183" s="83"/>
      <c r="M183" s="83"/>
      <c r="N183" s="83"/>
      <c r="O183" s="83"/>
      <c r="P183" s="83"/>
      <c r="Q183" s="48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52"/>
      <c r="AD183" s="20"/>
      <c r="AE183" s="20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83"/>
      <c r="J184" s="83"/>
      <c r="K184" s="83"/>
      <c r="L184" s="83"/>
      <c r="M184" s="83"/>
      <c r="N184" s="83"/>
      <c r="O184" s="83"/>
      <c r="P184" s="83"/>
      <c r="Q184" s="48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52"/>
      <c r="AD184" s="20"/>
      <c r="AE184" s="20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83"/>
      <c r="J185" s="83"/>
      <c r="K185" s="83"/>
      <c r="L185" s="83"/>
      <c r="M185" s="83"/>
      <c r="N185" s="83"/>
      <c r="O185" s="83"/>
      <c r="P185" s="83"/>
      <c r="Q185" s="48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52"/>
      <c r="AD185" s="20"/>
      <c r="AE185" s="20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83"/>
      <c r="J186" s="83"/>
      <c r="K186" s="83"/>
      <c r="L186" s="83"/>
      <c r="M186" s="83"/>
      <c r="N186" s="83"/>
      <c r="O186" s="83"/>
      <c r="P186" s="83"/>
      <c r="Q186" s="48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52"/>
      <c r="AD186" s="20"/>
      <c r="AE186" s="20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83"/>
      <c r="J187" s="83"/>
      <c r="K187" s="83"/>
      <c r="L187" s="83"/>
      <c r="M187" s="83"/>
      <c r="N187" s="83"/>
      <c r="O187" s="83"/>
      <c r="P187" s="83"/>
      <c r="Q187" s="48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52"/>
      <c r="AD187" s="20"/>
      <c r="AE187" s="20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83"/>
      <c r="J188" s="83"/>
      <c r="K188" s="83"/>
      <c r="L188" s="83"/>
      <c r="M188" s="83"/>
      <c r="N188" s="83"/>
      <c r="O188" s="83"/>
      <c r="P188" s="83"/>
      <c r="Q188" s="48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52"/>
      <c r="AD188" s="20"/>
      <c r="AE188" s="20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83"/>
      <c r="J189" s="83"/>
      <c r="K189" s="83"/>
      <c r="L189" s="83"/>
      <c r="M189" s="83"/>
      <c r="N189" s="83"/>
      <c r="O189" s="83"/>
      <c r="P189" s="83"/>
      <c r="Q189" s="48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52"/>
      <c r="AD189" s="20"/>
      <c r="AE189" s="20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83"/>
      <c r="J190" s="83"/>
      <c r="K190" s="83"/>
      <c r="L190" s="83"/>
      <c r="M190" s="83"/>
      <c r="N190" s="83"/>
      <c r="O190" s="83"/>
      <c r="P190" s="83"/>
      <c r="Q190" s="48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52"/>
      <c r="AD190" s="20"/>
      <c r="AE190" s="20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83"/>
      <c r="J191" s="83"/>
      <c r="K191" s="83"/>
      <c r="L191" s="83"/>
      <c r="M191" s="83"/>
      <c r="N191" s="83"/>
      <c r="O191" s="83"/>
      <c r="P191" s="83"/>
      <c r="Q191" s="48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52"/>
      <c r="AD191" s="20"/>
      <c r="AE191" s="20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83"/>
      <c r="J192" s="83"/>
      <c r="K192" s="83"/>
      <c r="L192" s="83"/>
      <c r="M192" s="83"/>
      <c r="N192" s="83"/>
      <c r="O192" s="83"/>
      <c r="P192" s="83"/>
      <c r="Q192" s="48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52"/>
      <c r="AD192" s="20"/>
      <c r="AE192" s="20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83"/>
      <c r="J193" s="83"/>
      <c r="K193" s="48"/>
      <c r="L193" s="48"/>
      <c r="M193" s="48"/>
      <c r="N193" s="48"/>
      <c r="O193" s="48"/>
      <c r="P193" s="48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52"/>
      <c r="AC193" s="52"/>
      <c r="AD193" s="20"/>
      <c r="AE193" s="20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83"/>
      <c r="J194" s="83"/>
      <c r="K194" s="48"/>
      <c r="L194" s="48"/>
      <c r="M194" s="48"/>
      <c r="N194" s="48"/>
      <c r="O194" s="48"/>
      <c r="P194" s="48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52"/>
      <c r="AC194" s="52"/>
      <c r="AD194" s="20"/>
      <c r="AE194" s="20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83"/>
      <c r="J195" s="83"/>
      <c r="K195" s="48"/>
      <c r="L195" s="48"/>
      <c r="M195" s="48"/>
      <c r="N195" s="48"/>
      <c r="O195" s="48"/>
      <c r="P195" s="48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52"/>
      <c r="AC195" s="52"/>
      <c r="AD195" s="20"/>
      <c r="AE195" s="20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83"/>
      <c r="J196" s="83"/>
      <c r="K196" s="48"/>
      <c r="L196" s="48"/>
      <c r="M196" s="48"/>
      <c r="N196" s="48"/>
      <c r="O196" s="48"/>
      <c r="P196" s="48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52"/>
      <c r="AC196" s="52"/>
      <c r="AD196" s="20"/>
      <c r="AE196" s="20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83"/>
      <c r="J197" s="83"/>
      <c r="K197" s="48"/>
      <c r="L197" s="48"/>
      <c r="M197" s="48"/>
      <c r="N197" s="48"/>
      <c r="O197" s="48"/>
      <c r="P197" s="48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52"/>
      <c r="AC197" s="52"/>
      <c r="AD197" s="20"/>
      <c r="AE197" s="20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83"/>
      <c r="J198" s="83"/>
      <c r="K198" s="48"/>
      <c r="L198" s="48"/>
      <c r="M198" s="48"/>
      <c r="N198" s="48"/>
      <c r="O198" s="48"/>
      <c r="P198" s="48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52"/>
      <c r="AC198" s="52"/>
      <c r="AD198" s="20"/>
      <c r="AE198" s="20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83"/>
      <c r="J199" s="83"/>
      <c r="K199" s="48"/>
      <c r="L199" s="48"/>
      <c r="M199" s="48"/>
      <c r="N199" s="48"/>
      <c r="O199" s="48"/>
      <c r="P199" s="48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52"/>
      <c r="AC199" s="52"/>
      <c r="AD199" s="20"/>
      <c r="AE199" s="20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83"/>
      <c r="J200" s="83"/>
      <c r="K200" s="48"/>
      <c r="L200" s="48"/>
      <c r="M200" s="48"/>
      <c r="N200" s="48"/>
      <c r="O200" s="48"/>
      <c r="P200" s="48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52"/>
      <c r="AC200" s="52"/>
      <c r="AD200" s="20"/>
      <c r="AE200" s="20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83"/>
      <c r="J201" s="83"/>
      <c r="K201" s="48"/>
      <c r="L201" s="48"/>
      <c r="M201" s="48"/>
      <c r="N201" s="48"/>
      <c r="O201" s="48"/>
      <c r="P201" s="48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52"/>
      <c r="AC201" s="52"/>
      <c r="AD201" s="20"/>
      <c r="AE201" s="20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83"/>
      <c r="J202" s="83"/>
      <c r="K202" s="48"/>
      <c r="L202" s="48"/>
      <c r="M202" s="48"/>
      <c r="N202" s="48"/>
      <c r="O202" s="48"/>
      <c r="P202" s="48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52"/>
      <c r="AC202" s="52"/>
      <c r="AD202" s="20"/>
      <c r="AE202" s="20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83"/>
      <c r="J203" s="83"/>
      <c r="K203" s="48"/>
      <c r="L203" s="48"/>
      <c r="M203" s="48"/>
      <c r="N203" s="48"/>
      <c r="O203" s="48"/>
      <c r="P203" s="48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52"/>
      <c r="AC203" s="52"/>
      <c r="AD203" s="20"/>
      <c r="AE203" s="20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83"/>
      <c r="J204" s="83"/>
      <c r="K204" s="48"/>
      <c r="L204" s="48"/>
      <c r="M204" s="48"/>
      <c r="N204" s="48"/>
      <c r="O204" s="48"/>
      <c r="P204" s="48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52"/>
      <c r="AC204" s="52"/>
      <c r="AD204" s="20"/>
      <c r="AE204" s="20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</row>
    <row r="205" ht="15.75" customHeight="1">
      <c r="A205" s="20"/>
      <c r="B205" s="20"/>
      <c r="C205" s="20"/>
      <c r="D205" s="20"/>
      <c r="E205" s="20"/>
      <c r="F205" s="20"/>
      <c r="G205" s="20"/>
      <c r="H205" s="83"/>
      <c r="I205" s="83"/>
      <c r="J205" s="20"/>
      <c r="K205" s="48"/>
      <c r="L205" s="48"/>
      <c r="M205" s="48"/>
      <c r="N205" s="48"/>
      <c r="O205" s="48"/>
      <c r="P205" s="48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52"/>
      <c r="AC205" s="52"/>
      <c r="AD205" s="20"/>
      <c r="AE205" s="20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</row>
    <row r="206" ht="15.75" customHeight="1">
      <c r="A206" s="20"/>
      <c r="B206" s="20"/>
      <c r="C206" s="20"/>
      <c r="D206" s="20"/>
      <c r="E206" s="20"/>
      <c r="F206" s="20"/>
      <c r="G206" s="20"/>
      <c r="H206" s="83"/>
      <c r="I206" s="83"/>
      <c r="J206" s="20"/>
      <c r="K206" s="48"/>
      <c r="L206" s="48"/>
      <c r="M206" s="48"/>
      <c r="N206" s="48"/>
      <c r="O206" s="48"/>
      <c r="P206" s="48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52"/>
      <c r="AC206" s="52"/>
      <c r="AD206" s="20"/>
      <c r="AE206" s="20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</row>
    <row r="207" ht="15.75" customHeight="1">
      <c r="A207" s="20"/>
      <c r="B207" s="20"/>
      <c r="C207" s="20"/>
      <c r="D207" s="20"/>
      <c r="E207" s="20"/>
      <c r="F207" s="20"/>
      <c r="G207" s="20"/>
      <c r="H207" s="83"/>
      <c r="I207" s="83"/>
      <c r="J207" s="20"/>
      <c r="K207" s="48"/>
      <c r="L207" s="48"/>
      <c r="M207" s="48"/>
      <c r="N207" s="48"/>
      <c r="O207" s="48"/>
      <c r="P207" s="48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52"/>
      <c r="AC207" s="52"/>
      <c r="AD207" s="20"/>
      <c r="AE207" s="20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</row>
    <row r="208" ht="15.75" customHeight="1">
      <c r="A208" s="20"/>
      <c r="B208" s="20"/>
      <c r="C208" s="20"/>
      <c r="D208" s="20"/>
      <c r="E208" s="20"/>
      <c r="F208" s="20"/>
      <c r="G208" s="20"/>
      <c r="H208" s="83"/>
      <c r="I208" s="83"/>
      <c r="J208" s="20"/>
      <c r="K208" s="48"/>
      <c r="L208" s="48"/>
      <c r="M208" s="48"/>
      <c r="N208" s="48"/>
      <c r="O208" s="48"/>
      <c r="P208" s="48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52"/>
      <c r="AC208" s="52"/>
      <c r="AD208" s="20"/>
      <c r="AE208" s="20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</row>
    <row r="209" ht="15.75" customHeight="1">
      <c r="A209" s="20"/>
      <c r="B209" s="20"/>
      <c r="C209" s="20"/>
      <c r="D209" s="20"/>
      <c r="E209" s="20"/>
      <c r="F209" s="20"/>
      <c r="G209" s="20"/>
      <c r="H209" s="83"/>
      <c r="I209" s="83"/>
      <c r="J209" s="20"/>
      <c r="K209" s="48"/>
      <c r="L209" s="48"/>
      <c r="M209" s="48"/>
      <c r="N209" s="48"/>
      <c r="O209" s="48"/>
      <c r="P209" s="48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52"/>
      <c r="AC209" s="52"/>
      <c r="AD209" s="20"/>
      <c r="AE209" s="20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</row>
    <row r="210" ht="15.75" customHeight="1">
      <c r="A210" s="20"/>
      <c r="B210" s="20"/>
      <c r="C210" s="20"/>
      <c r="D210" s="20"/>
      <c r="E210" s="20"/>
      <c r="F210" s="20"/>
      <c r="G210" s="20"/>
      <c r="H210" s="83"/>
      <c r="I210" s="83"/>
      <c r="J210" s="20"/>
      <c r="K210" s="48"/>
      <c r="L210" s="48"/>
      <c r="M210" s="48"/>
      <c r="N210" s="48"/>
      <c r="O210" s="48"/>
      <c r="P210" s="48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52"/>
      <c r="AC210" s="52"/>
      <c r="AD210" s="20"/>
      <c r="AE210" s="20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</row>
    <row r="211" ht="15.75" customHeight="1">
      <c r="A211" s="20"/>
      <c r="B211" s="20"/>
      <c r="C211" s="20"/>
      <c r="D211" s="20"/>
      <c r="E211" s="20"/>
      <c r="F211" s="20"/>
      <c r="G211" s="20"/>
      <c r="H211" s="83"/>
      <c r="I211" s="83"/>
      <c r="J211" s="20"/>
      <c r="K211" s="48"/>
      <c r="L211" s="48"/>
      <c r="M211" s="48"/>
      <c r="N211" s="48"/>
      <c r="O211" s="48"/>
      <c r="P211" s="48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52"/>
      <c r="AC211" s="52"/>
      <c r="AD211" s="20"/>
      <c r="AE211" s="20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</row>
    <row r="212" ht="15.75" customHeight="1">
      <c r="A212" s="20"/>
      <c r="B212" s="20"/>
      <c r="C212" s="20"/>
      <c r="D212" s="20"/>
      <c r="E212" s="20"/>
      <c r="F212" s="20"/>
      <c r="G212" s="20"/>
      <c r="H212" s="83"/>
      <c r="I212" s="83"/>
      <c r="J212" s="20"/>
      <c r="K212" s="48"/>
      <c r="L212" s="48"/>
      <c r="M212" s="48"/>
      <c r="N212" s="48"/>
      <c r="O212" s="48"/>
      <c r="P212" s="48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52"/>
      <c r="AC212" s="52"/>
      <c r="AD212" s="20"/>
      <c r="AE212" s="20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</row>
    <row r="213" ht="15.75" customHeight="1">
      <c r="A213" s="20"/>
      <c r="B213" s="20"/>
      <c r="C213" s="20"/>
      <c r="D213" s="20"/>
      <c r="E213" s="20"/>
      <c r="F213" s="20"/>
      <c r="G213" s="20"/>
      <c r="H213" s="83"/>
      <c r="I213" s="83"/>
      <c r="J213" s="20"/>
      <c r="K213" s="48"/>
      <c r="L213" s="48"/>
      <c r="M213" s="48"/>
      <c r="N213" s="48"/>
      <c r="O213" s="48"/>
      <c r="P213" s="48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52"/>
      <c r="AC213" s="52"/>
      <c r="AD213" s="20"/>
      <c r="AE213" s="20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</row>
    <row r="214" ht="15.75" customHeight="1">
      <c r="A214" s="20"/>
      <c r="B214" s="20"/>
      <c r="C214" s="20"/>
      <c r="D214" s="20"/>
      <c r="E214" s="20"/>
      <c r="F214" s="20"/>
      <c r="G214" s="20"/>
      <c r="H214" s="83"/>
      <c r="I214" s="83"/>
      <c r="J214" s="20"/>
      <c r="K214" s="48"/>
      <c r="L214" s="48"/>
      <c r="M214" s="48"/>
      <c r="N214" s="48"/>
      <c r="O214" s="48"/>
      <c r="P214" s="48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52"/>
      <c r="AC214" s="52"/>
      <c r="AD214" s="20"/>
      <c r="AE214" s="20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</row>
    <row r="215" ht="15.75" customHeight="1">
      <c r="A215" s="20"/>
      <c r="B215" s="20"/>
      <c r="C215" s="20"/>
      <c r="D215" s="20"/>
      <c r="E215" s="20"/>
      <c r="F215" s="20"/>
      <c r="G215" s="20"/>
      <c r="H215" s="83"/>
      <c r="I215" s="83"/>
      <c r="J215" s="20"/>
      <c r="K215" s="48"/>
      <c r="L215" s="48"/>
      <c r="M215" s="48"/>
      <c r="N215" s="48"/>
      <c r="O215" s="48"/>
      <c r="P215" s="48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52"/>
      <c r="AC215" s="52"/>
      <c r="AD215" s="20"/>
      <c r="AE215" s="20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</row>
    <row r="216" ht="15.75" customHeight="1">
      <c r="A216" s="20"/>
      <c r="B216" s="20"/>
      <c r="C216" s="20"/>
      <c r="D216" s="20"/>
      <c r="E216" s="20"/>
      <c r="F216" s="20"/>
      <c r="G216" s="20"/>
      <c r="H216" s="83"/>
      <c r="I216" s="83"/>
      <c r="J216" s="20"/>
      <c r="K216" s="48"/>
      <c r="L216" s="48"/>
      <c r="M216" s="48"/>
      <c r="N216" s="48"/>
      <c r="O216" s="48"/>
      <c r="P216" s="48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52"/>
      <c r="AC216" s="52"/>
      <c r="AD216" s="20"/>
      <c r="AE216" s="20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</row>
    <row r="217" ht="15.75" customHeight="1">
      <c r="A217" s="20"/>
      <c r="B217" s="20"/>
      <c r="C217" s="20"/>
      <c r="D217" s="20"/>
      <c r="E217" s="20"/>
      <c r="F217" s="20"/>
      <c r="G217" s="20"/>
      <c r="H217" s="83"/>
      <c r="I217" s="83"/>
      <c r="J217" s="20"/>
      <c r="K217" s="48"/>
      <c r="L217" s="48"/>
      <c r="M217" s="48"/>
      <c r="N217" s="48"/>
      <c r="O217" s="48"/>
      <c r="P217" s="48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52"/>
      <c r="AC217" s="52"/>
      <c r="AD217" s="20"/>
      <c r="AE217" s="20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</row>
    <row r="218" ht="15.75" customHeight="1">
      <c r="A218" s="20"/>
      <c r="B218" s="20"/>
      <c r="C218" s="20"/>
      <c r="D218" s="20"/>
      <c r="E218" s="20"/>
      <c r="F218" s="20"/>
      <c r="G218" s="20"/>
      <c r="H218" s="83"/>
      <c r="I218" s="83"/>
      <c r="J218" s="20"/>
      <c r="K218" s="48"/>
      <c r="L218" s="48"/>
      <c r="M218" s="48"/>
      <c r="N218" s="48"/>
      <c r="O218" s="48"/>
      <c r="P218" s="48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52"/>
      <c r="AC218" s="52"/>
      <c r="AD218" s="20"/>
      <c r="AE218" s="20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</row>
    <row r="219" ht="15.75" customHeight="1">
      <c r="A219" s="20"/>
      <c r="B219" s="20"/>
      <c r="C219" s="20"/>
      <c r="D219" s="20"/>
      <c r="E219" s="20"/>
      <c r="F219" s="20"/>
      <c r="G219" s="20"/>
      <c r="H219" s="83"/>
      <c r="I219" s="83"/>
      <c r="J219" s="20"/>
      <c r="K219" s="48"/>
      <c r="L219" s="48"/>
      <c r="M219" s="48"/>
      <c r="N219" s="48"/>
      <c r="O219" s="48"/>
      <c r="P219" s="48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52"/>
      <c r="AC219" s="52"/>
      <c r="AD219" s="20"/>
      <c r="AE219" s="20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</row>
    <row r="220" ht="15.75" customHeight="1">
      <c r="A220" s="20"/>
      <c r="B220" s="20"/>
      <c r="C220" s="20"/>
      <c r="D220" s="20"/>
      <c r="E220" s="20"/>
      <c r="F220" s="20"/>
      <c r="G220" s="20"/>
      <c r="H220" s="83"/>
      <c r="I220" s="83"/>
      <c r="J220" s="20"/>
      <c r="K220" s="48"/>
      <c r="L220" s="48"/>
      <c r="M220" s="48"/>
      <c r="N220" s="48"/>
      <c r="O220" s="48"/>
      <c r="P220" s="48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52"/>
      <c r="AC220" s="52"/>
      <c r="AD220" s="20"/>
      <c r="AE220" s="20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</row>
    <row r="221" ht="15.75" customHeight="1">
      <c r="A221" s="20"/>
      <c r="B221" s="20"/>
      <c r="C221" s="20"/>
      <c r="D221" s="20"/>
      <c r="E221" s="20"/>
      <c r="F221" s="20"/>
      <c r="G221" s="20"/>
      <c r="H221" s="83"/>
      <c r="I221" s="83"/>
      <c r="J221" s="20"/>
      <c r="K221" s="48"/>
      <c r="L221" s="48"/>
      <c r="M221" s="48"/>
      <c r="N221" s="48"/>
      <c r="O221" s="48"/>
      <c r="P221" s="48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52"/>
      <c r="AC221" s="52"/>
      <c r="AD221" s="20"/>
      <c r="AE221" s="20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</row>
    <row r="222" ht="15.75" customHeight="1">
      <c r="A222" s="20"/>
      <c r="B222" s="20"/>
      <c r="C222" s="20"/>
      <c r="D222" s="20"/>
      <c r="E222" s="20"/>
      <c r="F222" s="20"/>
      <c r="G222" s="20"/>
      <c r="H222" s="83"/>
      <c r="I222" s="83"/>
      <c r="J222" s="20"/>
      <c r="K222" s="48"/>
      <c r="L222" s="48"/>
      <c r="M222" s="48"/>
      <c r="N222" s="48"/>
      <c r="O222" s="48"/>
      <c r="P222" s="48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52"/>
      <c r="AC222" s="52"/>
      <c r="AD222" s="20"/>
      <c r="AE222" s="20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</row>
    <row r="223" ht="15.75" customHeight="1">
      <c r="A223" s="20"/>
      <c r="B223" s="20"/>
      <c r="C223" s="20"/>
      <c r="D223" s="20"/>
      <c r="E223" s="20"/>
      <c r="F223" s="20"/>
      <c r="G223" s="20"/>
      <c r="H223" s="83"/>
      <c r="I223" s="83"/>
      <c r="J223" s="20"/>
      <c r="K223" s="48"/>
      <c r="L223" s="48"/>
      <c r="M223" s="48"/>
      <c r="N223" s="48"/>
      <c r="O223" s="48"/>
      <c r="P223" s="48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52"/>
      <c r="AC223" s="52"/>
      <c r="AD223" s="20"/>
      <c r="AE223" s="20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</row>
    <row r="224" ht="15.75" customHeight="1">
      <c r="A224" s="20"/>
      <c r="B224" s="20"/>
      <c r="C224" s="20"/>
      <c r="D224" s="20"/>
      <c r="E224" s="20"/>
      <c r="F224" s="20"/>
      <c r="G224" s="20"/>
      <c r="H224" s="83"/>
      <c r="I224" s="83"/>
      <c r="J224" s="20"/>
      <c r="K224" s="48"/>
      <c r="L224" s="48"/>
      <c r="M224" s="48"/>
      <c r="N224" s="48"/>
      <c r="O224" s="48"/>
      <c r="P224" s="48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52"/>
      <c r="AC224" s="52"/>
      <c r="AD224" s="20"/>
      <c r="AE224" s="20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</row>
    <row r="225" ht="15.75" customHeight="1">
      <c r="A225" s="20"/>
      <c r="B225" s="20"/>
      <c r="C225" s="20"/>
      <c r="D225" s="20"/>
      <c r="E225" s="20"/>
      <c r="F225" s="20"/>
      <c r="G225" s="20"/>
      <c r="H225" s="83"/>
      <c r="I225" s="83"/>
      <c r="J225" s="20"/>
      <c r="K225" s="48"/>
      <c r="L225" s="48"/>
      <c r="M225" s="48"/>
      <c r="N225" s="48"/>
      <c r="O225" s="48"/>
      <c r="P225" s="48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52"/>
      <c r="AC225" s="52"/>
      <c r="AD225" s="20"/>
      <c r="AE225" s="20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</row>
    <row r="226" ht="15.75" customHeight="1">
      <c r="A226" s="20"/>
      <c r="B226" s="20"/>
      <c r="C226" s="20"/>
      <c r="D226" s="20"/>
      <c r="E226" s="20"/>
      <c r="F226" s="20"/>
      <c r="G226" s="20"/>
      <c r="H226" s="83"/>
      <c r="I226" s="83"/>
      <c r="J226" s="20"/>
      <c r="K226" s="48"/>
      <c r="L226" s="48"/>
      <c r="M226" s="48"/>
      <c r="N226" s="48"/>
      <c r="O226" s="48"/>
      <c r="P226" s="48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52"/>
      <c r="AC226" s="52"/>
      <c r="AD226" s="20"/>
      <c r="AE226" s="20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</row>
    <row r="227" ht="15.75" customHeight="1">
      <c r="A227" s="20"/>
      <c r="B227" s="20"/>
      <c r="C227" s="20"/>
      <c r="D227" s="20"/>
      <c r="E227" s="20"/>
      <c r="F227" s="20"/>
      <c r="G227" s="20"/>
      <c r="H227" s="83"/>
      <c r="I227" s="83"/>
      <c r="J227" s="20"/>
      <c r="K227" s="48"/>
      <c r="L227" s="48"/>
      <c r="M227" s="48"/>
      <c r="N227" s="48"/>
      <c r="O227" s="48"/>
      <c r="P227" s="48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52"/>
      <c r="AC227" s="52"/>
      <c r="AD227" s="20"/>
      <c r="AE227" s="20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</row>
    <row r="228" ht="15.75" customHeight="1">
      <c r="A228" s="20"/>
      <c r="B228" s="20"/>
      <c r="C228" s="20"/>
      <c r="D228" s="20"/>
      <c r="E228" s="20"/>
      <c r="F228" s="20"/>
      <c r="G228" s="20"/>
      <c r="H228" s="83"/>
      <c r="I228" s="83"/>
      <c r="J228" s="20"/>
      <c r="K228" s="48"/>
      <c r="L228" s="48"/>
      <c r="M228" s="48"/>
      <c r="N228" s="48"/>
      <c r="O228" s="48"/>
      <c r="P228" s="48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52"/>
      <c r="AC228" s="52"/>
      <c r="AD228" s="20"/>
      <c r="AE228" s="20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</row>
    <row r="229" ht="15.75" customHeight="1">
      <c r="A229" s="20"/>
      <c r="B229" s="20"/>
      <c r="C229" s="20"/>
      <c r="D229" s="20"/>
      <c r="E229" s="20"/>
      <c r="F229" s="20"/>
      <c r="G229" s="20"/>
      <c r="H229" s="83"/>
      <c r="I229" s="83"/>
      <c r="J229" s="20"/>
      <c r="K229" s="48"/>
      <c r="L229" s="48"/>
      <c r="M229" s="48"/>
      <c r="N229" s="48"/>
      <c r="O229" s="48"/>
      <c r="P229" s="48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52"/>
      <c r="AC229" s="52"/>
      <c r="AD229" s="20"/>
      <c r="AE229" s="20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</row>
    <row r="230" ht="15.75" customHeight="1">
      <c r="A230" s="20"/>
      <c r="B230" s="20"/>
      <c r="C230" s="20"/>
      <c r="D230" s="20"/>
      <c r="E230" s="20"/>
      <c r="F230" s="20"/>
      <c r="G230" s="20"/>
      <c r="H230" s="83"/>
      <c r="I230" s="83"/>
      <c r="J230" s="20"/>
      <c r="K230" s="48"/>
      <c r="L230" s="48"/>
      <c r="M230" s="48"/>
      <c r="N230" s="48"/>
      <c r="O230" s="48"/>
      <c r="P230" s="48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52"/>
      <c r="AC230" s="52"/>
      <c r="AD230" s="20"/>
      <c r="AE230" s="20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</row>
    <row r="231" ht="15.75" customHeight="1">
      <c r="A231" s="20"/>
      <c r="B231" s="20"/>
      <c r="C231" s="20"/>
      <c r="D231" s="20"/>
      <c r="E231" s="20"/>
      <c r="F231" s="20"/>
      <c r="G231" s="20"/>
      <c r="H231" s="83"/>
      <c r="I231" s="83"/>
      <c r="J231" s="20"/>
      <c r="K231" s="48"/>
      <c r="L231" s="48"/>
      <c r="M231" s="48"/>
      <c r="N231" s="48"/>
      <c r="O231" s="48"/>
      <c r="P231" s="48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52"/>
      <c r="AC231" s="52"/>
      <c r="AD231" s="20"/>
      <c r="AE231" s="20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</row>
    <row r="232" ht="15.75" customHeight="1">
      <c r="A232" s="20"/>
      <c r="B232" s="20"/>
      <c r="C232" s="20"/>
      <c r="D232" s="20"/>
      <c r="E232" s="20"/>
      <c r="F232" s="20"/>
      <c r="G232" s="20"/>
      <c r="H232" s="83"/>
      <c r="I232" s="83"/>
      <c r="J232" s="20"/>
      <c r="K232" s="48"/>
      <c r="L232" s="48"/>
      <c r="M232" s="48"/>
      <c r="N232" s="48"/>
      <c r="O232" s="48"/>
      <c r="P232" s="48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52"/>
      <c r="AC232" s="52"/>
      <c r="AD232" s="20"/>
      <c r="AE232" s="20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</row>
    <row r="233" ht="15.75" customHeight="1">
      <c r="A233" s="20"/>
      <c r="B233" s="20"/>
      <c r="C233" s="20"/>
      <c r="D233" s="20"/>
      <c r="E233" s="20"/>
      <c r="F233" s="20"/>
      <c r="G233" s="20"/>
      <c r="H233" s="83"/>
      <c r="I233" s="83"/>
      <c r="J233" s="20"/>
      <c r="K233" s="48"/>
      <c r="L233" s="48"/>
      <c r="M233" s="48"/>
      <c r="N233" s="48"/>
      <c r="O233" s="48"/>
      <c r="P233" s="48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52"/>
      <c r="AC233" s="52"/>
      <c r="AD233" s="20"/>
      <c r="AE233" s="20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</row>
    <row r="234" ht="15.75" customHeight="1">
      <c r="A234" s="20"/>
      <c r="B234" s="20"/>
      <c r="C234" s="20"/>
      <c r="D234" s="20"/>
      <c r="E234" s="20"/>
      <c r="F234" s="20"/>
      <c r="G234" s="20"/>
      <c r="H234" s="83"/>
      <c r="I234" s="83"/>
      <c r="J234" s="20"/>
      <c r="K234" s="48"/>
      <c r="L234" s="48"/>
      <c r="M234" s="48"/>
      <c r="N234" s="48"/>
      <c r="O234" s="48"/>
      <c r="P234" s="48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52"/>
      <c r="AC234" s="52"/>
      <c r="AD234" s="20"/>
      <c r="AE234" s="20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</row>
    <row r="235" ht="15.75" customHeight="1">
      <c r="A235" s="20"/>
      <c r="B235" s="20"/>
      <c r="C235" s="20"/>
      <c r="D235" s="20"/>
      <c r="E235" s="20"/>
      <c r="F235" s="20"/>
      <c r="G235" s="20"/>
      <c r="H235" s="83"/>
      <c r="I235" s="83"/>
      <c r="J235" s="20"/>
      <c r="K235" s="48"/>
      <c r="L235" s="48"/>
      <c r="M235" s="48"/>
      <c r="N235" s="48"/>
      <c r="O235" s="48"/>
      <c r="P235" s="48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52"/>
      <c r="AC235" s="52"/>
      <c r="AD235" s="20"/>
      <c r="AE235" s="20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</row>
    <row r="236" ht="15.75" customHeight="1">
      <c r="A236" s="20"/>
      <c r="B236" s="20"/>
      <c r="C236" s="20"/>
      <c r="D236" s="20"/>
      <c r="E236" s="20"/>
      <c r="F236" s="20"/>
      <c r="G236" s="20"/>
      <c r="H236" s="83"/>
      <c r="I236" s="83"/>
      <c r="J236" s="20"/>
      <c r="K236" s="48"/>
      <c r="L236" s="48"/>
      <c r="M236" s="48"/>
      <c r="N236" s="48"/>
      <c r="O236" s="48"/>
      <c r="P236" s="48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52"/>
      <c r="AC236" s="52"/>
      <c r="AD236" s="20"/>
      <c r="AE236" s="20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</row>
    <row r="237" ht="15.75" customHeight="1">
      <c r="A237" s="20"/>
      <c r="B237" s="20"/>
      <c r="C237" s="20"/>
      <c r="D237" s="20"/>
      <c r="E237" s="20"/>
      <c r="F237" s="20"/>
      <c r="G237" s="20"/>
      <c r="H237" s="83"/>
      <c r="I237" s="83"/>
      <c r="J237" s="20"/>
      <c r="K237" s="48"/>
      <c r="L237" s="48"/>
      <c r="M237" s="48"/>
      <c r="N237" s="48"/>
      <c r="O237" s="48"/>
      <c r="P237" s="48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52"/>
      <c r="AC237" s="52"/>
      <c r="AD237" s="20"/>
      <c r="AE237" s="20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</row>
    <row r="238" ht="15.75" customHeight="1">
      <c r="A238" s="20"/>
      <c r="B238" s="20"/>
      <c r="C238" s="20"/>
      <c r="D238" s="20"/>
      <c r="E238" s="20"/>
      <c r="F238" s="20"/>
      <c r="G238" s="20"/>
      <c r="H238" s="83"/>
      <c r="I238" s="83"/>
      <c r="J238" s="20"/>
      <c r="K238" s="48"/>
      <c r="L238" s="48"/>
      <c r="M238" s="48"/>
      <c r="N238" s="48"/>
      <c r="O238" s="48"/>
      <c r="P238" s="48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52"/>
      <c r="AC238" s="52"/>
      <c r="AD238" s="20"/>
      <c r="AE238" s="20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</row>
    <row r="239" ht="15.75" customHeight="1">
      <c r="A239" s="20"/>
      <c r="B239" s="20"/>
      <c r="C239" s="20"/>
      <c r="D239" s="20"/>
      <c r="E239" s="20"/>
      <c r="F239" s="20"/>
      <c r="G239" s="20"/>
      <c r="H239" s="83"/>
      <c r="I239" s="83"/>
      <c r="J239" s="20"/>
      <c r="K239" s="48"/>
      <c r="L239" s="48"/>
      <c r="M239" s="48"/>
      <c r="N239" s="48"/>
      <c r="O239" s="48"/>
      <c r="P239" s="48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52"/>
      <c r="AC239" s="52"/>
      <c r="AD239" s="20"/>
      <c r="AE239" s="20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</row>
    <row r="240" ht="15.75" customHeight="1">
      <c r="A240" s="20"/>
      <c r="B240" s="20"/>
      <c r="C240" s="20"/>
      <c r="D240" s="20"/>
      <c r="E240" s="20"/>
      <c r="F240" s="20"/>
      <c r="G240" s="20"/>
      <c r="H240" s="83"/>
      <c r="I240" s="83"/>
      <c r="J240" s="20"/>
      <c r="K240" s="48"/>
      <c r="L240" s="48"/>
      <c r="M240" s="48"/>
      <c r="N240" s="48"/>
      <c r="O240" s="48"/>
      <c r="P240" s="48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52"/>
      <c r="AC240" s="52"/>
      <c r="AD240" s="20"/>
      <c r="AE240" s="20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</row>
    <row r="241" ht="15.75" customHeight="1">
      <c r="A241" s="20"/>
      <c r="B241" s="20"/>
      <c r="C241" s="20"/>
      <c r="D241" s="20"/>
      <c r="E241" s="20"/>
      <c r="F241" s="20"/>
      <c r="G241" s="20"/>
      <c r="H241" s="83"/>
      <c r="I241" s="83"/>
      <c r="J241" s="20"/>
      <c r="K241" s="48"/>
      <c r="L241" s="48"/>
      <c r="M241" s="48"/>
      <c r="N241" s="48"/>
      <c r="O241" s="48"/>
      <c r="P241" s="48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52"/>
      <c r="AC241" s="52"/>
      <c r="AD241" s="20"/>
      <c r="AE241" s="20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48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48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48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48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48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48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48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48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48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48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48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48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48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48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48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48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48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48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48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48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48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48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48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48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48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48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48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48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48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48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48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48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48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48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48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48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48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48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48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48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48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48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48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48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48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48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48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48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48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48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48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48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48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48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48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48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48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48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48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48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48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48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48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48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48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48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48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48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48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48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48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48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48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48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48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48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48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48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48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48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48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48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48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48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48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48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48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48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48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48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48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48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48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48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48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48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48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48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48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48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48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48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48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48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48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48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48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48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48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48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48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48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48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48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48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48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48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48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48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48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48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48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48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48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48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48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48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48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48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48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48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48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48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48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48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48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48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48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48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48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48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48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48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48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48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48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48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48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48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48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48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48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48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48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48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48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48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48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48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48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48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48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48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48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48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48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48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48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48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48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48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48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48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48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48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48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48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48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48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48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48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48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48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48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48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48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48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48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48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48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48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48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48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48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48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48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48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48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48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48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48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48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48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48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48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48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48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48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48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48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48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48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48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48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48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48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48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48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48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48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48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48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48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48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48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48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48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48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48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48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48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48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48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48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48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48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48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48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48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48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48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48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48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48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48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48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48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48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48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48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48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48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48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48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48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48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48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48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48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48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48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48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48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48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48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48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48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48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48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48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48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48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48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48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48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48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48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48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48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48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48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48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48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48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48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48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48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48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48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48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48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48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48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48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48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48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48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48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48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48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48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48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48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48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48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48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48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48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48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48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48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48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48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48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48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48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48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48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48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48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48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48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48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48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48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48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48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48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48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48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48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48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48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48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48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48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48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48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48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48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48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48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48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48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48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48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48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48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48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48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48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48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48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48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48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48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48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48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48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48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48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48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48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48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48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48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48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48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48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48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48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48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48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48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48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48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48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48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48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48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48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48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48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48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48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48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48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48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48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48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48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48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48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48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48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48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48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48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48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48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48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48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48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48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48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48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48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48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48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48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48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48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48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48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48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48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48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48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48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48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48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48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48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48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48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48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48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48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48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48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48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48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48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48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48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48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48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48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48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48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48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48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48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48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48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48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48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48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48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48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48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48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48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48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48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48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48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48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48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48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48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48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48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48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48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48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48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48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48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48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48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48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48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48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48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48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48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48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48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48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48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48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48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48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48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48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48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48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48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48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48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48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48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48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48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48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48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48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48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48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48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48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48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48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48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48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48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48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48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48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48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48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48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48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48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48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48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48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48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48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48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48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48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48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48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48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48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48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48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48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48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48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48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48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48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48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48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48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48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48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48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48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48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48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48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48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48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48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48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48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48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48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48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48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48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48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48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48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48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48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48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48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48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48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48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48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48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48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48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48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48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48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48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48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48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48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48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48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48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48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48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48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48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48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48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48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48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48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48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48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48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48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48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48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48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48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48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48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48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48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48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48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48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48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48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48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48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48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48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48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48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48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48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48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48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48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48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48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48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48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48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48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48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48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48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48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48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48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48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48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48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48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48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48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48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48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48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48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48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48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48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48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48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48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48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48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48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48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48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48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48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48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48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48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48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48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48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48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48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48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48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48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48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48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48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48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48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48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48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48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48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48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48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48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48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48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48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48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48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48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48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48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48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48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48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48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48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48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48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48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48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48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48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48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48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48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48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48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48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48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48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48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48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48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48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48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48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48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48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48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48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48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48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48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48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48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48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48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48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48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48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48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48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48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48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48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48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48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48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48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48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48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48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48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48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48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48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48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48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48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48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48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48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48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48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48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48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48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48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48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48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48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48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48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48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48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48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48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48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48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</row>
    <row r="1002" ht="15.75" customHeight="1">
      <c r="A1002" s="20"/>
      <c r="B1002" s="20"/>
      <c r="C1002" s="20"/>
      <c r="D1002" s="20"/>
      <c r="E1002" s="20"/>
      <c r="F1002" s="20"/>
      <c r="G1002" s="20"/>
      <c r="H1002" s="20"/>
      <c r="I1002" s="48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</row>
    <row r="1003" ht="15.75" customHeight="1">
      <c r="A1003" s="20"/>
      <c r="B1003" s="20"/>
      <c r="C1003" s="20"/>
      <c r="D1003" s="20"/>
      <c r="E1003" s="20"/>
      <c r="F1003" s="20"/>
      <c r="G1003" s="20"/>
      <c r="H1003" s="20"/>
      <c r="I1003" s="48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48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</row>
    <row r="1005" ht="15.75" customHeight="1">
      <c r="A1005" s="20"/>
      <c r="B1005" s="20"/>
      <c r="C1005" s="20"/>
      <c r="D1005" s="20"/>
      <c r="E1005" s="20"/>
      <c r="F1005" s="20"/>
      <c r="G1005" s="20"/>
      <c r="H1005" s="20"/>
      <c r="I1005" s="48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</row>
    <row r="1006" ht="15.75" customHeight="1">
      <c r="A1006" s="20"/>
      <c r="B1006" s="20"/>
      <c r="C1006" s="20"/>
      <c r="D1006" s="20"/>
      <c r="E1006" s="20"/>
      <c r="F1006" s="20"/>
      <c r="G1006" s="20"/>
      <c r="H1006" s="20"/>
      <c r="I1006" s="48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48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48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</row>
    <row r="1009" ht="15.75" customHeight="1">
      <c r="A1009" s="20"/>
      <c r="B1009" s="20"/>
      <c r="C1009" s="20"/>
      <c r="D1009" s="20"/>
      <c r="E1009" s="20"/>
      <c r="F1009" s="20"/>
      <c r="G1009" s="20"/>
      <c r="H1009" s="20"/>
      <c r="I1009" s="48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</row>
    <row r="1010" ht="15.75" customHeight="1">
      <c r="A1010" s="20"/>
      <c r="B1010" s="20"/>
      <c r="C1010" s="20"/>
      <c r="D1010" s="20"/>
      <c r="E1010" s="20"/>
      <c r="F1010" s="20"/>
      <c r="G1010" s="20"/>
      <c r="H1010" s="20"/>
      <c r="I1010" s="48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</row>
    <row r="1011" ht="15.75" customHeight="1">
      <c r="A1011" s="20"/>
      <c r="B1011" s="20"/>
      <c r="C1011" s="20"/>
      <c r="D1011" s="20"/>
      <c r="E1011" s="20"/>
      <c r="F1011" s="20"/>
      <c r="G1011" s="20"/>
      <c r="H1011" s="20"/>
      <c r="I1011" s="48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</row>
    <row r="1012" ht="15.75" customHeight="1">
      <c r="A1012" s="20"/>
      <c r="B1012" s="20"/>
      <c r="C1012" s="20"/>
      <c r="D1012" s="20"/>
      <c r="E1012" s="20"/>
      <c r="F1012" s="20"/>
      <c r="G1012" s="20"/>
      <c r="H1012" s="20"/>
      <c r="I1012" s="48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</row>
    <row r="1013" ht="15.75" customHeight="1">
      <c r="A1013" s="20"/>
      <c r="B1013" s="20"/>
      <c r="C1013" s="20"/>
      <c r="D1013" s="20"/>
      <c r="E1013" s="20"/>
      <c r="F1013" s="20"/>
      <c r="G1013" s="20"/>
      <c r="H1013" s="20"/>
      <c r="I1013" s="48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</row>
    <row r="1014" ht="15.75" customHeight="1">
      <c r="A1014" s="20"/>
      <c r="B1014" s="20"/>
      <c r="C1014" s="20"/>
      <c r="D1014" s="20"/>
      <c r="E1014" s="20"/>
      <c r="F1014" s="20"/>
      <c r="G1014" s="20"/>
      <c r="H1014" s="20"/>
      <c r="I1014" s="48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</row>
    <row r="1015" ht="15.75" customHeight="1">
      <c r="A1015" s="20"/>
      <c r="B1015" s="20"/>
      <c r="C1015" s="20"/>
      <c r="D1015" s="20"/>
      <c r="E1015" s="20"/>
      <c r="F1015" s="20"/>
      <c r="G1015" s="20"/>
      <c r="H1015" s="20"/>
      <c r="I1015" s="48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</row>
    <row r="1016" ht="15.75" customHeight="1">
      <c r="A1016" s="20"/>
      <c r="B1016" s="20"/>
      <c r="C1016" s="20"/>
      <c r="D1016" s="20"/>
      <c r="E1016" s="20"/>
      <c r="F1016" s="20"/>
      <c r="G1016" s="20"/>
      <c r="H1016" s="20"/>
      <c r="I1016" s="48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</row>
  </sheetData>
  <mergeCells count="34">
    <mergeCell ref="AB8:AC8"/>
    <mergeCell ref="AB9:AC9"/>
    <mergeCell ref="AB10:AC10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6:A27"/>
    <mergeCell ref="B26:B27"/>
    <mergeCell ref="AB26:AC26"/>
    <mergeCell ref="AB32:AC32"/>
    <mergeCell ref="AB33:AC33"/>
    <mergeCell ref="AB34:AC34"/>
    <mergeCell ref="AB35:AC35"/>
    <mergeCell ref="AB36:AC36"/>
    <mergeCell ref="AB37:AC37"/>
    <mergeCell ref="W28:W29"/>
    <mergeCell ref="X28:X29"/>
    <mergeCell ref="Y28:Y29"/>
    <mergeCell ref="AA28:AA29"/>
    <mergeCell ref="AB28:AC28"/>
    <mergeCell ref="AB30:AC30"/>
    <mergeCell ref="AB31:AC31"/>
  </mergeCells>
  <conditionalFormatting sqref="A6:AH1000">
    <cfRule type="expression" dxfId="14" priority="1" stopIfTrue="1">
      <formula>$B6="ELABOR. ADITIVO"</formula>
    </cfRule>
  </conditionalFormatting>
  <conditionalFormatting sqref="A6:AC1016">
    <cfRule type="expression" dxfId="7" priority="2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AC1016">
    <cfRule type="expression" dxfId="8" priority="3" stopIfTrue="1">
      <formula>OR($B6="RECURSOS PARLAMENTAR - EMPENHO", $B6="EMPENHAR - RECURSOS PARLAMENTAR")</formula>
    </cfRule>
  </conditionalFormatting>
  <conditionalFormatting sqref="A6:AC1016">
    <cfRule type="expression" dxfId="5" priority="4" stopIfTrue="1">
      <formula>OR($B6="2º CART. CONTRATO - ELABOR. CONTRATO", $B6="AGUARDAN. ASS. CONTRATO", $B6="PUBLICAÇÃO DO CONTRATO")</formula>
    </cfRule>
  </conditionalFormatting>
  <conditionalFormatting sqref="A6:AC1016">
    <cfRule type="expression" dxfId="9" priority="5" stopIfTrue="1">
      <formula>$B6="CONTRATO COM GESTOR CONTRATO"</formula>
    </cfRule>
  </conditionalFormatting>
  <conditionalFormatting sqref="A6:AC1016">
    <cfRule type="expression" dxfId="10" priority="6" stopIfTrue="1">
      <formula>$B6="DEVOLVIDO PARA PAGAMENTO"</formula>
    </cfRule>
  </conditionalFormatting>
  <conditionalFormatting sqref="A6:AC1016">
    <cfRule type="expression" dxfId="11" priority="7" stopIfTrue="1">
      <formula>OR($B6="LIQUIDADO", $B6="PAGO")</formula>
    </cfRule>
  </conditionalFormatting>
  <conditionalFormatting sqref="A6:AC1016">
    <cfRule type="expression" dxfId="3" priority="8" stopIfTrue="1">
      <formula>$B6="ENVIADO SAF PARA TRANSF. CONTÁBIL"</formula>
    </cfRule>
  </conditionalFormatting>
  <conditionalFormatting sqref="A6:AC1016">
    <cfRule type="expression" dxfId="3" priority="9" stopIfTrue="1">
      <formula>$B6="ENVIADO SAF PARA TRANSF. CONTÁBIL"</formula>
    </cfRule>
  </conditionalFormatting>
  <conditionalFormatting sqref="A6:AC1016">
    <cfRule type="expression" dxfId="12" priority="10" stopIfTrue="1">
      <formula>OR($B6="LIQUIDADO", $B6="PAGO")</formula>
    </cfRule>
  </conditionalFormatting>
  <conditionalFormatting sqref="A6:AC1016">
    <cfRule type="expression" dxfId="13" priority="11" stopIfTrue="1">
      <formula>$B6="DEVOLVIDO PARA PAGAMENTO"</formula>
    </cfRule>
  </conditionalFormatting>
  <conditionalFormatting sqref="A6:AC1016">
    <cfRule type="expression" dxfId="9" priority="12" stopIfTrue="1">
      <formula>$B6="CONTRATO COM GESTOR CONTRATO"</formula>
    </cfRule>
  </conditionalFormatting>
  <conditionalFormatting sqref="A6:AC1016">
    <cfRule type="expression" dxfId="5" priority="13" stopIfTrue="1">
      <formula>OR($B6="2º CART. CONTRATO - ELABOR. CONTRATO", $B6="AGUARDAN. ASS. CONTRATO", $B6="PUBLICAÇÃO DO CONTRATO")</formula>
    </cfRule>
  </conditionalFormatting>
  <conditionalFormatting sqref="A6:AC1016">
    <cfRule type="expression" dxfId="8" priority="14" stopIfTrue="1">
      <formula>OR($B6="RECURSOS PARLAMENTAR - EMPENHO", $B6="EMPENHAR - RECURSOS PARLAMENTAR")</formula>
    </cfRule>
  </conditionalFormatting>
  <conditionalFormatting sqref="A6:AC1016">
    <cfRule type="expression" dxfId="7" priority="15" stopIfTrue="1">
      <formula>OR($B6="CRIANDO O PROCESSO", $B6="PESQUIA DE PREÇOS", $B6="MANIFESTAÇÃO GESTOR", $B6="AGUARDAN. AUTORIZAÇÃO DIRIGENTE", $B6="ELABORAÇÃO DESPACHO CH SEÇ FIN")</formula>
    </cfRule>
  </conditionalFormatting>
  <dataValidations>
    <dataValidation type="list" allowBlank="1" showErrorMessage="1" sqref="I6:I1000">
      <formula1>LISTA!$O$3:$O$200</formula1>
    </dataValidation>
    <dataValidation type="list" allowBlank="1" sqref="B6:B26 B28:B1016">
      <formula1>LISTA!$E$22:$E$41</formula1>
    </dataValidation>
    <dataValidation type="list" allowBlank="1" showErrorMessage="1" sqref="H6:H1000">
      <formula1>LISTA!$E$12:$E$20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3.43"/>
    <col customWidth="1" min="3" max="3" width="13.14"/>
    <col customWidth="1" min="4" max="4" width="15.86"/>
    <col customWidth="1" min="5" max="5" width="13.14"/>
    <col customWidth="1" min="6" max="6" width="19.14"/>
    <col customWidth="1" min="7" max="7" width="19.86"/>
    <col customWidth="1" min="8" max="8" width="25.14"/>
    <col customWidth="1" min="9" max="9" width="25.43"/>
    <col customWidth="1" min="10" max="10" width="15.14"/>
    <col customWidth="1" min="11" max="16" width="23.43"/>
    <col customWidth="1" min="17" max="17" width="25.43"/>
    <col customWidth="1" min="18" max="18" width="15.14"/>
    <col customWidth="1" min="19" max="24" width="25.43"/>
    <col customWidth="1" min="25" max="25" width="16.0"/>
    <col customWidth="1" min="26" max="26" width="37.0"/>
    <col customWidth="1" min="27" max="27" width="12.71"/>
    <col customWidth="1" min="28" max="28" width="41.0"/>
    <col customWidth="1" min="29" max="29" width="18.57"/>
    <col customWidth="1" min="30" max="30" width="23.57"/>
    <col customWidth="1" min="31" max="31" width="23.29"/>
    <col customWidth="1" min="32" max="32" width="8.14"/>
    <col customWidth="1" min="33" max="33" width="16.0"/>
    <col customWidth="1" min="34" max="34" width="34.29"/>
    <col customWidth="1" min="35" max="50" width="18.57"/>
  </cols>
  <sheetData>
    <row r="1" ht="15.0" customHeight="1">
      <c r="A1" s="7" t="s">
        <v>10</v>
      </c>
      <c r="B1" s="9" t="s">
        <v>949</v>
      </c>
      <c r="C1" s="9" t="s">
        <v>950</v>
      </c>
      <c r="D1" s="7"/>
      <c r="E1" s="169"/>
      <c r="F1" s="9" t="s">
        <v>951</v>
      </c>
      <c r="G1" s="15" t="s">
        <v>155</v>
      </c>
      <c r="H1" s="15" t="s">
        <v>17</v>
      </c>
      <c r="I1" s="16" t="s">
        <v>18</v>
      </c>
      <c r="J1" s="9" t="s">
        <v>19</v>
      </c>
      <c r="K1" s="170" t="s">
        <v>443</v>
      </c>
      <c r="L1" s="170"/>
      <c r="M1" s="170"/>
      <c r="N1" s="170"/>
      <c r="O1" s="170"/>
      <c r="P1" s="170"/>
      <c r="Q1" s="9" t="s">
        <v>20</v>
      </c>
      <c r="R1" s="9" t="s">
        <v>21</v>
      </c>
      <c r="S1" s="161" t="s">
        <v>6</v>
      </c>
      <c r="T1" s="161" t="s">
        <v>156</v>
      </c>
      <c r="V1" s="18"/>
      <c r="W1" s="20"/>
      <c r="X1" s="20"/>
      <c r="Y1" s="20"/>
      <c r="Z1" s="20"/>
      <c r="AA1" s="20"/>
      <c r="AB1" s="20"/>
      <c r="AC1" s="20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6"/>
    </row>
    <row r="2" ht="53.25" customHeight="1">
      <c r="A2" s="28" t="s">
        <v>952</v>
      </c>
      <c r="B2" s="28" t="s">
        <v>953</v>
      </c>
      <c r="C2" s="31" t="s">
        <v>954</v>
      </c>
      <c r="D2" s="33"/>
      <c r="E2" s="172"/>
      <c r="F2" s="33" t="s">
        <v>955</v>
      </c>
      <c r="G2" s="35" t="s">
        <v>956</v>
      </c>
      <c r="H2" s="35" t="s">
        <v>957</v>
      </c>
      <c r="I2" s="38" t="s">
        <v>958</v>
      </c>
      <c r="J2" s="33" t="s">
        <v>959</v>
      </c>
      <c r="K2" s="39" t="s">
        <v>131</v>
      </c>
      <c r="L2" s="39"/>
      <c r="M2" s="39"/>
      <c r="N2" s="39"/>
      <c r="O2" s="39"/>
      <c r="P2" s="39"/>
      <c r="Q2" s="506">
        <v>46027.0</v>
      </c>
      <c r="R2" s="28" t="s">
        <v>34</v>
      </c>
      <c r="S2" s="161" t="s">
        <v>665</v>
      </c>
      <c r="T2" s="161" t="s">
        <v>144</v>
      </c>
      <c r="V2" s="44"/>
      <c r="W2" s="20"/>
      <c r="X2" s="20"/>
      <c r="Y2" s="20"/>
      <c r="Z2" s="20"/>
      <c r="AA2" s="20"/>
      <c r="AB2" s="20"/>
      <c r="AC2" s="20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6"/>
    </row>
    <row r="3" ht="15.0" customHeight="1">
      <c r="A3" s="20"/>
      <c r="B3" s="20"/>
      <c r="C3" s="20"/>
      <c r="D3" s="20"/>
      <c r="E3" s="20"/>
      <c r="F3" s="20"/>
      <c r="G3" s="20"/>
      <c r="H3" s="20"/>
      <c r="I3" s="48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52"/>
      <c r="Y3" s="52"/>
      <c r="Z3" s="20"/>
      <c r="AA3" s="54"/>
      <c r="AB3" s="20"/>
      <c r="AC3" s="20"/>
      <c r="AD3" s="20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</row>
    <row r="4" ht="15.0" customHeight="1">
      <c r="A4" s="20"/>
      <c r="B4" s="20"/>
      <c r="C4" s="20"/>
      <c r="D4" s="20"/>
      <c r="E4" s="20"/>
      <c r="F4" s="20"/>
      <c r="G4" s="20"/>
      <c r="H4" s="20"/>
      <c r="I4" s="4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</row>
    <row r="5" ht="36.75" customHeight="1">
      <c r="A5" s="66" t="s">
        <v>52</v>
      </c>
      <c r="B5" s="173" t="s">
        <v>6</v>
      </c>
      <c r="C5" s="174" t="s">
        <v>54</v>
      </c>
      <c r="D5" s="174" t="s">
        <v>166</v>
      </c>
      <c r="E5" s="174" t="s">
        <v>56</v>
      </c>
      <c r="F5" s="437" t="s">
        <v>57</v>
      </c>
      <c r="G5" s="437" t="s">
        <v>58</v>
      </c>
      <c r="H5" s="437" t="s">
        <v>64</v>
      </c>
      <c r="I5" s="451" t="s">
        <v>65</v>
      </c>
      <c r="J5" s="439" t="s">
        <v>66</v>
      </c>
      <c r="K5" s="440" t="s">
        <v>67</v>
      </c>
      <c r="L5" s="7" t="s">
        <v>68</v>
      </c>
      <c r="M5" s="7" t="s">
        <v>69</v>
      </c>
      <c r="N5" s="7" t="s">
        <v>70</v>
      </c>
      <c r="O5" s="7" t="s">
        <v>71</v>
      </c>
      <c r="P5" s="66" t="s">
        <v>72</v>
      </c>
      <c r="Q5" s="451" t="s">
        <v>73</v>
      </c>
      <c r="R5" s="441" t="s">
        <v>74</v>
      </c>
      <c r="S5" s="451" t="s">
        <v>75</v>
      </c>
      <c r="T5" s="451" t="s">
        <v>76</v>
      </c>
      <c r="U5" s="442" t="s">
        <v>77</v>
      </c>
      <c r="V5" s="442" t="s">
        <v>78</v>
      </c>
      <c r="W5" s="442" t="s">
        <v>79</v>
      </c>
      <c r="X5" s="442" t="s">
        <v>80</v>
      </c>
      <c r="Y5" s="442" t="s">
        <v>81</v>
      </c>
      <c r="Z5" s="443" t="s">
        <v>83</v>
      </c>
      <c r="AA5" s="444" t="s">
        <v>84</v>
      </c>
      <c r="AB5" s="469" t="s">
        <v>714</v>
      </c>
      <c r="AC5" s="83"/>
      <c r="AD5" s="20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</row>
    <row r="6" ht="29.25" customHeight="1">
      <c r="A6" s="79" t="s">
        <v>960</v>
      </c>
      <c r="B6" s="79" t="s">
        <v>92</v>
      </c>
      <c r="C6" s="79"/>
      <c r="D6" s="79"/>
      <c r="E6" s="79"/>
      <c r="F6" s="79" t="s">
        <v>958</v>
      </c>
      <c r="G6" s="86">
        <v>1.0</v>
      </c>
      <c r="H6" s="79" t="s">
        <v>176</v>
      </c>
      <c r="I6" s="79" t="s">
        <v>961</v>
      </c>
      <c r="J6" s="79" t="s">
        <v>962</v>
      </c>
      <c r="K6" s="79" t="s">
        <v>963</v>
      </c>
      <c r="L6" s="483">
        <v>45937.0</v>
      </c>
      <c r="M6" s="483">
        <v>46028.0</v>
      </c>
      <c r="N6" s="226" t="s">
        <v>964</v>
      </c>
      <c r="O6" s="516">
        <v>39929.0</v>
      </c>
      <c r="P6" s="517">
        <v>46121.0</v>
      </c>
      <c r="Q6" s="479" t="s">
        <v>965</v>
      </c>
      <c r="R6" s="518">
        <v>2.02504665847E11</v>
      </c>
      <c r="S6" s="79"/>
      <c r="T6" s="79"/>
      <c r="U6" s="79"/>
      <c r="V6" s="79">
        <v>1.50010001E8</v>
      </c>
      <c r="W6" s="79"/>
      <c r="X6" s="79" t="s">
        <v>966</v>
      </c>
      <c r="Y6" s="79"/>
      <c r="Z6" s="79" t="s">
        <v>100</v>
      </c>
      <c r="AA6" s="480" t="s">
        <v>958</v>
      </c>
      <c r="AB6" s="79" t="s">
        <v>967</v>
      </c>
      <c r="AC6" s="216"/>
      <c r="AD6" s="108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</row>
    <row r="7" ht="15.0" customHeight="1">
      <c r="A7" s="123"/>
      <c r="B7" s="123"/>
      <c r="C7" s="123"/>
      <c r="D7" s="123"/>
      <c r="E7" s="123"/>
      <c r="F7" s="123"/>
      <c r="G7" s="125"/>
      <c r="H7" s="123"/>
      <c r="I7" s="123"/>
      <c r="J7" s="128"/>
      <c r="K7" s="128"/>
      <c r="L7" s="128"/>
      <c r="M7" s="128"/>
      <c r="N7" s="128"/>
      <c r="O7" s="128"/>
      <c r="P7" s="128"/>
      <c r="Q7" s="123"/>
      <c r="R7" s="124"/>
      <c r="S7" s="123"/>
      <c r="T7" s="123"/>
      <c r="U7" s="123"/>
      <c r="V7" s="123"/>
      <c r="W7" s="123"/>
      <c r="X7" s="123"/>
      <c r="Y7" s="123"/>
      <c r="Z7" s="123"/>
      <c r="AA7" s="126"/>
      <c r="AB7" s="129"/>
      <c r="AC7" s="164"/>
      <c r="AD7" s="450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</row>
    <row r="8" ht="15.0" customHeight="1">
      <c r="A8" s="123"/>
      <c r="B8" s="123"/>
      <c r="C8" s="123"/>
      <c r="D8" s="123"/>
      <c r="E8" s="123"/>
      <c r="F8" s="123"/>
      <c r="G8" s="125"/>
      <c r="H8" s="123"/>
      <c r="I8" s="123"/>
      <c r="J8" s="128"/>
      <c r="K8" s="128"/>
      <c r="L8" s="128"/>
      <c r="M8" s="128"/>
      <c r="N8" s="128"/>
      <c r="O8" s="128"/>
      <c r="P8" s="128"/>
      <c r="Q8" s="123"/>
      <c r="R8" s="124"/>
      <c r="S8" s="123"/>
      <c r="T8" s="123"/>
      <c r="U8" s="123"/>
      <c r="V8" s="123"/>
      <c r="W8" s="123"/>
      <c r="X8" s="123"/>
      <c r="Y8" s="123"/>
      <c r="Z8" s="123"/>
      <c r="AA8" s="126"/>
      <c r="AB8" s="129"/>
      <c r="AC8" s="164"/>
      <c r="AD8" s="131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</row>
    <row r="9" ht="15.0" customHeight="1">
      <c r="A9" s="123"/>
      <c r="B9" s="123"/>
      <c r="C9" s="123"/>
      <c r="D9" s="123"/>
      <c r="E9" s="123"/>
      <c r="F9" s="123"/>
      <c r="G9" s="125"/>
      <c r="H9" s="123"/>
      <c r="I9" s="123"/>
      <c r="J9" s="128"/>
      <c r="K9" s="128"/>
      <c r="L9" s="128"/>
      <c r="M9" s="128"/>
      <c r="N9" s="128"/>
      <c r="O9" s="128"/>
      <c r="P9" s="128"/>
      <c r="Q9" s="123"/>
      <c r="R9" s="124"/>
      <c r="S9" s="123"/>
      <c r="T9" s="123"/>
      <c r="U9" s="123"/>
      <c r="V9" s="123"/>
      <c r="W9" s="123"/>
      <c r="X9" s="123"/>
      <c r="Y9" s="123"/>
      <c r="Z9" s="123"/>
      <c r="AA9" s="126"/>
      <c r="AB9" s="129"/>
      <c r="AC9" s="164"/>
      <c r="AD9" s="131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</row>
    <row r="10" ht="15.0" customHeight="1">
      <c r="A10" s="123"/>
      <c r="B10" s="123"/>
      <c r="C10" s="123"/>
      <c r="D10" s="123"/>
      <c r="E10" s="123"/>
      <c r="F10" s="123"/>
      <c r="G10" s="125"/>
      <c r="H10" s="123"/>
      <c r="I10" s="123"/>
      <c r="J10" s="128"/>
      <c r="K10" s="128"/>
      <c r="L10" s="128"/>
      <c r="M10" s="128"/>
      <c r="N10" s="128"/>
      <c r="O10" s="128"/>
      <c r="P10" s="128"/>
      <c r="Q10" s="123"/>
      <c r="R10" s="124"/>
      <c r="S10" s="123"/>
      <c r="T10" s="123"/>
      <c r="U10" s="123"/>
      <c r="V10" s="123"/>
      <c r="W10" s="123"/>
      <c r="X10" s="123"/>
      <c r="Y10" s="123"/>
      <c r="Z10" s="123"/>
      <c r="AA10" s="126"/>
      <c r="AB10" s="129"/>
      <c r="AC10" s="164"/>
      <c r="AD10" s="131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</row>
    <row r="11" ht="15.0" customHeight="1">
      <c r="A11" s="123"/>
      <c r="B11" s="123"/>
      <c r="C11" s="123"/>
      <c r="D11" s="123"/>
      <c r="E11" s="123"/>
      <c r="F11" s="123"/>
      <c r="G11" s="125"/>
      <c r="H11" s="123"/>
      <c r="I11" s="123"/>
      <c r="J11" s="128"/>
      <c r="K11" s="128"/>
      <c r="L11" s="128"/>
      <c r="M11" s="128"/>
      <c r="N11" s="128"/>
      <c r="O11" s="128"/>
      <c r="P11" s="128"/>
      <c r="Q11" s="123"/>
      <c r="R11" s="124"/>
      <c r="S11" s="123"/>
      <c r="T11" s="123"/>
      <c r="U11" s="123"/>
      <c r="V11" s="123"/>
      <c r="W11" s="123"/>
      <c r="X11" s="123"/>
      <c r="Y11" s="123"/>
      <c r="Z11" s="123"/>
      <c r="AA11" s="126"/>
      <c r="AB11" s="129"/>
      <c r="AC11" s="164"/>
      <c r="AD11" s="131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</row>
    <row r="12" ht="15.0" customHeight="1">
      <c r="A12" s="123"/>
      <c r="B12" s="123"/>
      <c r="C12" s="123"/>
      <c r="D12" s="123"/>
      <c r="E12" s="123"/>
      <c r="F12" s="123"/>
      <c r="G12" s="125"/>
      <c r="H12" s="123"/>
      <c r="I12" s="123"/>
      <c r="J12" s="128"/>
      <c r="K12" s="128"/>
      <c r="L12" s="128"/>
      <c r="M12" s="128"/>
      <c r="N12" s="128"/>
      <c r="O12" s="128"/>
      <c r="P12" s="128"/>
      <c r="Q12" s="123"/>
      <c r="R12" s="124"/>
      <c r="S12" s="123"/>
      <c r="T12" s="123"/>
      <c r="U12" s="123"/>
      <c r="V12" s="123"/>
      <c r="W12" s="123"/>
      <c r="X12" s="123"/>
      <c r="Y12" s="123"/>
      <c r="Z12" s="123"/>
      <c r="AA12" s="126"/>
      <c r="AB12" s="129"/>
      <c r="AC12" s="164"/>
      <c r="AD12" s="131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</row>
    <row r="13" ht="15.0" customHeight="1">
      <c r="A13" s="123"/>
      <c r="B13" s="123"/>
      <c r="C13" s="123"/>
      <c r="D13" s="123"/>
      <c r="E13" s="123"/>
      <c r="F13" s="123"/>
      <c r="G13" s="125"/>
      <c r="H13" s="123"/>
      <c r="I13" s="123"/>
      <c r="J13" s="128"/>
      <c r="K13" s="128"/>
      <c r="L13" s="128"/>
      <c r="M13" s="128"/>
      <c r="N13" s="128"/>
      <c r="O13" s="128"/>
      <c r="P13" s="128"/>
      <c r="Q13" s="123"/>
      <c r="R13" s="124"/>
      <c r="S13" s="123"/>
      <c r="T13" s="123"/>
      <c r="U13" s="123"/>
      <c r="V13" s="123"/>
      <c r="W13" s="123"/>
      <c r="X13" s="123"/>
      <c r="Y13" s="123"/>
      <c r="Z13" s="123"/>
      <c r="AA13" s="126"/>
      <c r="AB13" s="129"/>
      <c r="AC13" s="164"/>
      <c r="AD13" s="131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</row>
    <row r="14" ht="15.0" customHeight="1">
      <c r="A14" s="123"/>
      <c r="B14" s="123"/>
      <c r="C14" s="123"/>
      <c r="D14" s="123"/>
      <c r="E14" s="123"/>
      <c r="F14" s="123"/>
      <c r="G14" s="125"/>
      <c r="H14" s="123"/>
      <c r="I14" s="123"/>
      <c r="J14" s="128"/>
      <c r="K14" s="128"/>
      <c r="L14" s="128"/>
      <c r="M14" s="128"/>
      <c r="N14" s="128"/>
      <c r="O14" s="128"/>
      <c r="P14" s="128"/>
      <c r="Q14" s="123"/>
      <c r="R14" s="124"/>
      <c r="S14" s="123"/>
      <c r="T14" s="123"/>
      <c r="U14" s="123"/>
      <c r="V14" s="123"/>
      <c r="W14" s="123"/>
      <c r="X14" s="123"/>
      <c r="Y14" s="123"/>
      <c r="Z14" s="123"/>
      <c r="AA14" s="126"/>
      <c r="AB14" s="129"/>
      <c r="AC14" s="164"/>
      <c r="AD14" s="131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</row>
    <row r="15" ht="15.0" customHeight="1">
      <c r="A15" s="123"/>
      <c r="B15" s="123"/>
      <c r="C15" s="123"/>
      <c r="D15" s="123"/>
      <c r="E15" s="123"/>
      <c r="F15" s="123"/>
      <c r="G15" s="125"/>
      <c r="H15" s="123"/>
      <c r="I15" s="123"/>
      <c r="J15" s="128"/>
      <c r="K15" s="128"/>
      <c r="L15" s="128"/>
      <c r="M15" s="128"/>
      <c r="N15" s="128"/>
      <c r="O15" s="128"/>
      <c r="P15" s="128"/>
      <c r="Q15" s="123"/>
      <c r="R15" s="124"/>
      <c r="S15" s="123"/>
      <c r="T15" s="123"/>
      <c r="U15" s="123"/>
      <c r="V15" s="123"/>
      <c r="W15" s="123"/>
      <c r="X15" s="123"/>
      <c r="Y15" s="123"/>
      <c r="Z15" s="123"/>
      <c r="AA15" s="126"/>
      <c r="AB15" s="129"/>
      <c r="AC15" s="164"/>
      <c r="AD15" s="131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</row>
    <row r="16" ht="15.0" customHeight="1">
      <c r="A16" s="123"/>
      <c r="B16" s="123"/>
      <c r="C16" s="123"/>
      <c r="D16" s="123"/>
      <c r="E16" s="123"/>
      <c r="F16" s="123"/>
      <c r="G16" s="125"/>
      <c r="H16" s="123"/>
      <c r="I16" s="123"/>
      <c r="J16" s="128"/>
      <c r="K16" s="128"/>
      <c r="L16" s="128"/>
      <c r="M16" s="128"/>
      <c r="N16" s="128"/>
      <c r="O16" s="128"/>
      <c r="P16" s="128"/>
      <c r="Q16" s="123"/>
      <c r="R16" s="124"/>
      <c r="S16" s="123"/>
      <c r="T16" s="123"/>
      <c r="U16" s="123"/>
      <c r="V16" s="123"/>
      <c r="W16" s="123"/>
      <c r="X16" s="123"/>
      <c r="Y16" s="123"/>
      <c r="Z16" s="123"/>
      <c r="AA16" s="126"/>
      <c r="AB16" s="129"/>
      <c r="AC16" s="164"/>
      <c r="AD16" s="131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</row>
    <row r="17" ht="15.0" customHeight="1">
      <c r="A17" s="123"/>
      <c r="B17" s="123"/>
      <c r="C17" s="123"/>
      <c r="D17" s="123"/>
      <c r="E17" s="123"/>
      <c r="F17" s="123"/>
      <c r="G17" s="125"/>
      <c r="H17" s="123"/>
      <c r="I17" s="123"/>
      <c r="J17" s="128"/>
      <c r="K17" s="128"/>
      <c r="L17" s="128"/>
      <c r="M17" s="128"/>
      <c r="N17" s="128"/>
      <c r="O17" s="128"/>
      <c r="P17" s="128"/>
      <c r="Q17" s="123"/>
      <c r="R17" s="124"/>
      <c r="S17" s="123"/>
      <c r="T17" s="123"/>
      <c r="U17" s="123"/>
      <c r="V17" s="123"/>
      <c r="W17" s="123"/>
      <c r="X17" s="123"/>
      <c r="Y17" s="123"/>
      <c r="Z17" s="123"/>
      <c r="AA17" s="126"/>
      <c r="AB17" s="129"/>
      <c r="AC17" s="164"/>
      <c r="AD17" s="304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</row>
    <row r="18" ht="15.0" customHeight="1">
      <c r="A18" s="123"/>
      <c r="B18" s="123"/>
      <c r="C18" s="123"/>
      <c r="D18" s="123"/>
      <c r="E18" s="123"/>
      <c r="F18" s="123"/>
      <c r="G18" s="125"/>
      <c r="H18" s="123"/>
      <c r="I18" s="123"/>
      <c r="J18" s="128"/>
      <c r="K18" s="128"/>
      <c r="L18" s="128"/>
      <c r="M18" s="128"/>
      <c r="N18" s="128"/>
      <c r="O18" s="128"/>
      <c r="P18" s="128"/>
      <c r="Q18" s="123"/>
      <c r="R18" s="124"/>
      <c r="S18" s="123"/>
      <c r="T18" s="123"/>
      <c r="U18" s="123"/>
      <c r="V18" s="123"/>
      <c r="W18" s="123"/>
      <c r="X18" s="123"/>
      <c r="Y18" s="123"/>
      <c r="Z18" s="123"/>
      <c r="AA18" s="126"/>
      <c r="AB18" s="129"/>
      <c r="AC18" s="164"/>
      <c r="AD18" s="131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</row>
    <row r="19" ht="15.0" customHeight="1">
      <c r="A19" s="123"/>
      <c r="B19" s="123"/>
      <c r="C19" s="123"/>
      <c r="D19" s="123"/>
      <c r="E19" s="123"/>
      <c r="F19" s="123"/>
      <c r="G19" s="125"/>
      <c r="H19" s="123"/>
      <c r="I19" s="123"/>
      <c r="J19" s="128"/>
      <c r="K19" s="128"/>
      <c r="L19" s="128"/>
      <c r="M19" s="128"/>
      <c r="N19" s="128"/>
      <c r="O19" s="128"/>
      <c r="P19" s="128"/>
      <c r="Q19" s="123"/>
      <c r="R19" s="124"/>
      <c r="S19" s="123"/>
      <c r="T19" s="123"/>
      <c r="U19" s="123"/>
      <c r="V19" s="123"/>
      <c r="W19" s="123"/>
      <c r="X19" s="123"/>
      <c r="Y19" s="123"/>
      <c r="Z19" s="123"/>
      <c r="AA19" s="126"/>
      <c r="AB19" s="129"/>
      <c r="AC19" s="164"/>
      <c r="AD19" s="131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</row>
    <row r="20" ht="15.0" customHeight="1">
      <c r="A20" s="123"/>
      <c r="B20" s="123"/>
      <c r="C20" s="123"/>
      <c r="D20" s="123"/>
      <c r="E20" s="123"/>
      <c r="F20" s="123"/>
      <c r="G20" s="125"/>
      <c r="H20" s="123"/>
      <c r="I20" s="123"/>
      <c r="J20" s="128"/>
      <c r="K20" s="128"/>
      <c r="L20" s="128"/>
      <c r="M20" s="128"/>
      <c r="N20" s="128"/>
      <c r="O20" s="128"/>
      <c r="P20" s="128"/>
      <c r="Q20" s="123"/>
      <c r="R20" s="124"/>
      <c r="S20" s="123"/>
      <c r="T20" s="123"/>
      <c r="U20" s="123"/>
      <c r="V20" s="123"/>
      <c r="W20" s="123"/>
      <c r="X20" s="123"/>
      <c r="Y20" s="123"/>
      <c r="Z20" s="123"/>
      <c r="AA20" s="126"/>
      <c r="AB20" s="129"/>
      <c r="AC20" s="164"/>
      <c r="AD20" s="131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</row>
    <row r="21" ht="15.0" customHeight="1">
      <c r="A21" s="123"/>
      <c r="B21" s="123"/>
      <c r="C21" s="123"/>
      <c r="D21" s="123"/>
      <c r="E21" s="123"/>
      <c r="F21" s="123"/>
      <c r="G21" s="125"/>
      <c r="H21" s="123"/>
      <c r="I21" s="123"/>
      <c r="J21" s="128"/>
      <c r="K21" s="128"/>
      <c r="L21" s="128"/>
      <c r="M21" s="128"/>
      <c r="N21" s="128"/>
      <c r="O21" s="128"/>
      <c r="P21" s="128"/>
      <c r="Q21" s="123"/>
      <c r="R21" s="124"/>
      <c r="S21" s="123"/>
      <c r="T21" s="123"/>
      <c r="U21" s="123"/>
      <c r="V21" s="123"/>
      <c r="W21" s="123"/>
      <c r="X21" s="123"/>
      <c r="Y21" s="123"/>
      <c r="Z21" s="123"/>
      <c r="AA21" s="126"/>
      <c r="AB21" s="129"/>
      <c r="AC21" s="164"/>
      <c r="AD21" s="131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</row>
    <row r="22" ht="15.0" customHeight="1">
      <c r="A22" s="123"/>
      <c r="B22" s="123"/>
      <c r="C22" s="123"/>
      <c r="D22" s="123"/>
      <c r="E22" s="123"/>
      <c r="F22" s="123"/>
      <c r="G22" s="125"/>
      <c r="H22" s="123"/>
      <c r="I22" s="123"/>
      <c r="J22" s="128"/>
      <c r="K22" s="128"/>
      <c r="L22" s="128"/>
      <c r="M22" s="128"/>
      <c r="N22" s="128"/>
      <c r="O22" s="128"/>
      <c r="P22" s="128"/>
      <c r="Q22" s="123"/>
      <c r="R22" s="124"/>
      <c r="S22" s="123"/>
      <c r="T22" s="123"/>
      <c r="U22" s="123"/>
      <c r="V22" s="123"/>
      <c r="W22" s="123"/>
      <c r="X22" s="123"/>
      <c r="Y22" s="123"/>
      <c r="Z22" s="123"/>
      <c r="AA22" s="126"/>
      <c r="AB22" s="129"/>
      <c r="AC22" s="164"/>
      <c r="AD22" s="131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</row>
    <row r="23" ht="15.0" customHeight="1">
      <c r="A23" s="123"/>
      <c r="B23" s="123"/>
      <c r="C23" s="123"/>
      <c r="D23" s="123"/>
      <c r="E23" s="123"/>
      <c r="F23" s="123"/>
      <c r="G23" s="125"/>
      <c r="H23" s="123"/>
      <c r="I23" s="123"/>
      <c r="J23" s="128"/>
      <c r="K23" s="128"/>
      <c r="L23" s="128"/>
      <c r="M23" s="128"/>
      <c r="N23" s="128"/>
      <c r="O23" s="128"/>
      <c r="P23" s="128"/>
      <c r="Q23" s="123"/>
      <c r="R23" s="124"/>
      <c r="S23" s="123"/>
      <c r="T23" s="123"/>
      <c r="U23" s="123"/>
      <c r="V23" s="123"/>
      <c r="W23" s="123"/>
      <c r="X23" s="123"/>
      <c r="Y23" s="123"/>
      <c r="Z23" s="123"/>
      <c r="AA23" s="126"/>
      <c r="AB23" s="129"/>
      <c r="AC23" s="164"/>
      <c r="AD23" s="131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</row>
    <row r="24" ht="15.0" customHeight="1">
      <c r="A24" s="123"/>
      <c r="B24" s="123"/>
      <c r="C24" s="123"/>
      <c r="D24" s="123"/>
      <c r="E24" s="123"/>
      <c r="F24" s="123"/>
      <c r="G24" s="125"/>
      <c r="H24" s="123"/>
      <c r="I24" s="123"/>
      <c r="J24" s="128"/>
      <c r="K24" s="128"/>
      <c r="L24" s="128"/>
      <c r="M24" s="128"/>
      <c r="N24" s="128"/>
      <c r="O24" s="128"/>
      <c r="P24" s="128"/>
      <c r="Q24" s="123"/>
      <c r="R24" s="124"/>
      <c r="S24" s="123"/>
      <c r="T24" s="123"/>
      <c r="U24" s="123"/>
      <c r="V24" s="123"/>
      <c r="W24" s="123"/>
      <c r="X24" s="123"/>
      <c r="Y24" s="123"/>
      <c r="Z24" s="123"/>
      <c r="AA24" s="126"/>
      <c r="AB24" s="129"/>
      <c r="AC24" s="164"/>
      <c r="AD24" s="131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</row>
    <row r="25" ht="15.0" customHeight="1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4"/>
      <c r="S25" s="123"/>
      <c r="T25" s="123"/>
      <c r="U25" s="123"/>
      <c r="V25" s="123"/>
      <c r="W25" s="123"/>
      <c r="X25" s="123"/>
      <c r="Y25" s="123"/>
      <c r="Z25" s="123"/>
      <c r="AA25" s="123"/>
      <c r="AB25" s="481"/>
      <c r="AC25" s="164"/>
      <c r="AD25" s="131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</row>
    <row r="26" ht="15.0" customHeight="1">
      <c r="A26" s="123"/>
      <c r="B26" s="123"/>
      <c r="C26" s="123"/>
      <c r="D26" s="123"/>
      <c r="E26" s="123"/>
      <c r="F26" s="123"/>
      <c r="G26" s="123"/>
      <c r="H26" s="166"/>
      <c r="I26" s="123"/>
      <c r="J26" s="123"/>
      <c r="K26" s="163"/>
      <c r="L26" s="163"/>
      <c r="M26" s="163"/>
      <c r="N26" s="163"/>
      <c r="O26" s="163"/>
      <c r="P26" s="163"/>
      <c r="Q26" s="123"/>
      <c r="R26" s="124"/>
      <c r="S26" s="123"/>
      <c r="T26" s="123"/>
      <c r="U26" s="123"/>
      <c r="V26" s="123"/>
      <c r="W26" s="123"/>
      <c r="X26" s="123"/>
      <c r="Y26" s="123"/>
      <c r="Z26" s="123"/>
      <c r="AA26" s="126"/>
      <c r="AB26" s="123"/>
      <c r="AC26" s="164"/>
      <c r="AD26" s="131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</row>
    <row r="27" ht="15.0" customHeight="1">
      <c r="A27" s="166"/>
      <c r="B27" s="166"/>
      <c r="C27" s="123"/>
      <c r="D27" s="123"/>
      <c r="E27" s="123"/>
      <c r="F27" s="126"/>
      <c r="G27" s="123"/>
      <c r="H27" s="414"/>
      <c r="I27" s="123"/>
      <c r="J27" s="123"/>
      <c r="K27" s="163"/>
      <c r="L27" s="163"/>
      <c r="M27" s="163"/>
      <c r="N27" s="163"/>
      <c r="O27" s="163"/>
      <c r="P27" s="163"/>
      <c r="Q27" s="123"/>
      <c r="R27" s="124"/>
      <c r="S27" s="123"/>
      <c r="T27" s="123"/>
      <c r="U27" s="123"/>
      <c r="V27" s="123"/>
      <c r="W27" s="123"/>
      <c r="X27" s="123"/>
      <c r="Y27" s="123"/>
      <c r="Z27" s="123"/>
      <c r="AA27" s="126"/>
      <c r="AB27" s="123"/>
      <c r="AC27" s="164"/>
      <c r="AD27" s="131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</row>
    <row r="28" ht="15.0" customHeight="1">
      <c r="A28" s="43"/>
      <c r="B28" s="43"/>
      <c r="C28" s="123"/>
      <c r="D28" s="123"/>
      <c r="E28" s="123"/>
      <c r="F28" s="126"/>
      <c r="G28" s="123"/>
      <c r="H28" s="415"/>
      <c r="I28" s="123"/>
      <c r="J28" s="123"/>
      <c r="K28" s="123"/>
      <c r="L28" s="123"/>
      <c r="M28" s="123"/>
      <c r="N28" s="123"/>
      <c r="O28" s="123"/>
      <c r="P28" s="123"/>
      <c r="Q28" s="123"/>
      <c r="R28" s="124"/>
      <c r="S28" s="123"/>
      <c r="T28" s="123"/>
      <c r="U28" s="123"/>
      <c r="V28" s="123"/>
      <c r="W28" s="123"/>
      <c r="X28" s="123"/>
      <c r="Y28" s="123"/>
      <c r="Z28" s="123"/>
      <c r="AA28" s="126"/>
      <c r="AB28" s="123"/>
      <c r="AC28" s="164"/>
      <c r="AD28" s="131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</row>
    <row r="29" ht="31.5" customHeight="1">
      <c r="A29" s="304"/>
      <c r="B29" s="305"/>
      <c r="C29" s="123"/>
      <c r="D29" s="123"/>
      <c r="E29" s="123"/>
      <c r="F29" s="126"/>
      <c r="G29" s="123"/>
      <c r="H29" s="166"/>
      <c r="I29" s="123"/>
      <c r="J29" s="123"/>
      <c r="K29" s="165"/>
      <c r="L29" s="165"/>
      <c r="M29" s="165"/>
      <c r="N29" s="165"/>
      <c r="O29" s="165"/>
      <c r="P29" s="165"/>
      <c r="Q29" s="123"/>
      <c r="R29" s="124"/>
      <c r="S29" s="123"/>
      <c r="T29" s="123"/>
      <c r="U29" s="123"/>
      <c r="V29" s="123"/>
      <c r="W29" s="166"/>
      <c r="X29" s="166"/>
      <c r="Y29" s="166"/>
      <c r="Z29" s="123"/>
      <c r="AA29" s="167"/>
      <c r="AB29" s="123"/>
      <c r="AC29" s="164"/>
      <c r="AD29" s="131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</row>
    <row r="30" ht="31.5" customHeight="1">
      <c r="A30" s="304"/>
      <c r="B30" s="305"/>
      <c r="C30" s="123"/>
      <c r="D30" s="123"/>
      <c r="E30" s="123"/>
      <c r="F30" s="126"/>
      <c r="G30" s="123"/>
      <c r="H30" s="415"/>
      <c r="I30" s="123"/>
      <c r="J30" s="123"/>
      <c r="K30" s="165"/>
      <c r="L30" s="165"/>
      <c r="M30" s="165"/>
      <c r="N30" s="165"/>
      <c r="O30" s="165"/>
      <c r="P30" s="165"/>
      <c r="Q30" s="123"/>
      <c r="R30" s="124"/>
      <c r="S30" s="123"/>
      <c r="T30" s="123"/>
      <c r="U30" s="123"/>
      <c r="V30" s="123"/>
      <c r="W30" s="43"/>
      <c r="X30" s="43"/>
      <c r="Y30" s="43"/>
      <c r="Z30" s="123"/>
      <c r="AA30" s="43"/>
      <c r="AB30" s="123"/>
      <c r="AC30" s="164"/>
      <c r="AD30" s="131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</row>
    <row r="31" ht="15.0" customHeight="1">
      <c r="A31" s="123"/>
      <c r="B31" s="123"/>
      <c r="C31" s="123"/>
      <c r="D31" s="123"/>
      <c r="E31" s="123"/>
      <c r="F31" s="126"/>
      <c r="G31" s="123"/>
      <c r="H31" s="123"/>
      <c r="I31" s="123"/>
      <c r="J31" s="123"/>
      <c r="K31" s="165"/>
      <c r="L31" s="165"/>
      <c r="M31" s="165"/>
      <c r="N31" s="165"/>
      <c r="O31" s="165"/>
      <c r="P31" s="165"/>
      <c r="Q31" s="123"/>
      <c r="R31" s="124"/>
      <c r="S31" s="123"/>
      <c r="T31" s="123"/>
      <c r="U31" s="123"/>
      <c r="V31" s="123"/>
      <c r="W31" s="123"/>
      <c r="X31" s="123"/>
      <c r="Y31" s="123"/>
      <c r="Z31" s="123"/>
      <c r="AA31" s="126"/>
      <c r="AB31" s="126"/>
      <c r="AC31" s="164"/>
      <c r="AD31" s="131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</row>
    <row r="32" ht="15.0" customHeight="1">
      <c r="A32" s="123"/>
      <c r="B32" s="123"/>
      <c r="C32" s="123"/>
      <c r="D32" s="123"/>
      <c r="E32" s="123"/>
      <c r="F32" s="126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4"/>
      <c r="S32" s="123"/>
      <c r="T32" s="123"/>
      <c r="U32" s="123"/>
      <c r="V32" s="123"/>
      <c r="W32" s="123"/>
      <c r="X32" s="123"/>
      <c r="Y32" s="123"/>
      <c r="Z32" s="123"/>
      <c r="AA32" s="126"/>
      <c r="AB32" s="126"/>
      <c r="AC32" s="164"/>
      <c r="AD32" s="131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</row>
    <row r="33" ht="15.0" customHeight="1">
      <c r="A33" s="123"/>
      <c r="B33" s="123"/>
      <c r="C33" s="123"/>
      <c r="D33" s="123"/>
      <c r="E33" s="123"/>
      <c r="F33" s="126"/>
      <c r="G33" s="124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4"/>
      <c r="S33" s="123"/>
      <c r="T33" s="123"/>
      <c r="U33" s="123"/>
      <c r="V33" s="123"/>
      <c r="W33" s="123"/>
      <c r="X33" s="123"/>
      <c r="Y33" s="123"/>
      <c r="Z33" s="123"/>
      <c r="AA33" s="126"/>
      <c r="AB33" s="126"/>
      <c r="AC33" s="164"/>
      <c r="AD33" s="131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</row>
    <row r="34" ht="15.0" customHeight="1">
      <c r="A34" s="123"/>
      <c r="B34" s="123"/>
      <c r="C34" s="123"/>
      <c r="D34" s="123"/>
      <c r="E34" s="123"/>
      <c r="F34" s="126"/>
      <c r="G34" s="124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4"/>
      <c r="S34" s="123"/>
      <c r="T34" s="123"/>
      <c r="U34" s="123"/>
      <c r="V34" s="123"/>
      <c r="W34" s="123"/>
      <c r="X34" s="123"/>
      <c r="Y34" s="123"/>
      <c r="Z34" s="123"/>
      <c r="AA34" s="126"/>
      <c r="AB34" s="126"/>
      <c r="AC34" s="164"/>
      <c r="AD34" s="131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</row>
    <row r="35" ht="34.5" customHeight="1">
      <c r="A35" s="123"/>
      <c r="B35" s="123"/>
      <c r="C35" s="123"/>
      <c r="D35" s="123"/>
      <c r="E35" s="123"/>
      <c r="F35" s="126"/>
      <c r="G35" s="124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4"/>
      <c r="S35" s="123"/>
      <c r="T35" s="123"/>
      <c r="U35" s="123"/>
      <c r="V35" s="123"/>
      <c r="W35" s="123"/>
      <c r="X35" s="123"/>
      <c r="Y35" s="123"/>
      <c r="Z35" s="123"/>
      <c r="AA35" s="126"/>
      <c r="AB35" s="126"/>
      <c r="AC35" s="164"/>
      <c r="AD35" s="131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</row>
    <row r="36" ht="42.75" customHeight="1">
      <c r="A36" s="123"/>
      <c r="B36" s="123"/>
      <c r="C36" s="123"/>
      <c r="D36" s="123"/>
      <c r="E36" s="123"/>
      <c r="F36" s="126"/>
      <c r="G36" s="124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4"/>
      <c r="S36" s="123"/>
      <c r="T36" s="123"/>
      <c r="U36" s="123"/>
      <c r="V36" s="123"/>
      <c r="W36" s="123"/>
      <c r="X36" s="123"/>
      <c r="Y36" s="123"/>
      <c r="Z36" s="123"/>
      <c r="AA36" s="126"/>
      <c r="AB36" s="126"/>
      <c r="AC36" s="164"/>
      <c r="AD36" s="131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</row>
    <row r="37" ht="33.75" customHeight="1">
      <c r="A37" s="123"/>
      <c r="B37" s="123"/>
      <c r="C37" s="123"/>
      <c r="D37" s="123"/>
      <c r="E37" s="123"/>
      <c r="F37" s="126"/>
      <c r="G37" s="124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4"/>
      <c r="S37" s="123"/>
      <c r="T37" s="123"/>
      <c r="U37" s="123"/>
      <c r="V37" s="123"/>
      <c r="W37" s="123"/>
      <c r="X37" s="123"/>
      <c r="Y37" s="123"/>
      <c r="Z37" s="123"/>
      <c r="AA37" s="126"/>
      <c r="AB37" s="126"/>
      <c r="AC37" s="164"/>
      <c r="AD37" s="131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</row>
    <row r="38" ht="15.0" customHeight="1">
      <c r="A38" s="123"/>
      <c r="B38" s="123"/>
      <c r="C38" s="123"/>
      <c r="D38" s="123"/>
      <c r="E38" s="123"/>
      <c r="F38" s="126"/>
      <c r="G38" s="124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4"/>
      <c r="S38" s="123"/>
      <c r="T38" s="123"/>
      <c r="U38" s="123"/>
      <c r="V38" s="123"/>
      <c r="W38" s="123"/>
      <c r="X38" s="123"/>
      <c r="Y38" s="123"/>
      <c r="Z38" s="123"/>
      <c r="AA38" s="126"/>
      <c r="AB38" s="123"/>
      <c r="AC38" s="164"/>
      <c r="AD38" s="131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</row>
    <row r="39" ht="15.75" customHeight="1">
      <c r="A39" s="282"/>
      <c r="B39" s="282"/>
      <c r="C39" s="282"/>
      <c r="D39" s="282"/>
      <c r="E39" s="282"/>
      <c r="F39" s="287"/>
      <c r="G39" s="284"/>
      <c r="H39" s="282"/>
      <c r="I39" s="282"/>
      <c r="J39" s="123"/>
      <c r="K39" s="283"/>
      <c r="L39" s="283"/>
      <c r="M39" s="283"/>
      <c r="N39" s="283"/>
      <c r="O39" s="283"/>
      <c r="P39" s="283"/>
      <c r="Q39" s="282"/>
      <c r="R39" s="284"/>
      <c r="S39" s="282"/>
      <c r="T39" s="282"/>
      <c r="U39" s="282"/>
      <c r="V39" s="283"/>
      <c r="W39" s="282"/>
      <c r="X39" s="282"/>
      <c r="Y39" s="282"/>
      <c r="Z39" s="283"/>
      <c r="AA39" s="286"/>
      <c r="AB39" s="283"/>
      <c r="AC39" s="158"/>
      <c r="AD39" s="143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</row>
    <row r="40" ht="15.75" customHeight="1">
      <c r="A40" s="308"/>
      <c r="B40" s="282"/>
      <c r="C40" s="282"/>
      <c r="D40" s="282"/>
      <c r="E40" s="282"/>
      <c r="F40" s="287"/>
      <c r="G40" s="284"/>
      <c r="H40" s="282"/>
      <c r="I40" s="282"/>
      <c r="J40" s="283"/>
      <c r="K40" s="283"/>
      <c r="L40" s="283"/>
      <c r="M40" s="283"/>
      <c r="N40" s="283"/>
      <c r="O40" s="283"/>
      <c r="P40" s="283"/>
      <c r="Q40" s="282"/>
      <c r="R40" s="309"/>
      <c r="S40" s="310"/>
      <c r="T40" s="311"/>
      <c r="U40" s="282"/>
      <c r="V40" s="283"/>
      <c r="W40" s="282"/>
      <c r="X40" s="282"/>
      <c r="Y40" s="282"/>
      <c r="Z40" s="283"/>
      <c r="AA40" s="286"/>
      <c r="AB40" s="283"/>
      <c r="AC40" s="158"/>
      <c r="AD40" s="143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</row>
    <row r="41" ht="15.75" customHeight="1">
      <c r="A41" s="123"/>
      <c r="B41" s="282"/>
      <c r="C41" s="282"/>
      <c r="D41" s="282"/>
      <c r="E41" s="282"/>
      <c r="F41" s="287"/>
      <c r="G41" s="284"/>
      <c r="H41" s="282"/>
      <c r="I41" s="282"/>
      <c r="J41" s="283"/>
      <c r="K41" s="283"/>
      <c r="L41" s="283"/>
      <c r="M41" s="283"/>
      <c r="N41" s="283"/>
      <c r="O41" s="283"/>
      <c r="P41" s="283"/>
      <c r="Q41" s="282"/>
      <c r="R41" s="312"/>
      <c r="S41" s="313"/>
      <c r="T41" s="314"/>
      <c r="U41" s="282"/>
      <c r="V41" s="283"/>
      <c r="W41" s="282"/>
      <c r="X41" s="282"/>
      <c r="Y41" s="282"/>
      <c r="Z41" s="283"/>
      <c r="AA41" s="286"/>
      <c r="AB41" s="283"/>
      <c r="AC41" s="158"/>
      <c r="AD41" s="143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</row>
    <row r="42" ht="15.75" customHeight="1">
      <c r="A42" s="308"/>
      <c r="B42" s="54"/>
      <c r="C42" s="54"/>
      <c r="D42" s="54"/>
      <c r="E42" s="54"/>
      <c r="F42" s="319"/>
      <c r="G42" s="284"/>
      <c r="H42" s="54"/>
      <c r="I42" s="282"/>
      <c r="J42" s="282"/>
      <c r="K42" s="283"/>
      <c r="L42" s="143"/>
      <c r="M42" s="143"/>
      <c r="N42" s="143"/>
      <c r="O42" s="143"/>
      <c r="P42" s="143"/>
      <c r="Q42" s="54"/>
      <c r="R42" s="315"/>
      <c r="S42" s="316"/>
      <c r="T42" s="317"/>
      <c r="U42" s="282"/>
      <c r="V42" s="54"/>
      <c r="W42" s="282"/>
      <c r="X42" s="282"/>
      <c r="Y42" s="282"/>
      <c r="Z42" s="158"/>
      <c r="AA42" s="286"/>
      <c r="AB42" s="288"/>
      <c r="AC42" s="158"/>
      <c r="AD42" s="143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</row>
    <row r="43" ht="15.75" customHeight="1">
      <c r="A43" s="123"/>
      <c r="B43" s="282"/>
      <c r="C43" s="282"/>
      <c r="D43" s="282"/>
      <c r="E43" s="282"/>
      <c r="F43" s="287"/>
      <c r="G43" s="284"/>
      <c r="H43" s="282"/>
      <c r="I43" s="282"/>
      <c r="J43" s="283"/>
      <c r="K43" s="283"/>
      <c r="L43" s="283"/>
      <c r="M43" s="283"/>
      <c r="N43" s="283"/>
      <c r="O43" s="283"/>
      <c r="P43" s="283"/>
      <c r="Q43" s="282"/>
      <c r="R43" s="318"/>
      <c r="S43" s="314"/>
      <c r="T43" s="314"/>
      <c r="U43" s="282"/>
      <c r="V43" s="283"/>
      <c r="W43" s="282"/>
      <c r="X43" s="282"/>
      <c r="Y43" s="282"/>
      <c r="Z43" s="283"/>
      <c r="AA43" s="286"/>
      <c r="AB43" s="286"/>
      <c r="AC43" s="158"/>
      <c r="AD43" s="143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</row>
    <row r="44" ht="15.75" customHeight="1">
      <c r="A44" s="54"/>
      <c r="B44" s="143"/>
      <c r="C44" s="143"/>
      <c r="D44" s="143"/>
      <c r="E44" s="143"/>
      <c r="F44" s="288"/>
      <c r="G44" s="289"/>
      <c r="H44" s="54"/>
      <c r="I44" s="143"/>
      <c r="J44" s="143"/>
      <c r="K44" s="143"/>
      <c r="L44" s="143"/>
      <c r="M44" s="143"/>
      <c r="N44" s="143"/>
      <c r="O44" s="143"/>
      <c r="P44" s="143"/>
      <c r="Q44" s="143"/>
      <c r="R44" s="289"/>
      <c r="S44" s="143"/>
      <c r="T44" s="143"/>
      <c r="U44" s="143"/>
      <c r="V44" s="143"/>
      <c r="W44" s="143"/>
      <c r="X44" s="143"/>
      <c r="Y44" s="143"/>
      <c r="Z44" s="143"/>
      <c r="AA44" s="288"/>
      <c r="AB44" s="288"/>
      <c r="AC44" s="158"/>
      <c r="AD44" s="143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</row>
    <row r="45" ht="15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33"/>
      <c r="K45" s="133"/>
      <c r="L45" s="133"/>
      <c r="M45" s="133"/>
      <c r="N45" s="133"/>
      <c r="O45" s="133"/>
      <c r="P45" s="13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58"/>
      <c r="AD45" s="143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</row>
    <row r="46" ht="15.75" customHeight="1">
      <c r="A46" s="54"/>
      <c r="B46" s="143"/>
      <c r="C46" s="54"/>
      <c r="D46" s="54"/>
      <c r="E46" s="54"/>
      <c r="F46" s="319"/>
      <c r="G46" s="320"/>
      <c r="H46" s="54"/>
      <c r="I46" s="54"/>
      <c r="J46" s="143"/>
      <c r="K46" s="143"/>
      <c r="L46" s="143"/>
      <c r="M46" s="143"/>
      <c r="N46" s="143"/>
      <c r="O46" s="143"/>
      <c r="P46" s="143"/>
      <c r="Q46" s="54"/>
      <c r="R46" s="320"/>
      <c r="S46" s="143"/>
      <c r="T46" s="143"/>
      <c r="U46" s="143"/>
      <c r="V46" s="143"/>
      <c r="W46" s="143"/>
      <c r="X46" s="143"/>
      <c r="Y46" s="143"/>
      <c r="Z46" s="143"/>
      <c r="AA46" s="288"/>
      <c r="AB46" s="288"/>
      <c r="AC46" s="158"/>
      <c r="AD46" s="143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</row>
    <row r="47" ht="15.75" customHeight="1">
      <c r="A47" s="143"/>
      <c r="B47" s="143"/>
      <c r="C47" s="143"/>
      <c r="D47" s="143"/>
      <c r="E47" s="143"/>
      <c r="F47" s="288"/>
      <c r="G47" s="289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289"/>
      <c r="S47" s="143"/>
      <c r="T47" s="143"/>
      <c r="U47" s="143"/>
      <c r="V47" s="143"/>
      <c r="W47" s="143"/>
      <c r="X47" s="143"/>
      <c r="Y47" s="143"/>
      <c r="Z47" s="54"/>
      <c r="AA47" s="288"/>
      <c r="AB47" s="288"/>
      <c r="AC47" s="158"/>
      <c r="AD47" s="143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</row>
    <row r="48" ht="15.75" customHeight="1">
      <c r="A48" s="143"/>
      <c r="B48" s="143"/>
      <c r="C48" s="143"/>
      <c r="D48" s="143"/>
      <c r="E48" s="143"/>
      <c r="F48" s="288"/>
      <c r="G48" s="289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289"/>
      <c r="S48" s="143"/>
      <c r="T48" s="143"/>
      <c r="U48" s="143"/>
      <c r="V48" s="143"/>
      <c r="W48" s="143"/>
      <c r="X48" s="143"/>
      <c r="Y48" s="143"/>
      <c r="Z48" s="143"/>
      <c r="AA48" s="288"/>
      <c r="AB48" s="288"/>
      <c r="AC48" s="158"/>
      <c r="AD48" s="143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</row>
    <row r="49" ht="15.75" customHeight="1">
      <c r="A49" s="143"/>
      <c r="B49" s="143"/>
      <c r="C49" s="143"/>
      <c r="D49" s="143"/>
      <c r="E49" s="143"/>
      <c r="F49" s="288"/>
      <c r="G49" s="289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289"/>
      <c r="S49" s="143"/>
      <c r="T49" s="143"/>
      <c r="U49" s="143"/>
      <c r="V49" s="143"/>
      <c r="W49" s="143"/>
      <c r="X49" s="143"/>
      <c r="Y49" s="143"/>
      <c r="Z49" s="143"/>
      <c r="AA49" s="288"/>
      <c r="AB49" s="288"/>
      <c r="AC49" s="158"/>
      <c r="AD49" s="143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</row>
    <row r="50" ht="15.75" customHeight="1">
      <c r="A50" s="143"/>
      <c r="B50" s="143"/>
      <c r="C50" s="143"/>
      <c r="D50" s="143"/>
      <c r="E50" s="143"/>
      <c r="F50" s="288"/>
      <c r="G50" s="289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289"/>
      <c r="S50" s="143"/>
      <c r="T50" s="143"/>
      <c r="U50" s="143"/>
      <c r="V50" s="143"/>
      <c r="W50" s="143"/>
      <c r="X50" s="143"/>
      <c r="Y50" s="143"/>
      <c r="Z50" s="143"/>
      <c r="AA50" s="288"/>
      <c r="AB50" s="288"/>
      <c r="AC50" s="158"/>
      <c r="AD50" s="143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</row>
    <row r="51" ht="15.75" customHeight="1">
      <c r="A51" s="143"/>
      <c r="B51" s="143"/>
      <c r="C51" s="143"/>
      <c r="D51" s="143"/>
      <c r="E51" s="143"/>
      <c r="F51" s="288"/>
      <c r="G51" s="289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289"/>
      <c r="S51" s="143"/>
      <c r="T51" s="143"/>
      <c r="U51" s="143"/>
      <c r="V51" s="143"/>
      <c r="W51" s="143"/>
      <c r="X51" s="143"/>
      <c r="Y51" s="143"/>
      <c r="Z51" s="143"/>
      <c r="AA51" s="288"/>
      <c r="AB51" s="288"/>
      <c r="AC51" s="158"/>
      <c r="AD51" s="143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</row>
    <row r="52" ht="15.75" customHeight="1">
      <c r="A52" s="143"/>
      <c r="B52" s="143"/>
      <c r="C52" s="143"/>
      <c r="D52" s="143"/>
      <c r="E52" s="143"/>
      <c r="F52" s="288"/>
      <c r="G52" s="289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289"/>
      <c r="S52" s="143"/>
      <c r="T52" s="143"/>
      <c r="U52" s="143"/>
      <c r="V52" s="143"/>
      <c r="W52" s="143"/>
      <c r="X52" s="143"/>
      <c r="Y52" s="143"/>
      <c r="Z52" s="143"/>
      <c r="AA52" s="288"/>
      <c r="AB52" s="288"/>
      <c r="AC52" s="158"/>
      <c r="AD52" s="143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</row>
    <row r="53" ht="15.75" customHeight="1">
      <c r="A53" s="143"/>
      <c r="B53" s="143"/>
      <c r="C53" s="143"/>
      <c r="D53" s="143"/>
      <c r="E53" s="143"/>
      <c r="F53" s="288"/>
      <c r="G53" s="289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289"/>
      <c r="S53" s="143"/>
      <c r="T53" s="143"/>
      <c r="U53" s="143"/>
      <c r="V53" s="143"/>
      <c r="W53" s="143"/>
      <c r="X53" s="143"/>
      <c r="Y53" s="143"/>
      <c r="Z53" s="143"/>
      <c r="AA53" s="288"/>
      <c r="AB53" s="288"/>
      <c r="AC53" s="158"/>
      <c r="AD53" s="143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</row>
    <row r="54" ht="15.75" customHeight="1">
      <c r="A54" s="143"/>
      <c r="B54" s="143"/>
      <c r="C54" s="143"/>
      <c r="D54" s="143"/>
      <c r="E54" s="143"/>
      <c r="F54" s="288"/>
      <c r="G54" s="289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289"/>
      <c r="S54" s="143"/>
      <c r="T54" s="143"/>
      <c r="U54" s="143"/>
      <c r="V54" s="143"/>
      <c r="W54" s="143"/>
      <c r="X54" s="143"/>
      <c r="Y54" s="143"/>
      <c r="Z54" s="143"/>
      <c r="AA54" s="288"/>
      <c r="AB54" s="288"/>
      <c r="AC54" s="158"/>
      <c r="AD54" s="143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</row>
    <row r="55" ht="15.75" customHeight="1">
      <c r="A55" s="143"/>
      <c r="B55" s="143"/>
      <c r="C55" s="143"/>
      <c r="D55" s="143"/>
      <c r="E55" s="143"/>
      <c r="F55" s="288"/>
      <c r="G55" s="289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289"/>
      <c r="S55" s="143"/>
      <c r="T55" s="143"/>
      <c r="U55" s="143"/>
      <c r="V55" s="143"/>
      <c r="W55" s="143"/>
      <c r="X55" s="143"/>
      <c r="Y55" s="143"/>
      <c r="Z55" s="143"/>
      <c r="AA55" s="288"/>
      <c r="AB55" s="288"/>
      <c r="AC55" s="158"/>
      <c r="AD55" s="143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</row>
    <row r="56" ht="15.75" customHeight="1">
      <c r="A56" s="143"/>
      <c r="B56" s="143"/>
      <c r="C56" s="143"/>
      <c r="D56" s="143"/>
      <c r="E56" s="143"/>
      <c r="F56" s="288"/>
      <c r="G56" s="289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289"/>
      <c r="S56" s="143"/>
      <c r="T56" s="143"/>
      <c r="U56" s="143"/>
      <c r="V56" s="143"/>
      <c r="W56" s="143"/>
      <c r="X56" s="143"/>
      <c r="Y56" s="143"/>
      <c r="Z56" s="143"/>
      <c r="AA56" s="288"/>
      <c r="AB56" s="288"/>
      <c r="AC56" s="158"/>
      <c r="AD56" s="143"/>
      <c r="AE56" s="144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</row>
    <row r="57" ht="15.75" customHeight="1">
      <c r="A57" s="143"/>
      <c r="B57" s="143"/>
      <c r="C57" s="143"/>
      <c r="D57" s="143"/>
      <c r="E57" s="143"/>
      <c r="F57" s="288"/>
      <c r="G57" s="289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289"/>
      <c r="S57" s="143"/>
      <c r="T57" s="143"/>
      <c r="U57" s="143"/>
      <c r="V57" s="143"/>
      <c r="W57" s="143"/>
      <c r="X57" s="143"/>
      <c r="Y57" s="143"/>
      <c r="Z57" s="143"/>
      <c r="AA57" s="288"/>
      <c r="AB57" s="288"/>
      <c r="AC57" s="158"/>
      <c r="AD57" s="143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</row>
    <row r="58" ht="15.75" customHeight="1">
      <c r="A58" s="143"/>
      <c r="B58" s="143"/>
      <c r="C58" s="143"/>
      <c r="D58" s="143"/>
      <c r="E58" s="143"/>
      <c r="F58" s="288"/>
      <c r="G58" s="289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289"/>
      <c r="S58" s="143"/>
      <c r="T58" s="143"/>
      <c r="U58" s="143"/>
      <c r="V58" s="143"/>
      <c r="W58" s="143"/>
      <c r="X58" s="143"/>
      <c r="Y58" s="143"/>
      <c r="Z58" s="143"/>
      <c r="AA58" s="288"/>
      <c r="AB58" s="288"/>
      <c r="AC58" s="158"/>
      <c r="AD58" s="143"/>
      <c r="AE58" s="144"/>
      <c r="AF58" s="144"/>
      <c r="AG58" s="144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</row>
    <row r="59" ht="15.75" customHeight="1">
      <c r="A59" s="143"/>
      <c r="B59" s="143"/>
      <c r="C59" s="143"/>
      <c r="D59" s="143"/>
      <c r="E59" s="143"/>
      <c r="F59" s="288"/>
      <c r="G59" s="289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289"/>
      <c r="S59" s="143"/>
      <c r="T59" s="143"/>
      <c r="U59" s="143"/>
      <c r="V59" s="143"/>
      <c r="W59" s="143"/>
      <c r="X59" s="143"/>
      <c r="Y59" s="143"/>
      <c r="Z59" s="143"/>
      <c r="AA59" s="288"/>
      <c r="AB59" s="288"/>
      <c r="AC59" s="158"/>
      <c r="AD59" s="143"/>
      <c r="AE59" s="144"/>
      <c r="AF59" s="144"/>
      <c r="AG59" s="144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</row>
    <row r="60" ht="15.75" customHeight="1">
      <c r="A60" s="143"/>
      <c r="B60" s="143"/>
      <c r="C60" s="143"/>
      <c r="D60" s="143"/>
      <c r="E60" s="143"/>
      <c r="F60" s="288"/>
      <c r="G60" s="289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289"/>
      <c r="S60" s="143"/>
      <c r="T60" s="143"/>
      <c r="U60" s="143"/>
      <c r="V60" s="143"/>
      <c r="W60" s="143"/>
      <c r="X60" s="143"/>
      <c r="Y60" s="143"/>
      <c r="Z60" s="143"/>
      <c r="AA60" s="288"/>
      <c r="AB60" s="288"/>
      <c r="AC60" s="158"/>
      <c r="AD60" s="143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</row>
    <row r="61" ht="15.75" customHeight="1">
      <c r="A61" s="143"/>
      <c r="B61" s="143"/>
      <c r="C61" s="143"/>
      <c r="D61" s="143"/>
      <c r="E61" s="143"/>
      <c r="F61" s="288"/>
      <c r="G61" s="289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289"/>
      <c r="S61" s="143"/>
      <c r="T61" s="143"/>
      <c r="U61" s="143"/>
      <c r="V61" s="143"/>
      <c r="W61" s="143"/>
      <c r="X61" s="143"/>
      <c r="Y61" s="143"/>
      <c r="Z61" s="143"/>
      <c r="AA61" s="288"/>
      <c r="AB61" s="288"/>
      <c r="AC61" s="158"/>
      <c r="AD61" s="143"/>
      <c r="AE61" s="144"/>
      <c r="AF61" s="144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</row>
    <row r="62" ht="15.75" customHeight="1">
      <c r="A62" s="143"/>
      <c r="B62" s="143"/>
      <c r="C62" s="143"/>
      <c r="D62" s="143"/>
      <c r="E62" s="143"/>
      <c r="F62" s="288"/>
      <c r="G62" s="289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289"/>
      <c r="S62" s="143"/>
      <c r="T62" s="143"/>
      <c r="U62" s="143"/>
      <c r="V62" s="143"/>
      <c r="W62" s="143"/>
      <c r="X62" s="143"/>
      <c r="Y62" s="143"/>
      <c r="Z62" s="143"/>
      <c r="AA62" s="288"/>
      <c r="AB62" s="288"/>
      <c r="AC62" s="158"/>
      <c r="AD62" s="143"/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</row>
    <row r="63" ht="15.75" customHeight="1">
      <c r="A63" s="143"/>
      <c r="B63" s="143"/>
      <c r="C63" s="143"/>
      <c r="D63" s="143"/>
      <c r="E63" s="143"/>
      <c r="F63" s="288"/>
      <c r="G63" s="289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289"/>
      <c r="S63" s="143"/>
      <c r="T63" s="143"/>
      <c r="U63" s="143"/>
      <c r="V63" s="143"/>
      <c r="W63" s="143"/>
      <c r="X63" s="143"/>
      <c r="Y63" s="143"/>
      <c r="Z63" s="143"/>
      <c r="AA63" s="288"/>
      <c r="AB63" s="288"/>
      <c r="AC63" s="158"/>
      <c r="AD63" s="143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</row>
    <row r="64" ht="15.75" customHeight="1">
      <c r="A64" s="143"/>
      <c r="B64" s="143"/>
      <c r="C64" s="143"/>
      <c r="D64" s="143"/>
      <c r="E64" s="143"/>
      <c r="F64" s="288"/>
      <c r="G64" s="289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289"/>
      <c r="S64" s="143"/>
      <c r="T64" s="143"/>
      <c r="U64" s="143"/>
      <c r="V64" s="143"/>
      <c r="W64" s="143"/>
      <c r="X64" s="143"/>
      <c r="Y64" s="143"/>
      <c r="Z64" s="143"/>
      <c r="AA64" s="288"/>
      <c r="AB64" s="288"/>
      <c r="AC64" s="158"/>
      <c r="AD64" s="143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</row>
    <row r="65" ht="15.75" customHeight="1">
      <c r="A65" s="143"/>
      <c r="B65" s="143"/>
      <c r="C65" s="143"/>
      <c r="D65" s="143"/>
      <c r="E65" s="143"/>
      <c r="F65" s="288"/>
      <c r="G65" s="289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289"/>
      <c r="S65" s="143"/>
      <c r="T65" s="143"/>
      <c r="U65" s="143"/>
      <c r="V65" s="143"/>
      <c r="W65" s="143"/>
      <c r="X65" s="143"/>
      <c r="Y65" s="143"/>
      <c r="Z65" s="143"/>
      <c r="AA65" s="288"/>
      <c r="AB65" s="288"/>
      <c r="AC65" s="158"/>
      <c r="AD65" s="143"/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</row>
    <row r="66" ht="15.75" customHeight="1">
      <c r="A66" s="143"/>
      <c r="B66" s="143"/>
      <c r="C66" s="143"/>
      <c r="D66" s="143"/>
      <c r="E66" s="143"/>
      <c r="F66" s="288"/>
      <c r="G66" s="289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289"/>
      <c r="S66" s="143"/>
      <c r="T66" s="143"/>
      <c r="U66" s="143"/>
      <c r="V66" s="143"/>
      <c r="W66" s="143"/>
      <c r="X66" s="143"/>
      <c r="Y66" s="143"/>
      <c r="Z66" s="143"/>
      <c r="AA66" s="288"/>
      <c r="AB66" s="288"/>
      <c r="AC66" s="158"/>
      <c r="AD66" s="143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</row>
    <row r="67" ht="15.75" customHeight="1">
      <c r="A67" s="143"/>
      <c r="B67" s="143"/>
      <c r="C67" s="143"/>
      <c r="D67" s="143"/>
      <c r="E67" s="143"/>
      <c r="F67" s="288"/>
      <c r="G67" s="289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289"/>
      <c r="S67" s="143"/>
      <c r="T67" s="143"/>
      <c r="U67" s="143"/>
      <c r="V67" s="143"/>
      <c r="W67" s="143"/>
      <c r="X67" s="143"/>
      <c r="Y67" s="143"/>
      <c r="Z67" s="143"/>
      <c r="AA67" s="288"/>
      <c r="AB67" s="288"/>
      <c r="AC67" s="158"/>
      <c r="AD67" s="143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</row>
    <row r="68" ht="15.75" customHeight="1">
      <c r="A68" s="143"/>
      <c r="B68" s="143"/>
      <c r="C68" s="143"/>
      <c r="D68" s="143"/>
      <c r="E68" s="143"/>
      <c r="F68" s="288"/>
      <c r="G68" s="289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289"/>
      <c r="S68" s="143"/>
      <c r="T68" s="143"/>
      <c r="U68" s="143"/>
      <c r="V68" s="143"/>
      <c r="W68" s="143"/>
      <c r="X68" s="143"/>
      <c r="Y68" s="143"/>
      <c r="Z68" s="143"/>
      <c r="AA68" s="288"/>
      <c r="AB68" s="288"/>
      <c r="AC68" s="158"/>
      <c r="AD68" s="143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</row>
    <row r="69" ht="15.75" customHeight="1">
      <c r="A69" s="143"/>
      <c r="B69" s="143"/>
      <c r="C69" s="143"/>
      <c r="D69" s="143"/>
      <c r="E69" s="143"/>
      <c r="F69" s="288"/>
      <c r="G69" s="289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289"/>
      <c r="S69" s="143"/>
      <c r="T69" s="143"/>
      <c r="U69" s="143"/>
      <c r="V69" s="143"/>
      <c r="W69" s="143"/>
      <c r="X69" s="143"/>
      <c r="Y69" s="143"/>
      <c r="Z69" s="143"/>
      <c r="AA69" s="288"/>
      <c r="AB69" s="288"/>
      <c r="AC69" s="158"/>
      <c r="AD69" s="143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</row>
    <row r="70" ht="15.75" customHeight="1">
      <c r="A70" s="143"/>
      <c r="B70" s="143"/>
      <c r="C70" s="143"/>
      <c r="D70" s="143"/>
      <c r="E70" s="143"/>
      <c r="F70" s="288"/>
      <c r="G70" s="289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289"/>
      <c r="S70" s="143"/>
      <c r="T70" s="143"/>
      <c r="U70" s="143"/>
      <c r="V70" s="143"/>
      <c r="W70" s="143"/>
      <c r="X70" s="143"/>
      <c r="Y70" s="143"/>
      <c r="Z70" s="143"/>
      <c r="AA70" s="288"/>
      <c r="AB70" s="288"/>
      <c r="AC70" s="158"/>
      <c r="AD70" s="143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</row>
    <row r="71" ht="15.75" customHeight="1">
      <c r="A71" s="143"/>
      <c r="B71" s="143"/>
      <c r="C71" s="143"/>
      <c r="D71" s="143"/>
      <c r="E71" s="143"/>
      <c r="F71" s="288"/>
      <c r="G71" s="289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289"/>
      <c r="S71" s="143"/>
      <c r="T71" s="143"/>
      <c r="U71" s="143"/>
      <c r="V71" s="143"/>
      <c r="W71" s="143"/>
      <c r="X71" s="143"/>
      <c r="Y71" s="143"/>
      <c r="Z71" s="143"/>
      <c r="AA71" s="288"/>
      <c r="AB71" s="288"/>
      <c r="AC71" s="158"/>
      <c r="AD71" s="143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</row>
    <row r="72" ht="15.75" customHeight="1">
      <c r="A72" s="143"/>
      <c r="B72" s="143"/>
      <c r="C72" s="143"/>
      <c r="D72" s="143"/>
      <c r="E72" s="143"/>
      <c r="F72" s="288"/>
      <c r="G72" s="289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289"/>
      <c r="S72" s="143"/>
      <c r="T72" s="143"/>
      <c r="U72" s="143"/>
      <c r="V72" s="143"/>
      <c r="W72" s="143"/>
      <c r="X72" s="143"/>
      <c r="Y72" s="143"/>
      <c r="Z72" s="143"/>
      <c r="AA72" s="288"/>
      <c r="AB72" s="288"/>
      <c r="AC72" s="158"/>
      <c r="AD72" s="143"/>
      <c r="AE72" s="144"/>
      <c r="AF72" s="144"/>
      <c r="AG72" s="144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</row>
    <row r="73" ht="15.75" customHeight="1">
      <c r="A73" s="143"/>
      <c r="B73" s="143"/>
      <c r="C73" s="143"/>
      <c r="D73" s="143"/>
      <c r="E73" s="143"/>
      <c r="F73" s="288"/>
      <c r="G73" s="289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289"/>
      <c r="S73" s="143"/>
      <c r="T73" s="143"/>
      <c r="U73" s="143"/>
      <c r="V73" s="143"/>
      <c r="W73" s="143"/>
      <c r="X73" s="143"/>
      <c r="Y73" s="143"/>
      <c r="Z73" s="143"/>
      <c r="AA73" s="288"/>
      <c r="AB73" s="288"/>
      <c r="AC73" s="158"/>
      <c r="AD73" s="143"/>
      <c r="AE73" s="144"/>
      <c r="AF73" s="144"/>
      <c r="AG73" s="144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</row>
    <row r="74" ht="15.75" customHeight="1">
      <c r="A74" s="143"/>
      <c r="B74" s="143"/>
      <c r="C74" s="143"/>
      <c r="D74" s="143"/>
      <c r="E74" s="143"/>
      <c r="F74" s="288"/>
      <c r="G74" s="289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289"/>
      <c r="S74" s="143"/>
      <c r="T74" s="143"/>
      <c r="U74" s="143"/>
      <c r="V74" s="143"/>
      <c r="W74" s="143"/>
      <c r="X74" s="143"/>
      <c r="Y74" s="143"/>
      <c r="Z74" s="143"/>
      <c r="AA74" s="288"/>
      <c r="AB74" s="288"/>
      <c r="AC74" s="158"/>
      <c r="AD74" s="143"/>
      <c r="AE74" s="144"/>
      <c r="AF74" s="144"/>
      <c r="AG74" s="144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</row>
    <row r="75" ht="15.75" customHeight="1">
      <c r="A75" s="143"/>
      <c r="B75" s="143"/>
      <c r="C75" s="143"/>
      <c r="D75" s="143"/>
      <c r="E75" s="143"/>
      <c r="F75" s="288"/>
      <c r="G75" s="289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289"/>
      <c r="S75" s="143"/>
      <c r="T75" s="143"/>
      <c r="U75" s="143"/>
      <c r="V75" s="143"/>
      <c r="W75" s="143"/>
      <c r="X75" s="143"/>
      <c r="Y75" s="143"/>
      <c r="Z75" s="143"/>
      <c r="AA75" s="288"/>
      <c r="AB75" s="288"/>
      <c r="AC75" s="158"/>
      <c r="AD75" s="143"/>
      <c r="AE75" s="144"/>
      <c r="AF75" s="144"/>
      <c r="AG75" s="144"/>
      <c r="AH75" s="144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</row>
    <row r="76" ht="15.75" customHeight="1">
      <c r="A76" s="143"/>
      <c r="B76" s="143"/>
      <c r="C76" s="143"/>
      <c r="D76" s="143"/>
      <c r="E76" s="143"/>
      <c r="F76" s="288"/>
      <c r="G76" s="289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289"/>
      <c r="S76" s="143"/>
      <c r="T76" s="143"/>
      <c r="U76" s="143"/>
      <c r="V76" s="143"/>
      <c r="W76" s="143"/>
      <c r="X76" s="143"/>
      <c r="Y76" s="143"/>
      <c r="Z76" s="143"/>
      <c r="AA76" s="288"/>
      <c r="AB76" s="288"/>
      <c r="AC76" s="158"/>
      <c r="AD76" s="143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</row>
    <row r="77" ht="15.75" customHeight="1">
      <c r="A77" s="143"/>
      <c r="B77" s="143"/>
      <c r="C77" s="143"/>
      <c r="D77" s="143"/>
      <c r="E77" s="143"/>
      <c r="F77" s="288"/>
      <c r="G77" s="289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289"/>
      <c r="S77" s="143"/>
      <c r="T77" s="143"/>
      <c r="U77" s="143"/>
      <c r="V77" s="143"/>
      <c r="W77" s="143"/>
      <c r="X77" s="143"/>
      <c r="Y77" s="143"/>
      <c r="Z77" s="143"/>
      <c r="AA77" s="288"/>
      <c r="AB77" s="288"/>
      <c r="AC77" s="158"/>
      <c r="AD77" s="143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</row>
    <row r="78" ht="15.75" customHeight="1">
      <c r="A78" s="143"/>
      <c r="B78" s="143"/>
      <c r="C78" s="143"/>
      <c r="D78" s="143"/>
      <c r="E78" s="143"/>
      <c r="F78" s="288"/>
      <c r="G78" s="289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289"/>
      <c r="S78" s="143"/>
      <c r="T78" s="143"/>
      <c r="U78" s="143"/>
      <c r="V78" s="143"/>
      <c r="W78" s="143"/>
      <c r="X78" s="143"/>
      <c r="Y78" s="143"/>
      <c r="Z78" s="143"/>
      <c r="AA78" s="288"/>
      <c r="AB78" s="288"/>
      <c r="AC78" s="158"/>
      <c r="AD78" s="143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</row>
    <row r="79" ht="15.75" customHeight="1">
      <c r="A79" s="143"/>
      <c r="B79" s="143"/>
      <c r="C79" s="143"/>
      <c r="D79" s="143"/>
      <c r="E79" s="143"/>
      <c r="F79" s="288"/>
      <c r="G79" s="289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289"/>
      <c r="S79" s="143"/>
      <c r="T79" s="143"/>
      <c r="U79" s="143"/>
      <c r="V79" s="143"/>
      <c r="W79" s="143"/>
      <c r="X79" s="143"/>
      <c r="Y79" s="143"/>
      <c r="Z79" s="143"/>
      <c r="AA79" s="288"/>
      <c r="AB79" s="288"/>
      <c r="AC79" s="158"/>
      <c r="AD79" s="143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</row>
    <row r="80" ht="15.75" customHeight="1">
      <c r="A80" s="20"/>
      <c r="B80" s="20"/>
      <c r="C80" s="20"/>
      <c r="D80" s="20"/>
      <c r="E80" s="20"/>
      <c r="F80" s="52"/>
      <c r="G80" s="48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48"/>
      <c r="S80" s="20"/>
      <c r="T80" s="20"/>
      <c r="U80" s="20"/>
      <c r="V80" s="20"/>
      <c r="W80" s="20"/>
      <c r="X80" s="20"/>
      <c r="Y80" s="20"/>
      <c r="Z80" s="20"/>
      <c r="AA80" s="52"/>
      <c r="AB80" s="52"/>
      <c r="AC80" s="83"/>
      <c r="AD80" s="20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</row>
    <row r="81" ht="15.75" customHeight="1">
      <c r="A81" s="20"/>
      <c r="B81" s="20"/>
      <c r="C81" s="20"/>
      <c r="D81" s="20"/>
      <c r="E81" s="20"/>
      <c r="F81" s="52"/>
      <c r="G81" s="48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48"/>
      <c r="S81" s="20"/>
      <c r="T81" s="20"/>
      <c r="U81" s="20"/>
      <c r="V81" s="20"/>
      <c r="W81" s="20"/>
      <c r="X81" s="20"/>
      <c r="Y81" s="20"/>
      <c r="Z81" s="20"/>
      <c r="AA81" s="52"/>
      <c r="AB81" s="52"/>
      <c r="AC81" s="83"/>
      <c r="AD81" s="20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</row>
    <row r="82" ht="15.75" customHeight="1">
      <c r="A82" s="20"/>
      <c r="B82" s="20"/>
      <c r="C82" s="20"/>
      <c r="D82" s="20"/>
      <c r="E82" s="20"/>
      <c r="F82" s="52"/>
      <c r="G82" s="48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48"/>
      <c r="S82" s="20"/>
      <c r="T82" s="20"/>
      <c r="U82" s="20"/>
      <c r="V82" s="20"/>
      <c r="W82" s="20"/>
      <c r="X82" s="20"/>
      <c r="Y82" s="20"/>
      <c r="Z82" s="20"/>
      <c r="AA82" s="20"/>
      <c r="AB82" s="52"/>
      <c r="AC82" s="83"/>
      <c r="AD82" s="20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</row>
    <row r="83" ht="15.75" customHeight="1">
      <c r="A83" s="20"/>
      <c r="B83" s="20"/>
      <c r="C83" s="20"/>
      <c r="D83" s="20"/>
      <c r="E83" s="20"/>
      <c r="F83" s="52"/>
      <c r="G83" s="48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48"/>
      <c r="S83" s="20"/>
      <c r="T83" s="20"/>
      <c r="U83" s="20"/>
      <c r="V83" s="20"/>
      <c r="W83" s="20"/>
      <c r="X83" s="20"/>
      <c r="Y83" s="20"/>
      <c r="Z83" s="20"/>
      <c r="AA83" s="20"/>
      <c r="AB83" s="52"/>
      <c r="AC83" s="83"/>
      <c r="AD83" s="20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</row>
    <row r="84" ht="15.75" customHeight="1">
      <c r="A84" s="20"/>
      <c r="B84" s="20"/>
      <c r="C84" s="20"/>
      <c r="D84" s="20"/>
      <c r="E84" s="20"/>
      <c r="F84" s="52"/>
      <c r="G84" s="48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48"/>
      <c r="S84" s="20"/>
      <c r="T84" s="20"/>
      <c r="U84" s="20"/>
      <c r="V84" s="20"/>
      <c r="W84" s="20"/>
      <c r="X84" s="20"/>
      <c r="Y84" s="20"/>
      <c r="Z84" s="20"/>
      <c r="AA84" s="20"/>
      <c r="AB84" s="52"/>
      <c r="AC84" s="83"/>
      <c r="AD84" s="20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</row>
    <row r="85" ht="15.75" customHeight="1">
      <c r="A85" s="20"/>
      <c r="B85" s="20"/>
      <c r="C85" s="20"/>
      <c r="D85" s="20"/>
      <c r="E85" s="20"/>
      <c r="F85" s="52"/>
      <c r="G85" s="48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48"/>
      <c r="S85" s="20"/>
      <c r="T85" s="20"/>
      <c r="U85" s="20"/>
      <c r="V85" s="20"/>
      <c r="W85" s="20"/>
      <c r="X85" s="20"/>
      <c r="Y85" s="20"/>
      <c r="Z85" s="20"/>
      <c r="AA85" s="20"/>
      <c r="AB85" s="52"/>
      <c r="AC85" s="83"/>
      <c r="AD85" s="20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</row>
    <row r="86" ht="15.75" customHeight="1">
      <c r="A86" s="20"/>
      <c r="B86" s="20"/>
      <c r="C86" s="20"/>
      <c r="D86" s="20"/>
      <c r="E86" s="20"/>
      <c r="F86" s="52"/>
      <c r="G86" s="48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48"/>
      <c r="S86" s="20"/>
      <c r="T86" s="20"/>
      <c r="U86" s="20"/>
      <c r="V86" s="20"/>
      <c r="W86" s="20"/>
      <c r="X86" s="20"/>
      <c r="Y86" s="20"/>
      <c r="Z86" s="20"/>
      <c r="AA86" s="20"/>
      <c r="AB86" s="52"/>
      <c r="AC86" s="83"/>
      <c r="AD86" s="20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</row>
    <row r="87" ht="15.75" customHeight="1">
      <c r="A87" s="20"/>
      <c r="B87" s="20"/>
      <c r="C87" s="20"/>
      <c r="D87" s="20"/>
      <c r="E87" s="20"/>
      <c r="F87" s="52"/>
      <c r="G87" s="48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48"/>
      <c r="S87" s="20"/>
      <c r="T87" s="20"/>
      <c r="U87" s="20"/>
      <c r="V87" s="20"/>
      <c r="W87" s="20"/>
      <c r="X87" s="20"/>
      <c r="Y87" s="20"/>
      <c r="Z87" s="20"/>
      <c r="AA87" s="20"/>
      <c r="AB87" s="52"/>
      <c r="AC87" s="83"/>
      <c r="AD87" s="20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</row>
    <row r="88" ht="15.75" customHeight="1">
      <c r="A88" s="20"/>
      <c r="B88" s="20"/>
      <c r="C88" s="20"/>
      <c r="D88" s="20"/>
      <c r="E88" s="20"/>
      <c r="F88" s="52"/>
      <c r="G88" s="48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48"/>
      <c r="S88" s="20"/>
      <c r="T88" s="20"/>
      <c r="U88" s="20"/>
      <c r="V88" s="20"/>
      <c r="W88" s="20"/>
      <c r="X88" s="20"/>
      <c r="Y88" s="20"/>
      <c r="Z88" s="20"/>
      <c r="AA88" s="20"/>
      <c r="AB88" s="52"/>
      <c r="AC88" s="83"/>
      <c r="AD88" s="20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</row>
    <row r="89" ht="15.75" customHeight="1">
      <c r="A89" s="20"/>
      <c r="B89" s="20"/>
      <c r="C89" s="20"/>
      <c r="D89" s="20"/>
      <c r="E89" s="20"/>
      <c r="F89" s="52"/>
      <c r="G89" s="48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48"/>
      <c r="S89" s="20"/>
      <c r="T89" s="20"/>
      <c r="U89" s="20"/>
      <c r="V89" s="20"/>
      <c r="W89" s="20"/>
      <c r="X89" s="20"/>
      <c r="Y89" s="20"/>
      <c r="Z89" s="20"/>
      <c r="AA89" s="20"/>
      <c r="AB89" s="52"/>
      <c r="AC89" s="83"/>
      <c r="AD89" s="20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</row>
    <row r="90" ht="15.75" customHeight="1">
      <c r="A90" s="20"/>
      <c r="B90" s="20"/>
      <c r="C90" s="20"/>
      <c r="D90" s="20"/>
      <c r="E90" s="20"/>
      <c r="F90" s="52"/>
      <c r="G90" s="48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48"/>
      <c r="S90" s="20"/>
      <c r="T90" s="20"/>
      <c r="U90" s="20"/>
      <c r="V90" s="20"/>
      <c r="W90" s="20"/>
      <c r="X90" s="20"/>
      <c r="Y90" s="20"/>
      <c r="Z90" s="20"/>
      <c r="AA90" s="20"/>
      <c r="AB90" s="52"/>
      <c r="AC90" s="83"/>
      <c r="AD90" s="20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</row>
    <row r="91" ht="15.75" customHeight="1">
      <c r="A91" s="20"/>
      <c r="B91" s="20"/>
      <c r="C91" s="20"/>
      <c r="D91" s="20"/>
      <c r="E91" s="20"/>
      <c r="F91" s="52"/>
      <c r="G91" s="48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48"/>
      <c r="S91" s="20"/>
      <c r="T91" s="20"/>
      <c r="U91" s="20"/>
      <c r="V91" s="20"/>
      <c r="W91" s="20"/>
      <c r="X91" s="20"/>
      <c r="Y91" s="20"/>
      <c r="Z91" s="20"/>
      <c r="AA91" s="20"/>
      <c r="AB91" s="52"/>
      <c r="AC91" s="83"/>
      <c r="AD91" s="20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</row>
    <row r="92" ht="15.75" customHeight="1">
      <c r="A92" s="20"/>
      <c r="B92" s="20"/>
      <c r="C92" s="20"/>
      <c r="D92" s="20"/>
      <c r="E92" s="20"/>
      <c r="F92" s="52"/>
      <c r="G92" s="48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48"/>
      <c r="S92" s="20"/>
      <c r="T92" s="20"/>
      <c r="U92" s="20"/>
      <c r="V92" s="20"/>
      <c r="W92" s="20"/>
      <c r="X92" s="20"/>
      <c r="Y92" s="20"/>
      <c r="Z92" s="20"/>
      <c r="AA92" s="20"/>
      <c r="AB92" s="52"/>
      <c r="AC92" s="83"/>
      <c r="AD92" s="20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</row>
    <row r="93" ht="15.75" customHeight="1">
      <c r="A93" s="20"/>
      <c r="B93" s="20"/>
      <c r="C93" s="20"/>
      <c r="D93" s="20"/>
      <c r="E93" s="20"/>
      <c r="F93" s="52"/>
      <c r="G93" s="48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48"/>
      <c r="S93" s="20"/>
      <c r="T93" s="20"/>
      <c r="U93" s="20"/>
      <c r="V93" s="20"/>
      <c r="W93" s="20"/>
      <c r="X93" s="20"/>
      <c r="Y93" s="20"/>
      <c r="Z93" s="20"/>
      <c r="AA93" s="20"/>
      <c r="AB93" s="52"/>
      <c r="AC93" s="83"/>
      <c r="AD93" s="20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</row>
    <row r="94" ht="15.75" customHeight="1">
      <c r="A94" s="20"/>
      <c r="B94" s="20"/>
      <c r="C94" s="20"/>
      <c r="D94" s="20"/>
      <c r="E94" s="20"/>
      <c r="F94" s="52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48"/>
      <c r="S94" s="20"/>
      <c r="T94" s="20"/>
      <c r="U94" s="20"/>
      <c r="V94" s="20"/>
      <c r="W94" s="20"/>
      <c r="X94" s="20"/>
      <c r="Y94" s="20"/>
      <c r="Z94" s="20"/>
      <c r="AA94" s="20"/>
      <c r="AB94" s="52"/>
      <c r="AC94" s="83"/>
      <c r="AD94" s="20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</row>
    <row r="95" ht="15.75" customHeight="1">
      <c r="A95" s="20"/>
      <c r="B95" s="20"/>
      <c r="C95" s="20"/>
      <c r="D95" s="20"/>
      <c r="E95" s="20"/>
      <c r="F95" s="52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48"/>
      <c r="S95" s="20"/>
      <c r="T95" s="20"/>
      <c r="U95" s="20"/>
      <c r="V95" s="20"/>
      <c r="W95" s="20"/>
      <c r="X95" s="20"/>
      <c r="Y95" s="20"/>
      <c r="Z95" s="20"/>
      <c r="AA95" s="20"/>
      <c r="AB95" s="52"/>
      <c r="AC95" s="83"/>
      <c r="AD95" s="20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</row>
    <row r="96" ht="15.75" customHeight="1">
      <c r="A96" s="20"/>
      <c r="B96" s="20"/>
      <c r="C96" s="20"/>
      <c r="D96" s="20"/>
      <c r="E96" s="20"/>
      <c r="F96" s="52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48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</row>
    <row r="97" ht="15.75" customHeight="1">
      <c r="A97" s="20"/>
      <c r="B97" s="20"/>
      <c r="C97" s="20"/>
      <c r="D97" s="20"/>
      <c r="E97" s="20"/>
      <c r="F97" s="52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48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</row>
    <row r="98" ht="15.75" customHeight="1">
      <c r="A98" s="20"/>
      <c r="B98" s="20"/>
      <c r="C98" s="20"/>
      <c r="D98" s="20"/>
      <c r="E98" s="20"/>
      <c r="F98" s="52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48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</row>
    <row r="99" ht="15.75" customHeight="1">
      <c r="A99" s="20"/>
      <c r="B99" s="20"/>
      <c r="C99" s="20"/>
      <c r="D99" s="20"/>
      <c r="E99" s="20"/>
      <c r="F99" s="52"/>
      <c r="G99" s="20"/>
      <c r="H99" s="20"/>
      <c r="I99" s="83"/>
      <c r="J99" s="20"/>
      <c r="K99" s="83"/>
      <c r="L99" s="83"/>
      <c r="M99" s="83"/>
      <c r="N99" s="83"/>
      <c r="O99" s="83"/>
      <c r="P99" s="83"/>
      <c r="Q99" s="20"/>
      <c r="R99" s="48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</row>
    <row r="100" ht="15.75" customHeight="1">
      <c r="A100" s="20"/>
      <c r="B100" s="20"/>
      <c r="C100" s="20"/>
      <c r="D100" s="20"/>
      <c r="E100" s="20"/>
      <c r="F100" s="52"/>
      <c r="G100" s="20"/>
      <c r="H100" s="20"/>
      <c r="I100" s="83"/>
      <c r="J100" s="20"/>
      <c r="K100" s="83"/>
      <c r="L100" s="83"/>
      <c r="M100" s="83"/>
      <c r="N100" s="83"/>
      <c r="O100" s="83"/>
      <c r="P100" s="83"/>
      <c r="Q100" s="20"/>
      <c r="R100" s="48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</row>
    <row r="101" ht="15.75" customHeight="1">
      <c r="A101" s="20"/>
      <c r="B101" s="20"/>
      <c r="C101" s="20"/>
      <c r="D101" s="20"/>
      <c r="E101" s="20"/>
      <c r="F101" s="52"/>
      <c r="G101" s="20"/>
      <c r="H101" s="20"/>
      <c r="I101" s="83"/>
      <c r="J101" s="20"/>
      <c r="K101" s="83"/>
      <c r="L101" s="83"/>
      <c r="M101" s="83"/>
      <c r="N101" s="83"/>
      <c r="O101" s="83"/>
      <c r="P101" s="83"/>
      <c r="Q101" s="20"/>
      <c r="R101" s="48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</row>
    <row r="102" ht="15.75" customHeight="1">
      <c r="A102" s="20"/>
      <c r="B102" s="20"/>
      <c r="C102" s="20"/>
      <c r="D102" s="20"/>
      <c r="E102" s="20"/>
      <c r="F102" s="52"/>
      <c r="G102" s="20"/>
      <c r="H102" s="20"/>
      <c r="I102" s="83"/>
      <c r="J102" s="20"/>
      <c r="K102" s="83"/>
      <c r="L102" s="83"/>
      <c r="M102" s="83"/>
      <c r="N102" s="83"/>
      <c r="O102" s="83"/>
      <c r="P102" s="83"/>
      <c r="Q102" s="20"/>
      <c r="R102" s="48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</row>
    <row r="103" ht="15.75" customHeight="1">
      <c r="A103" s="20"/>
      <c r="B103" s="20"/>
      <c r="C103" s="20"/>
      <c r="D103" s="20"/>
      <c r="E103" s="20"/>
      <c r="F103" s="52"/>
      <c r="G103" s="20"/>
      <c r="H103" s="20"/>
      <c r="I103" s="83"/>
      <c r="J103" s="20"/>
      <c r="K103" s="83"/>
      <c r="L103" s="83"/>
      <c r="M103" s="83"/>
      <c r="N103" s="83"/>
      <c r="O103" s="83"/>
      <c r="P103" s="83"/>
      <c r="Q103" s="20"/>
      <c r="R103" s="48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</row>
    <row r="104" ht="15.75" customHeight="1">
      <c r="A104" s="20"/>
      <c r="B104" s="20"/>
      <c r="C104" s="20"/>
      <c r="D104" s="20"/>
      <c r="E104" s="20"/>
      <c r="F104" s="52"/>
      <c r="G104" s="20"/>
      <c r="H104" s="20"/>
      <c r="I104" s="83"/>
      <c r="J104" s="20"/>
      <c r="K104" s="83"/>
      <c r="L104" s="83"/>
      <c r="M104" s="83"/>
      <c r="N104" s="83"/>
      <c r="O104" s="83"/>
      <c r="P104" s="83"/>
      <c r="Q104" s="20"/>
      <c r="R104" s="48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</row>
    <row r="105" ht="15.75" customHeight="1">
      <c r="A105" s="20"/>
      <c r="B105" s="20"/>
      <c r="C105" s="20"/>
      <c r="D105" s="20"/>
      <c r="E105" s="20"/>
      <c r="F105" s="52"/>
      <c r="G105" s="20"/>
      <c r="H105" s="20"/>
      <c r="I105" s="83"/>
      <c r="J105" s="20"/>
      <c r="K105" s="83"/>
      <c r="L105" s="83"/>
      <c r="M105" s="83"/>
      <c r="N105" s="83"/>
      <c r="O105" s="83"/>
      <c r="P105" s="83"/>
      <c r="Q105" s="20"/>
      <c r="R105" s="48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</row>
    <row r="106" ht="15.75" customHeight="1">
      <c r="A106" s="20"/>
      <c r="B106" s="20"/>
      <c r="C106" s="20"/>
      <c r="D106" s="20"/>
      <c r="E106" s="20"/>
      <c r="F106" s="52"/>
      <c r="G106" s="83"/>
      <c r="H106" s="20"/>
      <c r="I106" s="83"/>
      <c r="J106" s="20"/>
      <c r="K106" s="83"/>
      <c r="L106" s="83"/>
      <c r="M106" s="83"/>
      <c r="N106" s="83"/>
      <c r="O106" s="83"/>
      <c r="P106" s="83"/>
      <c r="Q106" s="20"/>
      <c r="R106" s="48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</row>
    <row r="107" ht="15.75" customHeight="1">
      <c r="A107" s="20"/>
      <c r="B107" s="20"/>
      <c r="C107" s="20"/>
      <c r="D107" s="20"/>
      <c r="E107" s="20"/>
      <c r="F107" s="52"/>
      <c r="G107" s="83"/>
      <c r="H107" s="20"/>
      <c r="I107" s="83"/>
      <c r="J107" s="20"/>
      <c r="K107" s="83"/>
      <c r="L107" s="83"/>
      <c r="M107" s="83"/>
      <c r="N107" s="83"/>
      <c r="O107" s="83"/>
      <c r="P107" s="83"/>
      <c r="Q107" s="20"/>
      <c r="R107" s="48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</row>
    <row r="108" ht="15.75" customHeight="1">
      <c r="A108" s="20"/>
      <c r="B108" s="20"/>
      <c r="C108" s="20"/>
      <c r="D108" s="20"/>
      <c r="E108" s="20"/>
      <c r="F108" s="52"/>
      <c r="G108" s="83"/>
      <c r="H108" s="20"/>
      <c r="I108" s="83"/>
      <c r="J108" s="20"/>
      <c r="K108" s="83"/>
      <c r="L108" s="83"/>
      <c r="M108" s="83"/>
      <c r="N108" s="83"/>
      <c r="O108" s="83"/>
      <c r="P108" s="83"/>
      <c r="Q108" s="20"/>
      <c r="R108" s="48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</row>
    <row r="109" ht="15.75" customHeight="1">
      <c r="A109" s="20"/>
      <c r="B109" s="20"/>
      <c r="C109" s="20"/>
      <c r="D109" s="20"/>
      <c r="E109" s="20"/>
      <c r="F109" s="52"/>
      <c r="G109" s="83"/>
      <c r="H109" s="20"/>
      <c r="I109" s="83"/>
      <c r="J109" s="83"/>
      <c r="K109" s="83"/>
      <c r="L109" s="83"/>
      <c r="M109" s="83"/>
      <c r="N109" s="83"/>
      <c r="O109" s="83"/>
      <c r="P109" s="83"/>
      <c r="Q109" s="20"/>
      <c r="R109" s="48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</row>
    <row r="110" ht="15.75" customHeight="1">
      <c r="A110" s="20"/>
      <c r="B110" s="20"/>
      <c r="C110" s="20"/>
      <c r="D110" s="20"/>
      <c r="E110" s="20"/>
      <c r="F110" s="52"/>
      <c r="G110" s="83"/>
      <c r="H110" s="20"/>
      <c r="I110" s="83"/>
      <c r="J110" s="83"/>
      <c r="K110" s="83"/>
      <c r="L110" s="83"/>
      <c r="M110" s="83"/>
      <c r="N110" s="83"/>
      <c r="O110" s="83"/>
      <c r="P110" s="83"/>
      <c r="Q110" s="20"/>
      <c r="R110" s="48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</row>
    <row r="111" ht="15.75" customHeight="1">
      <c r="A111" s="20"/>
      <c r="B111" s="20"/>
      <c r="C111" s="20"/>
      <c r="D111" s="20"/>
      <c r="E111" s="20"/>
      <c r="F111" s="52"/>
      <c r="G111" s="83"/>
      <c r="H111" s="20"/>
      <c r="I111" s="83"/>
      <c r="J111" s="83"/>
      <c r="K111" s="83"/>
      <c r="L111" s="83"/>
      <c r="M111" s="83"/>
      <c r="N111" s="83"/>
      <c r="O111" s="83"/>
      <c r="P111" s="83"/>
      <c r="Q111" s="20"/>
      <c r="R111" s="48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</row>
    <row r="112" ht="15.75" customHeight="1">
      <c r="A112" s="20"/>
      <c r="B112" s="20"/>
      <c r="C112" s="20"/>
      <c r="D112" s="20"/>
      <c r="E112" s="20"/>
      <c r="F112" s="52"/>
      <c r="G112" s="83"/>
      <c r="H112" s="20"/>
      <c r="I112" s="83"/>
      <c r="J112" s="83"/>
      <c r="K112" s="83"/>
      <c r="L112" s="83"/>
      <c r="M112" s="83"/>
      <c r="N112" s="83"/>
      <c r="O112" s="83"/>
      <c r="P112" s="83"/>
      <c r="Q112" s="20"/>
      <c r="R112" s="48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</row>
    <row r="113" ht="15.75" customHeight="1">
      <c r="A113" s="20"/>
      <c r="B113" s="20"/>
      <c r="C113" s="20"/>
      <c r="D113" s="20"/>
      <c r="E113" s="20"/>
      <c r="F113" s="52"/>
      <c r="G113" s="83"/>
      <c r="H113" s="20"/>
      <c r="I113" s="83"/>
      <c r="J113" s="83"/>
      <c r="K113" s="83"/>
      <c r="L113" s="83"/>
      <c r="M113" s="83"/>
      <c r="N113" s="83"/>
      <c r="O113" s="83"/>
      <c r="P113" s="83"/>
      <c r="Q113" s="20"/>
      <c r="R113" s="48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</row>
    <row r="114" ht="15.75" customHeight="1">
      <c r="A114" s="20"/>
      <c r="B114" s="20"/>
      <c r="C114" s="20"/>
      <c r="D114" s="20"/>
      <c r="E114" s="20"/>
      <c r="F114" s="52"/>
      <c r="G114" s="83"/>
      <c r="H114" s="20"/>
      <c r="I114" s="83"/>
      <c r="J114" s="83"/>
      <c r="K114" s="83"/>
      <c r="L114" s="83"/>
      <c r="M114" s="83"/>
      <c r="N114" s="83"/>
      <c r="O114" s="83"/>
      <c r="P114" s="83"/>
      <c r="Q114" s="20"/>
      <c r="R114" s="48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</row>
    <row r="115" ht="15.75" customHeight="1">
      <c r="A115" s="20"/>
      <c r="B115" s="20"/>
      <c r="C115" s="20"/>
      <c r="D115" s="20"/>
      <c r="E115" s="20"/>
      <c r="F115" s="52"/>
      <c r="G115" s="83"/>
      <c r="H115" s="20"/>
      <c r="I115" s="83"/>
      <c r="J115" s="83"/>
      <c r="K115" s="83"/>
      <c r="L115" s="83"/>
      <c r="M115" s="83"/>
      <c r="N115" s="83"/>
      <c r="O115" s="83"/>
      <c r="P115" s="83"/>
      <c r="Q115" s="20"/>
      <c r="R115" s="48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</row>
    <row r="116" ht="15.75" customHeight="1">
      <c r="A116" s="20"/>
      <c r="B116" s="20"/>
      <c r="C116" s="20"/>
      <c r="D116" s="20"/>
      <c r="E116" s="20"/>
      <c r="F116" s="52"/>
      <c r="G116" s="83"/>
      <c r="H116" s="20"/>
      <c r="I116" s="83"/>
      <c r="J116" s="83"/>
      <c r="K116" s="83"/>
      <c r="L116" s="83"/>
      <c r="M116" s="83"/>
      <c r="N116" s="83"/>
      <c r="O116" s="83"/>
      <c r="P116" s="83"/>
      <c r="Q116" s="20"/>
      <c r="R116" s="48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</row>
    <row r="117" ht="15.75" customHeight="1">
      <c r="A117" s="20"/>
      <c r="B117" s="20"/>
      <c r="C117" s="20"/>
      <c r="D117" s="20"/>
      <c r="E117" s="20"/>
      <c r="F117" s="52"/>
      <c r="G117" s="83"/>
      <c r="H117" s="20"/>
      <c r="I117" s="83"/>
      <c r="J117" s="83"/>
      <c r="K117" s="83"/>
      <c r="L117" s="83"/>
      <c r="M117" s="83"/>
      <c r="N117" s="83"/>
      <c r="O117" s="83"/>
      <c r="P117" s="83"/>
      <c r="Q117" s="20"/>
      <c r="R117" s="48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</row>
    <row r="118" ht="15.75" customHeight="1">
      <c r="A118" s="20"/>
      <c r="B118" s="20"/>
      <c r="C118" s="20"/>
      <c r="D118" s="20"/>
      <c r="E118" s="20"/>
      <c r="F118" s="52"/>
      <c r="G118" s="83"/>
      <c r="H118" s="20"/>
      <c r="I118" s="83"/>
      <c r="J118" s="83"/>
      <c r="K118" s="83"/>
      <c r="L118" s="83"/>
      <c r="M118" s="83"/>
      <c r="N118" s="83"/>
      <c r="O118" s="83"/>
      <c r="P118" s="83"/>
      <c r="Q118" s="20"/>
      <c r="R118" s="48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</row>
    <row r="119" ht="15.75" customHeight="1">
      <c r="A119" s="20"/>
      <c r="B119" s="20"/>
      <c r="C119" s="20"/>
      <c r="D119" s="20"/>
      <c r="E119" s="20"/>
      <c r="F119" s="52"/>
      <c r="G119" s="83"/>
      <c r="H119" s="20"/>
      <c r="I119" s="83"/>
      <c r="J119" s="83"/>
      <c r="K119" s="83"/>
      <c r="L119" s="83"/>
      <c r="M119" s="83"/>
      <c r="N119" s="83"/>
      <c r="O119" s="83"/>
      <c r="P119" s="83"/>
      <c r="Q119" s="20"/>
      <c r="R119" s="48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</row>
    <row r="120" ht="15.75" customHeight="1">
      <c r="A120" s="20"/>
      <c r="B120" s="20"/>
      <c r="C120" s="20"/>
      <c r="D120" s="20"/>
      <c r="E120" s="20"/>
      <c r="F120" s="52"/>
      <c r="G120" s="83"/>
      <c r="H120" s="20"/>
      <c r="I120" s="83"/>
      <c r="J120" s="83"/>
      <c r="K120" s="83"/>
      <c r="L120" s="83"/>
      <c r="M120" s="83"/>
      <c r="N120" s="83"/>
      <c r="O120" s="83"/>
      <c r="P120" s="83"/>
      <c r="Q120" s="20"/>
      <c r="R120" s="48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</row>
    <row r="121" ht="15.75" customHeight="1">
      <c r="A121" s="20"/>
      <c r="B121" s="20"/>
      <c r="C121" s="20"/>
      <c r="D121" s="20"/>
      <c r="E121" s="20"/>
      <c r="F121" s="52"/>
      <c r="G121" s="83"/>
      <c r="H121" s="20"/>
      <c r="I121" s="83"/>
      <c r="J121" s="83"/>
      <c r="K121" s="83"/>
      <c r="L121" s="83"/>
      <c r="M121" s="83"/>
      <c r="N121" s="83"/>
      <c r="O121" s="83"/>
      <c r="P121" s="83"/>
      <c r="Q121" s="20"/>
      <c r="R121" s="48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</row>
    <row r="122" ht="15.75" customHeight="1">
      <c r="A122" s="20"/>
      <c r="B122" s="20"/>
      <c r="C122" s="20"/>
      <c r="D122" s="20"/>
      <c r="E122" s="20"/>
      <c r="F122" s="52"/>
      <c r="G122" s="83"/>
      <c r="H122" s="20"/>
      <c r="I122" s="83"/>
      <c r="J122" s="83"/>
      <c r="K122" s="83"/>
      <c r="L122" s="83"/>
      <c r="M122" s="83"/>
      <c r="N122" s="83"/>
      <c r="O122" s="83"/>
      <c r="P122" s="83"/>
      <c r="Q122" s="20"/>
      <c r="R122" s="48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</row>
    <row r="123" ht="15.75" customHeight="1">
      <c r="A123" s="20"/>
      <c r="B123" s="20"/>
      <c r="C123" s="20"/>
      <c r="D123" s="20"/>
      <c r="E123" s="20"/>
      <c r="F123" s="52"/>
      <c r="G123" s="83"/>
      <c r="H123" s="20"/>
      <c r="I123" s="83"/>
      <c r="J123" s="83"/>
      <c r="K123" s="83"/>
      <c r="L123" s="83"/>
      <c r="M123" s="83"/>
      <c r="N123" s="83"/>
      <c r="O123" s="83"/>
      <c r="P123" s="83"/>
      <c r="Q123" s="20"/>
      <c r="R123" s="48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</row>
    <row r="124" ht="15.75" customHeight="1">
      <c r="A124" s="20"/>
      <c r="B124" s="20"/>
      <c r="C124" s="20"/>
      <c r="D124" s="20"/>
      <c r="E124" s="20"/>
      <c r="F124" s="52"/>
      <c r="G124" s="83"/>
      <c r="H124" s="20"/>
      <c r="I124" s="83"/>
      <c r="J124" s="83"/>
      <c r="K124" s="83"/>
      <c r="L124" s="83"/>
      <c r="M124" s="83"/>
      <c r="N124" s="83"/>
      <c r="O124" s="83"/>
      <c r="P124" s="83"/>
      <c r="Q124" s="20"/>
      <c r="R124" s="48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</row>
    <row r="125" ht="15.75" customHeight="1">
      <c r="A125" s="20"/>
      <c r="B125" s="20"/>
      <c r="C125" s="20"/>
      <c r="D125" s="20"/>
      <c r="E125" s="20"/>
      <c r="F125" s="52"/>
      <c r="G125" s="83"/>
      <c r="H125" s="20"/>
      <c r="I125" s="83"/>
      <c r="J125" s="83"/>
      <c r="K125" s="83"/>
      <c r="L125" s="83"/>
      <c r="M125" s="83"/>
      <c r="N125" s="83"/>
      <c r="O125" s="83"/>
      <c r="P125" s="83"/>
      <c r="Q125" s="20"/>
      <c r="R125" s="48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</row>
    <row r="126" ht="15.75" customHeight="1">
      <c r="A126" s="20"/>
      <c r="B126" s="20"/>
      <c r="C126" s="20"/>
      <c r="D126" s="20"/>
      <c r="E126" s="20"/>
      <c r="F126" s="52"/>
      <c r="G126" s="83"/>
      <c r="H126" s="20"/>
      <c r="I126" s="83"/>
      <c r="J126" s="83"/>
      <c r="K126" s="83"/>
      <c r="L126" s="83"/>
      <c r="M126" s="83"/>
      <c r="N126" s="83"/>
      <c r="O126" s="83"/>
      <c r="P126" s="83"/>
      <c r="Q126" s="20"/>
      <c r="R126" s="48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</row>
    <row r="127" ht="15.75" customHeight="1">
      <c r="A127" s="20"/>
      <c r="B127" s="20"/>
      <c r="C127" s="20"/>
      <c r="D127" s="20"/>
      <c r="E127" s="20"/>
      <c r="F127" s="52"/>
      <c r="G127" s="83"/>
      <c r="H127" s="20"/>
      <c r="I127" s="83"/>
      <c r="J127" s="83"/>
      <c r="K127" s="83"/>
      <c r="L127" s="83"/>
      <c r="M127" s="83"/>
      <c r="N127" s="83"/>
      <c r="O127" s="83"/>
      <c r="P127" s="83"/>
      <c r="Q127" s="20"/>
      <c r="R127" s="48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</row>
    <row r="128" ht="15.75" customHeight="1">
      <c r="A128" s="20"/>
      <c r="B128" s="20"/>
      <c r="C128" s="20"/>
      <c r="D128" s="20"/>
      <c r="E128" s="20"/>
      <c r="F128" s="52"/>
      <c r="G128" s="83"/>
      <c r="H128" s="20"/>
      <c r="I128" s="83"/>
      <c r="J128" s="83"/>
      <c r="K128" s="83"/>
      <c r="L128" s="83"/>
      <c r="M128" s="83"/>
      <c r="N128" s="83"/>
      <c r="O128" s="83"/>
      <c r="P128" s="83"/>
      <c r="Q128" s="20"/>
      <c r="R128" s="48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</row>
    <row r="129" ht="15.75" customHeight="1">
      <c r="A129" s="20"/>
      <c r="B129" s="20"/>
      <c r="C129" s="20"/>
      <c r="D129" s="20"/>
      <c r="E129" s="20"/>
      <c r="F129" s="52"/>
      <c r="G129" s="83"/>
      <c r="H129" s="20"/>
      <c r="I129" s="83"/>
      <c r="J129" s="83"/>
      <c r="K129" s="83"/>
      <c r="L129" s="83"/>
      <c r="M129" s="83"/>
      <c r="N129" s="83"/>
      <c r="O129" s="83"/>
      <c r="P129" s="83"/>
      <c r="Q129" s="20"/>
      <c r="R129" s="48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</row>
    <row r="130" ht="15.75" customHeight="1">
      <c r="A130" s="20"/>
      <c r="B130" s="20"/>
      <c r="C130" s="20"/>
      <c r="D130" s="20"/>
      <c r="E130" s="20"/>
      <c r="F130" s="52"/>
      <c r="G130" s="83"/>
      <c r="H130" s="20"/>
      <c r="I130" s="83"/>
      <c r="J130" s="83"/>
      <c r="K130" s="83"/>
      <c r="L130" s="83"/>
      <c r="M130" s="83"/>
      <c r="N130" s="83"/>
      <c r="O130" s="83"/>
      <c r="P130" s="83"/>
      <c r="Q130" s="20"/>
      <c r="R130" s="48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</row>
    <row r="131" ht="15.75" customHeight="1">
      <c r="A131" s="20"/>
      <c r="B131" s="20"/>
      <c r="C131" s="20"/>
      <c r="D131" s="20"/>
      <c r="E131" s="20"/>
      <c r="F131" s="52"/>
      <c r="G131" s="83"/>
      <c r="H131" s="20"/>
      <c r="I131" s="83"/>
      <c r="J131" s="83"/>
      <c r="K131" s="83"/>
      <c r="L131" s="83"/>
      <c r="M131" s="83"/>
      <c r="N131" s="83"/>
      <c r="O131" s="83"/>
      <c r="P131" s="83"/>
      <c r="Q131" s="20"/>
      <c r="R131" s="48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</row>
    <row r="132" ht="15.75" customHeight="1">
      <c r="A132" s="20"/>
      <c r="B132" s="20"/>
      <c r="C132" s="20"/>
      <c r="D132" s="20"/>
      <c r="E132" s="20"/>
      <c r="F132" s="52"/>
      <c r="G132" s="83"/>
      <c r="H132" s="20"/>
      <c r="I132" s="83"/>
      <c r="J132" s="83"/>
      <c r="K132" s="83"/>
      <c r="L132" s="83"/>
      <c r="M132" s="83"/>
      <c r="N132" s="83"/>
      <c r="O132" s="83"/>
      <c r="P132" s="83"/>
      <c r="Q132" s="20"/>
      <c r="R132" s="4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</row>
    <row r="133" ht="15.75" customHeight="1">
      <c r="A133" s="20"/>
      <c r="B133" s="20"/>
      <c r="C133" s="20"/>
      <c r="D133" s="20"/>
      <c r="E133" s="20"/>
      <c r="F133" s="52"/>
      <c r="G133" s="83"/>
      <c r="H133" s="20"/>
      <c r="I133" s="83"/>
      <c r="J133" s="83"/>
      <c r="K133" s="83"/>
      <c r="L133" s="83"/>
      <c r="M133" s="83"/>
      <c r="N133" s="83"/>
      <c r="O133" s="83"/>
      <c r="P133" s="83"/>
      <c r="Q133" s="20"/>
      <c r="R133" s="48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</row>
    <row r="134" ht="15.75" customHeight="1">
      <c r="A134" s="20"/>
      <c r="B134" s="20"/>
      <c r="C134" s="20"/>
      <c r="D134" s="20"/>
      <c r="E134" s="20"/>
      <c r="F134" s="52"/>
      <c r="G134" s="83"/>
      <c r="H134" s="20"/>
      <c r="I134" s="83"/>
      <c r="J134" s="83"/>
      <c r="K134" s="83"/>
      <c r="L134" s="83"/>
      <c r="M134" s="83"/>
      <c r="N134" s="83"/>
      <c r="O134" s="83"/>
      <c r="P134" s="83"/>
      <c r="Q134" s="20"/>
      <c r="R134" s="48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</row>
    <row r="135" ht="15.75" customHeight="1">
      <c r="A135" s="20"/>
      <c r="B135" s="20"/>
      <c r="C135" s="20"/>
      <c r="D135" s="20"/>
      <c r="E135" s="20"/>
      <c r="F135" s="52"/>
      <c r="G135" s="83"/>
      <c r="H135" s="20"/>
      <c r="I135" s="83"/>
      <c r="J135" s="83"/>
      <c r="K135" s="83"/>
      <c r="L135" s="83"/>
      <c r="M135" s="83"/>
      <c r="N135" s="83"/>
      <c r="O135" s="83"/>
      <c r="P135" s="83"/>
      <c r="Q135" s="20"/>
      <c r="R135" s="48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</row>
    <row r="136" ht="15.75" customHeight="1">
      <c r="A136" s="20"/>
      <c r="B136" s="20"/>
      <c r="C136" s="20"/>
      <c r="D136" s="20"/>
      <c r="E136" s="20"/>
      <c r="F136" s="52"/>
      <c r="G136" s="83"/>
      <c r="H136" s="20"/>
      <c r="I136" s="83"/>
      <c r="J136" s="83"/>
      <c r="K136" s="83"/>
      <c r="L136" s="83"/>
      <c r="M136" s="83"/>
      <c r="N136" s="83"/>
      <c r="O136" s="83"/>
      <c r="P136" s="83"/>
      <c r="Q136" s="20"/>
      <c r="R136" s="48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</row>
    <row r="137" ht="15.75" customHeight="1">
      <c r="A137" s="20"/>
      <c r="B137" s="20"/>
      <c r="C137" s="20"/>
      <c r="D137" s="20"/>
      <c r="E137" s="20"/>
      <c r="F137" s="52"/>
      <c r="G137" s="83"/>
      <c r="H137" s="20"/>
      <c r="I137" s="83"/>
      <c r="J137" s="83"/>
      <c r="K137" s="83"/>
      <c r="L137" s="83"/>
      <c r="M137" s="83"/>
      <c r="N137" s="83"/>
      <c r="O137" s="83"/>
      <c r="P137" s="83"/>
      <c r="Q137" s="20"/>
      <c r="R137" s="48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</row>
    <row r="138" ht="15.75" customHeight="1">
      <c r="A138" s="20"/>
      <c r="B138" s="20"/>
      <c r="C138" s="20"/>
      <c r="D138" s="20"/>
      <c r="E138" s="20"/>
      <c r="F138" s="52"/>
      <c r="G138" s="83"/>
      <c r="H138" s="20"/>
      <c r="I138" s="83"/>
      <c r="J138" s="83"/>
      <c r="K138" s="83"/>
      <c r="L138" s="83"/>
      <c r="M138" s="83"/>
      <c r="N138" s="83"/>
      <c r="O138" s="83"/>
      <c r="P138" s="83"/>
      <c r="Q138" s="20"/>
      <c r="R138" s="48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</row>
    <row r="139" ht="15.75" customHeight="1">
      <c r="A139" s="20"/>
      <c r="B139" s="20"/>
      <c r="C139" s="20"/>
      <c r="D139" s="20"/>
      <c r="E139" s="20"/>
      <c r="F139" s="52"/>
      <c r="G139" s="83"/>
      <c r="H139" s="20"/>
      <c r="I139" s="83"/>
      <c r="J139" s="83"/>
      <c r="K139" s="83"/>
      <c r="L139" s="83"/>
      <c r="M139" s="83"/>
      <c r="N139" s="83"/>
      <c r="O139" s="83"/>
      <c r="P139" s="83"/>
      <c r="Q139" s="20"/>
      <c r="R139" s="48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</row>
    <row r="140" ht="15.75" customHeight="1">
      <c r="A140" s="20"/>
      <c r="B140" s="20"/>
      <c r="C140" s="20"/>
      <c r="D140" s="20"/>
      <c r="E140" s="20"/>
      <c r="F140" s="52"/>
      <c r="G140" s="83"/>
      <c r="H140" s="20"/>
      <c r="I140" s="83"/>
      <c r="J140" s="83"/>
      <c r="K140" s="83"/>
      <c r="L140" s="83"/>
      <c r="M140" s="83"/>
      <c r="N140" s="83"/>
      <c r="O140" s="83"/>
      <c r="P140" s="83"/>
      <c r="Q140" s="20"/>
      <c r="R140" s="48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</row>
    <row r="141" ht="15.75" customHeight="1">
      <c r="A141" s="20"/>
      <c r="B141" s="20"/>
      <c r="C141" s="20"/>
      <c r="D141" s="20"/>
      <c r="E141" s="20"/>
      <c r="F141" s="52"/>
      <c r="G141" s="83"/>
      <c r="H141" s="20"/>
      <c r="I141" s="83"/>
      <c r="J141" s="83"/>
      <c r="K141" s="83"/>
      <c r="L141" s="83"/>
      <c r="M141" s="83"/>
      <c r="N141" s="83"/>
      <c r="O141" s="83"/>
      <c r="P141" s="83"/>
      <c r="Q141" s="20"/>
      <c r="R141" s="48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</row>
    <row r="142" ht="15.75" customHeight="1">
      <c r="A142" s="20"/>
      <c r="B142" s="20"/>
      <c r="C142" s="20"/>
      <c r="D142" s="20"/>
      <c r="E142" s="20"/>
      <c r="F142" s="52"/>
      <c r="G142" s="83"/>
      <c r="H142" s="20"/>
      <c r="I142" s="83"/>
      <c r="J142" s="83"/>
      <c r="K142" s="83"/>
      <c r="L142" s="83"/>
      <c r="M142" s="83"/>
      <c r="N142" s="83"/>
      <c r="O142" s="83"/>
      <c r="P142" s="83"/>
      <c r="Q142" s="20"/>
      <c r="R142" s="48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</row>
    <row r="143" ht="15.75" customHeight="1">
      <c r="A143" s="20"/>
      <c r="B143" s="20"/>
      <c r="C143" s="20"/>
      <c r="D143" s="20"/>
      <c r="E143" s="20"/>
      <c r="F143" s="52"/>
      <c r="G143" s="83"/>
      <c r="H143" s="20"/>
      <c r="I143" s="83"/>
      <c r="J143" s="83"/>
      <c r="K143" s="83"/>
      <c r="L143" s="83"/>
      <c r="M143" s="83"/>
      <c r="N143" s="83"/>
      <c r="O143" s="83"/>
      <c r="P143" s="83"/>
      <c r="Q143" s="20"/>
      <c r="R143" s="48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</row>
    <row r="144" ht="15.75" customHeight="1">
      <c r="A144" s="20"/>
      <c r="B144" s="20"/>
      <c r="C144" s="20"/>
      <c r="D144" s="20"/>
      <c r="E144" s="20"/>
      <c r="F144" s="52"/>
      <c r="G144" s="83"/>
      <c r="H144" s="20"/>
      <c r="I144" s="83"/>
      <c r="J144" s="83"/>
      <c r="K144" s="83"/>
      <c r="L144" s="83"/>
      <c r="M144" s="83"/>
      <c r="N144" s="83"/>
      <c r="O144" s="83"/>
      <c r="P144" s="83"/>
      <c r="Q144" s="20"/>
      <c r="R144" s="48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</row>
    <row r="145" ht="15.75" customHeight="1">
      <c r="A145" s="20"/>
      <c r="B145" s="20"/>
      <c r="C145" s="20"/>
      <c r="D145" s="20"/>
      <c r="E145" s="20"/>
      <c r="F145" s="52"/>
      <c r="G145" s="83"/>
      <c r="H145" s="20"/>
      <c r="I145" s="83"/>
      <c r="J145" s="83"/>
      <c r="K145" s="83"/>
      <c r="L145" s="83"/>
      <c r="M145" s="83"/>
      <c r="N145" s="83"/>
      <c r="O145" s="83"/>
      <c r="P145" s="83"/>
      <c r="Q145" s="20"/>
      <c r="R145" s="48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</row>
    <row r="146" ht="15.75" customHeight="1">
      <c r="A146" s="20"/>
      <c r="B146" s="20"/>
      <c r="C146" s="20"/>
      <c r="D146" s="20"/>
      <c r="E146" s="20"/>
      <c r="F146" s="52"/>
      <c r="G146" s="83"/>
      <c r="H146" s="20"/>
      <c r="I146" s="83"/>
      <c r="J146" s="83"/>
      <c r="K146" s="83"/>
      <c r="L146" s="83"/>
      <c r="M146" s="83"/>
      <c r="N146" s="83"/>
      <c r="O146" s="83"/>
      <c r="P146" s="83"/>
      <c r="Q146" s="20"/>
      <c r="R146" s="48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</row>
    <row r="147" ht="15.75" customHeight="1">
      <c r="A147" s="20"/>
      <c r="B147" s="20"/>
      <c r="C147" s="20"/>
      <c r="D147" s="20"/>
      <c r="E147" s="20"/>
      <c r="F147" s="52"/>
      <c r="G147" s="83"/>
      <c r="H147" s="20"/>
      <c r="I147" s="83"/>
      <c r="J147" s="83"/>
      <c r="K147" s="83"/>
      <c r="L147" s="83"/>
      <c r="M147" s="83"/>
      <c r="N147" s="83"/>
      <c r="O147" s="83"/>
      <c r="P147" s="83"/>
      <c r="Q147" s="20"/>
      <c r="R147" s="48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</row>
    <row r="148" ht="15.75" customHeight="1">
      <c r="A148" s="20"/>
      <c r="B148" s="20"/>
      <c r="C148" s="20"/>
      <c r="D148" s="20"/>
      <c r="E148" s="20"/>
      <c r="F148" s="52"/>
      <c r="G148" s="83"/>
      <c r="H148" s="20"/>
      <c r="I148" s="83"/>
      <c r="J148" s="83"/>
      <c r="K148" s="83"/>
      <c r="L148" s="83"/>
      <c r="M148" s="83"/>
      <c r="N148" s="83"/>
      <c r="O148" s="83"/>
      <c r="P148" s="83"/>
      <c r="Q148" s="20"/>
      <c r="R148" s="48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</row>
    <row r="149" ht="15.75" customHeight="1">
      <c r="A149" s="20"/>
      <c r="B149" s="20"/>
      <c r="C149" s="20"/>
      <c r="D149" s="20"/>
      <c r="E149" s="20"/>
      <c r="F149" s="52"/>
      <c r="G149" s="83"/>
      <c r="H149" s="20"/>
      <c r="I149" s="83"/>
      <c r="J149" s="83"/>
      <c r="K149" s="83"/>
      <c r="L149" s="83"/>
      <c r="M149" s="83"/>
      <c r="N149" s="83"/>
      <c r="O149" s="83"/>
      <c r="P149" s="83"/>
      <c r="Q149" s="20"/>
      <c r="R149" s="48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</row>
    <row r="150" ht="15.75" customHeight="1">
      <c r="A150" s="20"/>
      <c r="B150" s="20"/>
      <c r="C150" s="20"/>
      <c r="D150" s="20"/>
      <c r="E150" s="20"/>
      <c r="F150" s="52"/>
      <c r="G150" s="83"/>
      <c r="H150" s="20"/>
      <c r="I150" s="83"/>
      <c r="J150" s="83"/>
      <c r="K150" s="83"/>
      <c r="L150" s="83"/>
      <c r="M150" s="83"/>
      <c r="N150" s="83"/>
      <c r="O150" s="83"/>
      <c r="P150" s="83"/>
      <c r="Q150" s="20"/>
      <c r="R150" s="48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</row>
    <row r="151" ht="15.75" customHeight="1">
      <c r="A151" s="20"/>
      <c r="B151" s="20"/>
      <c r="C151" s="20"/>
      <c r="D151" s="20"/>
      <c r="E151" s="20"/>
      <c r="F151" s="52"/>
      <c r="G151" s="83"/>
      <c r="H151" s="20"/>
      <c r="I151" s="83"/>
      <c r="J151" s="83"/>
      <c r="K151" s="83"/>
      <c r="L151" s="83"/>
      <c r="M151" s="83"/>
      <c r="N151" s="83"/>
      <c r="O151" s="83"/>
      <c r="P151" s="83"/>
      <c r="Q151" s="20"/>
      <c r="R151" s="48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</row>
    <row r="152" ht="15.75" customHeight="1">
      <c r="A152" s="20"/>
      <c r="B152" s="20"/>
      <c r="C152" s="20"/>
      <c r="D152" s="20"/>
      <c r="E152" s="20"/>
      <c r="F152" s="52"/>
      <c r="G152" s="83"/>
      <c r="H152" s="20"/>
      <c r="I152" s="83"/>
      <c r="J152" s="83"/>
      <c r="K152" s="83"/>
      <c r="L152" s="83"/>
      <c r="M152" s="83"/>
      <c r="N152" s="83"/>
      <c r="O152" s="83"/>
      <c r="P152" s="83"/>
      <c r="Q152" s="20"/>
      <c r="R152" s="48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</row>
    <row r="153" ht="15.75" customHeight="1">
      <c r="A153" s="20"/>
      <c r="B153" s="20"/>
      <c r="C153" s="20"/>
      <c r="D153" s="20"/>
      <c r="E153" s="20"/>
      <c r="F153" s="52"/>
      <c r="G153" s="83"/>
      <c r="H153" s="20"/>
      <c r="I153" s="83"/>
      <c r="J153" s="83"/>
      <c r="K153" s="83"/>
      <c r="L153" s="83"/>
      <c r="M153" s="83"/>
      <c r="N153" s="83"/>
      <c r="O153" s="83"/>
      <c r="P153" s="83"/>
      <c r="Q153" s="20"/>
      <c r="R153" s="48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</row>
    <row r="154" ht="15.75" customHeight="1">
      <c r="A154" s="20"/>
      <c r="B154" s="20"/>
      <c r="C154" s="20"/>
      <c r="D154" s="20"/>
      <c r="E154" s="20"/>
      <c r="F154" s="52"/>
      <c r="G154" s="83"/>
      <c r="H154" s="20"/>
      <c r="I154" s="83"/>
      <c r="J154" s="83"/>
      <c r="K154" s="83"/>
      <c r="L154" s="83"/>
      <c r="M154" s="83"/>
      <c r="N154" s="83"/>
      <c r="O154" s="83"/>
      <c r="P154" s="83"/>
      <c r="Q154" s="20"/>
      <c r="R154" s="48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</row>
    <row r="155" ht="15.75" customHeight="1">
      <c r="A155" s="20"/>
      <c r="B155" s="20"/>
      <c r="C155" s="20"/>
      <c r="D155" s="20"/>
      <c r="E155" s="20"/>
      <c r="F155" s="52"/>
      <c r="G155" s="83"/>
      <c r="H155" s="20"/>
      <c r="I155" s="83"/>
      <c r="J155" s="83"/>
      <c r="K155" s="83"/>
      <c r="L155" s="83"/>
      <c r="M155" s="83"/>
      <c r="N155" s="83"/>
      <c r="O155" s="83"/>
      <c r="P155" s="83"/>
      <c r="Q155" s="20"/>
      <c r="R155" s="48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</row>
    <row r="156" ht="15.75" customHeight="1">
      <c r="A156" s="20"/>
      <c r="B156" s="20"/>
      <c r="C156" s="20"/>
      <c r="D156" s="20"/>
      <c r="E156" s="20"/>
      <c r="F156" s="52"/>
      <c r="G156" s="83"/>
      <c r="H156" s="20"/>
      <c r="I156" s="83"/>
      <c r="J156" s="83"/>
      <c r="K156" s="83"/>
      <c r="L156" s="83"/>
      <c r="M156" s="83"/>
      <c r="N156" s="83"/>
      <c r="O156" s="83"/>
      <c r="P156" s="83"/>
      <c r="Q156" s="20"/>
      <c r="R156" s="48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</row>
    <row r="157" ht="15.75" customHeight="1">
      <c r="A157" s="20"/>
      <c r="B157" s="20"/>
      <c r="C157" s="20"/>
      <c r="D157" s="20"/>
      <c r="E157" s="20"/>
      <c r="F157" s="52"/>
      <c r="G157" s="83"/>
      <c r="H157" s="20"/>
      <c r="I157" s="83"/>
      <c r="J157" s="83"/>
      <c r="K157" s="83"/>
      <c r="L157" s="83"/>
      <c r="M157" s="83"/>
      <c r="N157" s="83"/>
      <c r="O157" s="83"/>
      <c r="P157" s="83"/>
      <c r="Q157" s="20"/>
      <c r="R157" s="48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</row>
    <row r="158" ht="15.75" customHeight="1">
      <c r="A158" s="20"/>
      <c r="B158" s="20"/>
      <c r="C158" s="20"/>
      <c r="D158" s="20"/>
      <c r="E158" s="20"/>
      <c r="F158" s="52"/>
      <c r="G158" s="83"/>
      <c r="H158" s="20"/>
      <c r="I158" s="83"/>
      <c r="J158" s="83"/>
      <c r="K158" s="83"/>
      <c r="L158" s="83"/>
      <c r="M158" s="83"/>
      <c r="N158" s="83"/>
      <c r="O158" s="83"/>
      <c r="P158" s="83"/>
      <c r="Q158" s="20"/>
      <c r="R158" s="48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</row>
    <row r="159" ht="15.75" customHeight="1">
      <c r="A159" s="20"/>
      <c r="B159" s="20"/>
      <c r="C159" s="20"/>
      <c r="D159" s="20"/>
      <c r="E159" s="20"/>
      <c r="F159" s="52"/>
      <c r="G159" s="83"/>
      <c r="H159" s="20"/>
      <c r="I159" s="83"/>
      <c r="J159" s="83"/>
      <c r="K159" s="83"/>
      <c r="L159" s="83"/>
      <c r="M159" s="83"/>
      <c r="N159" s="83"/>
      <c r="O159" s="83"/>
      <c r="P159" s="83"/>
      <c r="Q159" s="20"/>
      <c r="R159" s="48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</row>
    <row r="160" ht="15.75" customHeight="1">
      <c r="A160" s="20"/>
      <c r="B160" s="20"/>
      <c r="C160" s="20"/>
      <c r="D160" s="20"/>
      <c r="E160" s="20"/>
      <c r="F160" s="52"/>
      <c r="G160" s="83"/>
      <c r="H160" s="20"/>
      <c r="I160" s="83"/>
      <c r="J160" s="83"/>
      <c r="K160" s="83"/>
      <c r="L160" s="83"/>
      <c r="M160" s="83"/>
      <c r="N160" s="83"/>
      <c r="O160" s="83"/>
      <c r="P160" s="83"/>
      <c r="Q160" s="20"/>
      <c r="R160" s="48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</row>
    <row r="161" ht="15.75" customHeight="1">
      <c r="A161" s="20"/>
      <c r="B161" s="20"/>
      <c r="C161" s="20"/>
      <c r="D161" s="20"/>
      <c r="E161" s="20"/>
      <c r="F161" s="52"/>
      <c r="G161" s="83"/>
      <c r="H161" s="20"/>
      <c r="I161" s="83"/>
      <c r="J161" s="83"/>
      <c r="K161" s="83"/>
      <c r="L161" s="83"/>
      <c r="M161" s="83"/>
      <c r="N161" s="83"/>
      <c r="O161" s="83"/>
      <c r="P161" s="83"/>
      <c r="Q161" s="20"/>
      <c r="R161" s="48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</row>
    <row r="162" ht="15.75" customHeight="1">
      <c r="A162" s="20"/>
      <c r="B162" s="20"/>
      <c r="C162" s="20"/>
      <c r="D162" s="20"/>
      <c r="E162" s="20"/>
      <c r="F162" s="52"/>
      <c r="G162" s="20"/>
      <c r="H162" s="20"/>
      <c r="I162" s="83"/>
      <c r="J162" s="83"/>
      <c r="K162" s="83"/>
      <c r="L162" s="83"/>
      <c r="M162" s="83"/>
      <c r="N162" s="83"/>
      <c r="O162" s="83"/>
      <c r="P162" s="83"/>
      <c r="Q162" s="48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</row>
    <row r="163" ht="15.75" customHeight="1">
      <c r="A163" s="20"/>
      <c r="B163" s="20"/>
      <c r="C163" s="20"/>
      <c r="D163" s="20"/>
      <c r="E163" s="20"/>
      <c r="F163" s="52"/>
      <c r="G163" s="20"/>
      <c r="H163" s="20"/>
      <c r="I163" s="83"/>
      <c r="J163" s="83"/>
      <c r="K163" s="83"/>
      <c r="L163" s="83"/>
      <c r="M163" s="83"/>
      <c r="N163" s="83"/>
      <c r="O163" s="83"/>
      <c r="P163" s="83"/>
      <c r="Q163" s="48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83"/>
      <c r="J164" s="83"/>
      <c r="K164" s="83"/>
      <c r="L164" s="83"/>
      <c r="M164" s="83"/>
      <c r="N164" s="83"/>
      <c r="O164" s="83"/>
      <c r="P164" s="83"/>
      <c r="Q164" s="48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83"/>
      <c r="J165" s="83"/>
      <c r="K165" s="83"/>
      <c r="L165" s="83"/>
      <c r="M165" s="83"/>
      <c r="N165" s="83"/>
      <c r="O165" s="83"/>
      <c r="P165" s="83"/>
      <c r="Q165" s="48"/>
      <c r="R165" s="20"/>
      <c r="S165" s="20"/>
      <c r="T165" s="20"/>
      <c r="U165" s="20"/>
      <c r="V165" s="20"/>
      <c r="W165" s="252"/>
      <c r="X165" s="20"/>
      <c r="Y165" s="20"/>
      <c r="Z165" s="20"/>
      <c r="AA165" s="20"/>
      <c r="AB165" s="20"/>
      <c r="AC165" s="20"/>
      <c r="AD165" s="20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83"/>
      <c r="J166" s="83"/>
      <c r="K166" s="83"/>
      <c r="L166" s="83"/>
      <c r="M166" s="83"/>
      <c r="N166" s="83"/>
      <c r="O166" s="83"/>
      <c r="P166" s="83"/>
      <c r="Q166" s="48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83"/>
      <c r="J167" s="83"/>
      <c r="K167" s="83"/>
      <c r="L167" s="83"/>
      <c r="M167" s="83"/>
      <c r="N167" s="83"/>
      <c r="O167" s="83"/>
      <c r="P167" s="83"/>
      <c r="Q167" s="48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83"/>
      <c r="J168" s="83"/>
      <c r="K168" s="83"/>
      <c r="L168" s="83"/>
      <c r="M168" s="83"/>
      <c r="N168" s="83"/>
      <c r="O168" s="83"/>
      <c r="P168" s="83"/>
      <c r="Q168" s="48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83"/>
      <c r="J169" s="83"/>
      <c r="K169" s="83"/>
      <c r="L169" s="83"/>
      <c r="M169" s="83"/>
      <c r="N169" s="83"/>
      <c r="O169" s="83"/>
      <c r="P169" s="83"/>
      <c r="Q169" s="48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83"/>
      <c r="J170" s="83"/>
      <c r="K170" s="83"/>
      <c r="L170" s="83"/>
      <c r="M170" s="83"/>
      <c r="N170" s="83"/>
      <c r="O170" s="83"/>
      <c r="P170" s="83"/>
      <c r="Q170" s="48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83"/>
      <c r="J171" s="83"/>
      <c r="K171" s="83"/>
      <c r="L171" s="83"/>
      <c r="M171" s="83"/>
      <c r="N171" s="83"/>
      <c r="O171" s="83"/>
      <c r="P171" s="83"/>
      <c r="Q171" s="48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83"/>
      <c r="J172" s="83"/>
      <c r="K172" s="83"/>
      <c r="L172" s="83"/>
      <c r="M172" s="83"/>
      <c r="N172" s="83"/>
      <c r="O172" s="83"/>
      <c r="P172" s="83"/>
      <c r="Q172" s="48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83"/>
      <c r="J173" s="83"/>
      <c r="K173" s="83"/>
      <c r="L173" s="83"/>
      <c r="M173" s="83"/>
      <c r="N173" s="83"/>
      <c r="O173" s="83"/>
      <c r="P173" s="83"/>
      <c r="Q173" s="48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83"/>
      <c r="J174" s="83"/>
      <c r="K174" s="83"/>
      <c r="L174" s="83"/>
      <c r="M174" s="83"/>
      <c r="N174" s="83"/>
      <c r="O174" s="83"/>
      <c r="P174" s="83"/>
      <c r="Q174" s="48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83"/>
      <c r="J175" s="83"/>
      <c r="K175" s="83"/>
      <c r="L175" s="83"/>
      <c r="M175" s="83"/>
      <c r="N175" s="83"/>
      <c r="O175" s="83"/>
      <c r="P175" s="83"/>
      <c r="Q175" s="48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83"/>
      <c r="J176" s="83"/>
      <c r="K176" s="83"/>
      <c r="L176" s="83"/>
      <c r="M176" s="83"/>
      <c r="N176" s="83"/>
      <c r="O176" s="83"/>
      <c r="P176" s="83"/>
      <c r="Q176" s="48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83"/>
      <c r="J177" s="83"/>
      <c r="K177" s="83"/>
      <c r="L177" s="83"/>
      <c r="M177" s="83"/>
      <c r="N177" s="83"/>
      <c r="O177" s="83"/>
      <c r="P177" s="83"/>
      <c r="Q177" s="48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83"/>
      <c r="J178" s="83"/>
      <c r="K178" s="83"/>
      <c r="L178" s="83"/>
      <c r="M178" s="83"/>
      <c r="N178" s="83"/>
      <c r="O178" s="83"/>
      <c r="P178" s="83"/>
      <c r="Q178" s="48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83"/>
      <c r="J179" s="83"/>
      <c r="K179" s="83"/>
      <c r="L179" s="83"/>
      <c r="M179" s="83"/>
      <c r="N179" s="83"/>
      <c r="O179" s="83"/>
      <c r="P179" s="83"/>
      <c r="Q179" s="48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83"/>
      <c r="J180" s="83"/>
      <c r="K180" s="83"/>
      <c r="L180" s="83"/>
      <c r="M180" s="83"/>
      <c r="N180" s="83"/>
      <c r="O180" s="83"/>
      <c r="P180" s="83"/>
      <c r="Q180" s="48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83"/>
      <c r="J181" s="83"/>
      <c r="K181" s="83"/>
      <c r="L181" s="83"/>
      <c r="M181" s="83"/>
      <c r="N181" s="83"/>
      <c r="O181" s="83"/>
      <c r="P181" s="83"/>
      <c r="Q181" s="48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83"/>
      <c r="J182" s="83"/>
      <c r="K182" s="83"/>
      <c r="L182" s="83"/>
      <c r="M182" s="83"/>
      <c r="N182" s="83"/>
      <c r="O182" s="83"/>
      <c r="P182" s="83"/>
      <c r="Q182" s="48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83"/>
      <c r="J183" s="83"/>
      <c r="K183" s="83"/>
      <c r="L183" s="83"/>
      <c r="M183" s="83"/>
      <c r="N183" s="83"/>
      <c r="O183" s="83"/>
      <c r="P183" s="83"/>
      <c r="Q183" s="48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83"/>
      <c r="J184" s="83"/>
      <c r="K184" s="83"/>
      <c r="L184" s="83"/>
      <c r="M184" s="83"/>
      <c r="N184" s="83"/>
      <c r="O184" s="83"/>
      <c r="P184" s="83"/>
      <c r="Q184" s="48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83"/>
      <c r="J185" s="83"/>
      <c r="K185" s="83"/>
      <c r="L185" s="83"/>
      <c r="M185" s="83"/>
      <c r="N185" s="83"/>
      <c r="O185" s="83"/>
      <c r="P185" s="83"/>
      <c r="Q185" s="48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83"/>
      <c r="J186" s="83"/>
      <c r="K186" s="83"/>
      <c r="L186" s="83"/>
      <c r="M186" s="83"/>
      <c r="N186" s="83"/>
      <c r="O186" s="83"/>
      <c r="P186" s="83"/>
      <c r="Q186" s="48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83"/>
      <c r="J187" s="83"/>
      <c r="K187" s="83"/>
      <c r="L187" s="83"/>
      <c r="M187" s="83"/>
      <c r="N187" s="83"/>
      <c r="O187" s="83"/>
      <c r="P187" s="83"/>
      <c r="Q187" s="48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83"/>
      <c r="J188" s="83"/>
      <c r="K188" s="83"/>
      <c r="L188" s="83"/>
      <c r="M188" s="83"/>
      <c r="N188" s="83"/>
      <c r="O188" s="83"/>
      <c r="P188" s="83"/>
      <c r="Q188" s="48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83"/>
      <c r="J189" s="83"/>
      <c r="K189" s="83"/>
      <c r="L189" s="83"/>
      <c r="M189" s="83"/>
      <c r="N189" s="83"/>
      <c r="O189" s="83"/>
      <c r="P189" s="83"/>
      <c r="Q189" s="48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83"/>
      <c r="J190" s="83"/>
      <c r="K190" s="83"/>
      <c r="L190" s="83"/>
      <c r="M190" s="83"/>
      <c r="N190" s="83"/>
      <c r="O190" s="83"/>
      <c r="P190" s="83"/>
      <c r="Q190" s="48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83"/>
      <c r="J191" s="83"/>
      <c r="K191" s="83"/>
      <c r="L191" s="83"/>
      <c r="M191" s="83"/>
      <c r="N191" s="83"/>
      <c r="O191" s="83"/>
      <c r="P191" s="83"/>
      <c r="Q191" s="48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83"/>
      <c r="J192" s="83"/>
      <c r="K192" s="83"/>
      <c r="L192" s="83"/>
      <c r="M192" s="83"/>
      <c r="N192" s="83"/>
      <c r="O192" s="83"/>
      <c r="P192" s="83"/>
      <c r="Q192" s="48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83"/>
      <c r="J193" s="83"/>
      <c r="K193" s="83"/>
      <c r="L193" s="83"/>
      <c r="M193" s="83"/>
      <c r="N193" s="83"/>
      <c r="O193" s="83"/>
      <c r="P193" s="83"/>
      <c r="Q193" s="48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83"/>
      <c r="J194" s="83"/>
      <c r="K194" s="48"/>
      <c r="L194" s="48"/>
      <c r="M194" s="48"/>
      <c r="N194" s="48"/>
      <c r="O194" s="48"/>
      <c r="P194" s="48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52"/>
      <c r="AC194" s="20"/>
      <c r="AD194" s="20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83"/>
      <c r="J195" s="83"/>
      <c r="K195" s="48"/>
      <c r="L195" s="48"/>
      <c r="M195" s="48"/>
      <c r="N195" s="48"/>
      <c r="O195" s="48"/>
      <c r="P195" s="48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52"/>
      <c r="AC195" s="20"/>
      <c r="AD195" s="20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83"/>
      <c r="J196" s="83"/>
      <c r="K196" s="48"/>
      <c r="L196" s="48"/>
      <c r="M196" s="48"/>
      <c r="N196" s="48"/>
      <c r="O196" s="48"/>
      <c r="P196" s="48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52"/>
      <c r="AC196" s="20"/>
      <c r="AD196" s="20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83"/>
      <c r="J197" s="83"/>
      <c r="K197" s="48"/>
      <c r="L197" s="48"/>
      <c r="M197" s="48"/>
      <c r="N197" s="48"/>
      <c r="O197" s="48"/>
      <c r="P197" s="48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52"/>
      <c r="AC197" s="20"/>
      <c r="AD197" s="20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83"/>
      <c r="J198" s="83"/>
      <c r="K198" s="48"/>
      <c r="L198" s="48"/>
      <c r="M198" s="48"/>
      <c r="N198" s="48"/>
      <c r="O198" s="48"/>
      <c r="P198" s="48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52"/>
      <c r="AC198" s="20"/>
      <c r="AD198" s="20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83"/>
      <c r="J199" s="83"/>
      <c r="K199" s="48"/>
      <c r="L199" s="48"/>
      <c r="M199" s="48"/>
      <c r="N199" s="48"/>
      <c r="O199" s="48"/>
      <c r="P199" s="48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52"/>
      <c r="AC199" s="20"/>
      <c r="AD199" s="20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83"/>
      <c r="J200" s="83"/>
      <c r="K200" s="48"/>
      <c r="L200" s="48"/>
      <c r="M200" s="48"/>
      <c r="N200" s="48"/>
      <c r="O200" s="48"/>
      <c r="P200" s="48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52"/>
      <c r="AC200" s="20"/>
      <c r="AD200" s="20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83"/>
      <c r="J201" s="83"/>
      <c r="K201" s="48"/>
      <c r="L201" s="48"/>
      <c r="M201" s="48"/>
      <c r="N201" s="48"/>
      <c r="O201" s="48"/>
      <c r="P201" s="48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52"/>
      <c r="AC201" s="20"/>
      <c r="AD201" s="20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83"/>
      <c r="J202" s="83"/>
      <c r="K202" s="48"/>
      <c r="L202" s="48"/>
      <c r="M202" s="48"/>
      <c r="N202" s="48"/>
      <c r="O202" s="48"/>
      <c r="P202" s="48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52"/>
      <c r="AC202" s="20"/>
      <c r="AD202" s="20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83"/>
      <c r="J203" s="83"/>
      <c r="K203" s="48"/>
      <c r="L203" s="48"/>
      <c r="M203" s="48"/>
      <c r="N203" s="48"/>
      <c r="O203" s="48"/>
      <c r="P203" s="48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52"/>
      <c r="AC203" s="20"/>
      <c r="AD203" s="20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83"/>
      <c r="J204" s="83"/>
      <c r="K204" s="48"/>
      <c r="L204" s="48"/>
      <c r="M204" s="48"/>
      <c r="N204" s="48"/>
      <c r="O204" s="48"/>
      <c r="P204" s="48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52"/>
      <c r="AC204" s="20"/>
      <c r="AD204" s="20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83"/>
      <c r="J205" s="83"/>
      <c r="K205" s="48"/>
      <c r="L205" s="48"/>
      <c r="M205" s="48"/>
      <c r="N205" s="48"/>
      <c r="O205" s="48"/>
      <c r="P205" s="48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52"/>
      <c r="AC205" s="20"/>
      <c r="AD205" s="20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</row>
    <row r="206" ht="15.75" customHeight="1">
      <c r="A206" s="20"/>
      <c r="B206" s="20"/>
      <c r="C206" s="20"/>
      <c r="D206" s="20"/>
      <c r="E206" s="20"/>
      <c r="F206" s="20"/>
      <c r="G206" s="20"/>
      <c r="H206" s="83"/>
      <c r="I206" s="83"/>
      <c r="J206" s="20"/>
      <c r="K206" s="48"/>
      <c r="L206" s="48"/>
      <c r="M206" s="48"/>
      <c r="N206" s="48"/>
      <c r="O206" s="48"/>
      <c r="P206" s="48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52"/>
      <c r="AC206" s="20"/>
      <c r="AD206" s="20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</row>
    <row r="207" ht="15.75" customHeight="1">
      <c r="A207" s="20"/>
      <c r="B207" s="20"/>
      <c r="C207" s="20"/>
      <c r="D207" s="20"/>
      <c r="E207" s="20"/>
      <c r="F207" s="20"/>
      <c r="G207" s="20"/>
      <c r="H207" s="83"/>
      <c r="I207" s="83"/>
      <c r="J207" s="20"/>
      <c r="K207" s="48"/>
      <c r="L207" s="48"/>
      <c r="M207" s="48"/>
      <c r="N207" s="48"/>
      <c r="O207" s="48"/>
      <c r="P207" s="48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52"/>
      <c r="AC207" s="20"/>
      <c r="AD207" s="20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</row>
    <row r="208" ht="15.75" customHeight="1">
      <c r="A208" s="20"/>
      <c r="B208" s="20"/>
      <c r="C208" s="20"/>
      <c r="D208" s="20"/>
      <c r="E208" s="20"/>
      <c r="F208" s="20"/>
      <c r="G208" s="20"/>
      <c r="H208" s="83"/>
      <c r="I208" s="83"/>
      <c r="J208" s="20"/>
      <c r="K208" s="48"/>
      <c r="L208" s="48"/>
      <c r="M208" s="48"/>
      <c r="N208" s="48"/>
      <c r="O208" s="48"/>
      <c r="P208" s="48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52"/>
      <c r="AC208" s="20"/>
      <c r="AD208" s="20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</row>
    <row r="209" ht="15.75" customHeight="1">
      <c r="A209" s="20"/>
      <c r="B209" s="20"/>
      <c r="C209" s="20"/>
      <c r="D209" s="20"/>
      <c r="E209" s="20"/>
      <c r="F209" s="20"/>
      <c r="G209" s="20"/>
      <c r="H209" s="83"/>
      <c r="I209" s="83"/>
      <c r="J209" s="20"/>
      <c r="K209" s="48"/>
      <c r="L209" s="48"/>
      <c r="M209" s="48"/>
      <c r="N209" s="48"/>
      <c r="O209" s="48"/>
      <c r="P209" s="48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52"/>
      <c r="AC209" s="20"/>
      <c r="AD209" s="20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</row>
    <row r="210" ht="15.75" customHeight="1">
      <c r="A210" s="20"/>
      <c r="B210" s="20"/>
      <c r="C210" s="20"/>
      <c r="D210" s="20"/>
      <c r="E210" s="20"/>
      <c r="F210" s="20"/>
      <c r="G210" s="20"/>
      <c r="H210" s="83"/>
      <c r="I210" s="83"/>
      <c r="J210" s="20"/>
      <c r="K210" s="48"/>
      <c r="L210" s="48"/>
      <c r="M210" s="48"/>
      <c r="N210" s="48"/>
      <c r="O210" s="48"/>
      <c r="P210" s="48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52"/>
      <c r="AC210" s="20"/>
      <c r="AD210" s="20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</row>
    <row r="211" ht="15.75" customHeight="1">
      <c r="A211" s="20"/>
      <c r="B211" s="20"/>
      <c r="C211" s="20"/>
      <c r="D211" s="20"/>
      <c r="E211" s="20"/>
      <c r="F211" s="20"/>
      <c r="G211" s="20"/>
      <c r="H211" s="83"/>
      <c r="I211" s="83"/>
      <c r="J211" s="20"/>
      <c r="K211" s="48"/>
      <c r="L211" s="48"/>
      <c r="M211" s="48"/>
      <c r="N211" s="48"/>
      <c r="O211" s="48"/>
      <c r="P211" s="48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52"/>
      <c r="AC211" s="20"/>
      <c r="AD211" s="20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</row>
    <row r="212" ht="15.75" customHeight="1">
      <c r="A212" s="20"/>
      <c r="B212" s="20"/>
      <c r="C212" s="20"/>
      <c r="D212" s="20"/>
      <c r="E212" s="20"/>
      <c r="F212" s="20"/>
      <c r="G212" s="20"/>
      <c r="H212" s="83"/>
      <c r="I212" s="83"/>
      <c r="J212" s="20"/>
      <c r="K212" s="48"/>
      <c r="L212" s="48"/>
      <c r="M212" s="48"/>
      <c r="N212" s="48"/>
      <c r="O212" s="48"/>
      <c r="P212" s="48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52"/>
      <c r="AC212" s="20"/>
      <c r="AD212" s="20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</row>
    <row r="213" ht="15.75" customHeight="1">
      <c r="A213" s="20"/>
      <c r="B213" s="20"/>
      <c r="C213" s="20"/>
      <c r="D213" s="20"/>
      <c r="E213" s="20"/>
      <c r="F213" s="20"/>
      <c r="G213" s="20"/>
      <c r="H213" s="83"/>
      <c r="I213" s="83"/>
      <c r="J213" s="20"/>
      <c r="K213" s="48"/>
      <c r="L213" s="48"/>
      <c r="M213" s="48"/>
      <c r="N213" s="48"/>
      <c r="O213" s="48"/>
      <c r="P213" s="48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52"/>
      <c r="AC213" s="20"/>
      <c r="AD213" s="20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</row>
    <row r="214" ht="15.75" customHeight="1">
      <c r="A214" s="20"/>
      <c r="B214" s="20"/>
      <c r="C214" s="20"/>
      <c r="D214" s="20"/>
      <c r="E214" s="20"/>
      <c r="F214" s="20"/>
      <c r="G214" s="20"/>
      <c r="H214" s="83"/>
      <c r="I214" s="83"/>
      <c r="J214" s="20"/>
      <c r="K214" s="48"/>
      <c r="L214" s="48"/>
      <c r="M214" s="48"/>
      <c r="N214" s="48"/>
      <c r="O214" s="48"/>
      <c r="P214" s="48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52"/>
      <c r="AC214" s="20"/>
      <c r="AD214" s="20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</row>
    <row r="215" ht="15.75" customHeight="1">
      <c r="A215" s="20"/>
      <c r="B215" s="20"/>
      <c r="C215" s="20"/>
      <c r="D215" s="20"/>
      <c r="E215" s="20"/>
      <c r="F215" s="20"/>
      <c r="G215" s="20"/>
      <c r="H215" s="83"/>
      <c r="I215" s="83"/>
      <c r="J215" s="20"/>
      <c r="K215" s="48"/>
      <c r="L215" s="48"/>
      <c r="M215" s="48"/>
      <c r="N215" s="48"/>
      <c r="O215" s="48"/>
      <c r="P215" s="48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52"/>
      <c r="AC215" s="20"/>
      <c r="AD215" s="20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</row>
    <row r="216" ht="15.75" customHeight="1">
      <c r="A216" s="20"/>
      <c r="B216" s="20"/>
      <c r="C216" s="20"/>
      <c r="D216" s="20"/>
      <c r="E216" s="20"/>
      <c r="F216" s="20"/>
      <c r="G216" s="20"/>
      <c r="H216" s="83"/>
      <c r="I216" s="83"/>
      <c r="J216" s="20"/>
      <c r="K216" s="48"/>
      <c r="L216" s="48"/>
      <c r="M216" s="48"/>
      <c r="N216" s="48"/>
      <c r="O216" s="48"/>
      <c r="P216" s="48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52"/>
      <c r="AC216" s="20"/>
      <c r="AD216" s="20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</row>
    <row r="217" ht="15.75" customHeight="1">
      <c r="A217" s="20"/>
      <c r="B217" s="20"/>
      <c r="C217" s="20"/>
      <c r="D217" s="20"/>
      <c r="E217" s="20"/>
      <c r="F217" s="20"/>
      <c r="G217" s="20"/>
      <c r="H217" s="83"/>
      <c r="I217" s="83"/>
      <c r="J217" s="20"/>
      <c r="K217" s="48"/>
      <c r="L217" s="48"/>
      <c r="M217" s="48"/>
      <c r="N217" s="48"/>
      <c r="O217" s="48"/>
      <c r="P217" s="48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52"/>
      <c r="AC217" s="20"/>
      <c r="AD217" s="20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</row>
    <row r="218" ht="15.75" customHeight="1">
      <c r="A218" s="20"/>
      <c r="B218" s="20"/>
      <c r="C218" s="20"/>
      <c r="D218" s="20"/>
      <c r="E218" s="20"/>
      <c r="F218" s="20"/>
      <c r="G218" s="20"/>
      <c r="H218" s="83"/>
      <c r="I218" s="83"/>
      <c r="J218" s="20"/>
      <c r="K218" s="48"/>
      <c r="L218" s="48"/>
      <c r="M218" s="48"/>
      <c r="N218" s="48"/>
      <c r="O218" s="48"/>
      <c r="P218" s="48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52"/>
      <c r="AC218" s="20"/>
      <c r="AD218" s="20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</row>
    <row r="219" ht="15.75" customHeight="1">
      <c r="A219" s="20"/>
      <c r="B219" s="20"/>
      <c r="C219" s="20"/>
      <c r="D219" s="20"/>
      <c r="E219" s="20"/>
      <c r="F219" s="20"/>
      <c r="G219" s="20"/>
      <c r="H219" s="83"/>
      <c r="I219" s="83"/>
      <c r="J219" s="20"/>
      <c r="K219" s="48"/>
      <c r="L219" s="48"/>
      <c r="M219" s="48"/>
      <c r="N219" s="48"/>
      <c r="O219" s="48"/>
      <c r="P219" s="48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52"/>
      <c r="AC219" s="20"/>
      <c r="AD219" s="20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</row>
    <row r="220" ht="15.75" customHeight="1">
      <c r="A220" s="20"/>
      <c r="B220" s="20"/>
      <c r="C220" s="20"/>
      <c r="D220" s="20"/>
      <c r="E220" s="20"/>
      <c r="F220" s="20"/>
      <c r="G220" s="20"/>
      <c r="H220" s="83"/>
      <c r="I220" s="83"/>
      <c r="J220" s="20"/>
      <c r="K220" s="48"/>
      <c r="L220" s="48"/>
      <c r="M220" s="48"/>
      <c r="N220" s="48"/>
      <c r="O220" s="48"/>
      <c r="P220" s="48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52"/>
      <c r="AC220" s="20"/>
      <c r="AD220" s="20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</row>
    <row r="221" ht="15.75" customHeight="1">
      <c r="A221" s="20"/>
      <c r="B221" s="20"/>
      <c r="C221" s="20"/>
      <c r="D221" s="20"/>
      <c r="E221" s="20"/>
      <c r="F221" s="20"/>
      <c r="G221" s="20"/>
      <c r="H221" s="83"/>
      <c r="I221" s="83"/>
      <c r="J221" s="20"/>
      <c r="K221" s="48"/>
      <c r="L221" s="48"/>
      <c r="M221" s="48"/>
      <c r="N221" s="48"/>
      <c r="O221" s="48"/>
      <c r="P221" s="48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52"/>
      <c r="AC221" s="20"/>
      <c r="AD221" s="20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</row>
    <row r="222" ht="15.75" customHeight="1">
      <c r="A222" s="20"/>
      <c r="B222" s="20"/>
      <c r="C222" s="20"/>
      <c r="D222" s="20"/>
      <c r="E222" s="20"/>
      <c r="F222" s="20"/>
      <c r="G222" s="20"/>
      <c r="H222" s="83"/>
      <c r="I222" s="83"/>
      <c r="J222" s="20"/>
      <c r="K222" s="48"/>
      <c r="L222" s="48"/>
      <c r="M222" s="48"/>
      <c r="N222" s="48"/>
      <c r="O222" s="48"/>
      <c r="P222" s="48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52"/>
      <c r="AC222" s="20"/>
      <c r="AD222" s="20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</row>
    <row r="223" ht="15.75" customHeight="1">
      <c r="A223" s="20"/>
      <c r="B223" s="20"/>
      <c r="C223" s="20"/>
      <c r="D223" s="20"/>
      <c r="E223" s="20"/>
      <c r="F223" s="20"/>
      <c r="G223" s="20"/>
      <c r="H223" s="83"/>
      <c r="I223" s="83"/>
      <c r="J223" s="20"/>
      <c r="K223" s="48"/>
      <c r="L223" s="48"/>
      <c r="M223" s="48"/>
      <c r="N223" s="48"/>
      <c r="O223" s="48"/>
      <c r="P223" s="48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52"/>
      <c r="AC223" s="20"/>
      <c r="AD223" s="20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</row>
    <row r="224" ht="15.75" customHeight="1">
      <c r="A224" s="20"/>
      <c r="B224" s="20"/>
      <c r="C224" s="20"/>
      <c r="D224" s="20"/>
      <c r="E224" s="20"/>
      <c r="F224" s="20"/>
      <c r="G224" s="20"/>
      <c r="H224" s="83"/>
      <c r="I224" s="83"/>
      <c r="J224" s="20"/>
      <c r="K224" s="48"/>
      <c r="L224" s="48"/>
      <c r="M224" s="48"/>
      <c r="N224" s="48"/>
      <c r="O224" s="48"/>
      <c r="P224" s="48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52"/>
      <c r="AC224" s="20"/>
      <c r="AD224" s="20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</row>
    <row r="225" ht="15.75" customHeight="1">
      <c r="A225" s="20"/>
      <c r="B225" s="20"/>
      <c r="C225" s="20"/>
      <c r="D225" s="20"/>
      <c r="E225" s="20"/>
      <c r="F225" s="20"/>
      <c r="G225" s="20"/>
      <c r="H225" s="83"/>
      <c r="I225" s="83"/>
      <c r="J225" s="20"/>
      <c r="K225" s="48"/>
      <c r="L225" s="48"/>
      <c r="M225" s="48"/>
      <c r="N225" s="48"/>
      <c r="O225" s="48"/>
      <c r="P225" s="48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52"/>
      <c r="AC225" s="20"/>
      <c r="AD225" s="20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</row>
    <row r="226" ht="15.75" customHeight="1">
      <c r="A226" s="20"/>
      <c r="B226" s="20"/>
      <c r="C226" s="20"/>
      <c r="D226" s="20"/>
      <c r="E226" s="20"/>
      <c r="F226" s="20"/>
      <c r="G226" s="20"/>
      <c r="H226" s="83"/>
      <c r="I226" s="83"/>
      <c r="J226" s="20"/>
      <c r="K226" s="48"/>
      <c r="L226" s="48"/>
      <c r="M226" s="48"/>
      <c r="N226" s="48"/>
      <c r="O226" s="48"/>
      <c r="P226" s="48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52"/>
      <c r="AC226" s="20"/>
      <c r="AD226" s="20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</row>
    <row r="227" ht="15.75" customHeight="1">
      <c r="A227" s="20"/>
      <c r="B227" s="20"/>
      <c r="C227" s="20"/>
      <c r="D227" s="20"/>
      <c r="E227" s="20"/>
      <c r="F227" s="20"/>
      <c r="G227" s="20"/>
      <c r="H227" s="83"/>
      <c r="I227" s="83"/>
      <c r="J227" s="20"/>
      <c r="K227" s="48"/>
      <c r="L227" s="48"/>
      <c r="M227" s="48"/>
      <c r="N227" s="48"/>
      <c r="O227" s="48"/>
      <c r="P227" s="48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52"/>
      <c r="AC227" s="20"/>
      <c r="AD227" s="20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</row>
    <row r="228" ht="15.75" customHeight="1">
      <c r="A228" s="20"/>
      <c r="B228" s="20"/>
      <c r="C228" s="20"/>
      <c r="D228" s="20"/>
      <c r="E228" s="20"/>
      <c r="F228" s="20"/>
      <c r="G228" s="20"/>
      <c r="H228" s="83"/>
      <c r="I228" s="83"/>
      <c r="J228" s="20"/>
      <c r="K228" s="48"/>
      <c r="L228" s="48"/>
      <c r="M228" s="48"/>
      <c r="N228" s="48"/>
      <c r="O228" s="48"/>
      <c r="P228" s="48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52"/>
      <c r="AC228" s="20"/>
      <c r="AD228" s="20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</row>
    <row r="229" ht="15.75" customHeight="1">
      <c r="A229" s="20"/>
      <c r="B229" s="20"/>
      <c r="C229" s="20"/>
      <c r="D229" s="20"/>
      <c r="E229" s="20"/>
      <c r="F229" s="20"/>
      <c r="G229" s="20"/>
      <c r="H229" s="83"/>
      <c r="I229" s="83"/>
      <c r="J229" s="20"/>
      <c r="K229" s="48"/>
      <c r="L229" s="48"/>
      <c r="M229" s="48"/>
      <c r="N229" s="48"/>
      <c r="O229" s="48"/>
      <c r="P229" s="48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52"/>
      <c r="AC229" s="20"/>
      <c r="AD229" s="20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</row>
    <row r="230" ht="15.75" customHeight="1">
      <c r="A230" s="20"/>
      <c r="B230" s="20"/>
      <c r="C230" s="20"/>
      <c r="D230" s="20"/>
      <c r="E230" s="20"/>
      <c r="F230" s="20"/>
      <c r="G230" s="20"/>
      <c r="H230" s="83"/>
      <c r="I230" s="83"/>
      <c r="J230" s="20"/>
      <c r="K230" s="48"/>
      <c r="L230" s="48"/>
      <c r="M230" s="48"/>
      <c r="N230" s="48"/>
      <c r="O230" s="48"/>
      <c r="P230" s="48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52"/>
      <c r="AC230" s="20"/>
      <c r="AD230" s="20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</row>
    <row r="231" ht="15.75" customHeight="1">
      <c r="A231" s="20"/>
      <c r="B231" s="20"/>
      <c r="C231" s="20"/>
      <c r="D231" s="20"/>
      <c r="E231" s="20"/>
      <c r="F231" s="20"/>
      <c r="G231" s="20"/>
      <c r="H231" s="83"/>
      <c r="I231" s="83"/>
      <c r="J231" s="20"/>
      <c r="K231" s="48"/>
      <c r="L231" s="48"/>
      <c r="M231" s="48"/>
      <c r="N231" s="48"/>
      <c r="O231" s="48"/>
      <c r="P231" s="48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52"/>
      <c r="AC231" s="20"/>
      <c r="AD231" s="20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</row>
    <row r="232" ht="15.75" customHeight="1">
      <c r="A232" s="20"/>
      <c r="B232" s="20"/>
      <c r="C232" s="20"/>
      <c r="D232" s="20"/>
      <c r="E232" s="20"/>
      <c r="F232" s="20"/>
      <c r="G232" s="20"/>
      <c r="H232" s="83"/>
      <c r="I232" s="83"/>
      <c r="J232" s="20"/>
      <c r="K232" s="48"/>
      <c r="L232" s="48"/>
      <c r="M232" s="48"/>
      <c r="N232" s="48"/>
      <c r="O232" s="48"/>
      <c r="P232" s="48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52"/>
      <c r="AC232" s="20"/>
      <c r="AD232" s="20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</row>
    <row r="233" ht="15.75" customHeight="1">
      <c r="A233" s="20"/>
      <c r="B233" s="20"/>
      <c r="C233" s="20"/>
      <c r="D233" s="20"/>
      <c r="E233" s="20"/>
      <c r="F233" s="20"/>
      <c r="G233" s="20"/>
      <c r="H233" s="83"/>
      <c r="I233" s="83"/>
      <c r="J233" s="20"/>
      <c r="K233" s="48"/>
      <c r="L233" s="48"/>
      <c r="M233" s="48"/>
      <c r="N233" s="48"/>
      <c r="O233" s="48"/>
      <c r="P233" s="48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52"/>
      <c r="AC233" s="20"/>
      <c r="AD233" s="20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</row>
    <row r="234" ht="15.75" customHeight="1">
      <c r="A234" s="20"/>
      <c r="B234" s="20"/>
      <c r="C234" s="20"/>
      <c r="D234" s="20"/>
      <c r="E234" s="20"/>
      <c r="F234" s="20"/>
      <c r="G234" s="20"/>
      <c r="H234" s="83"/>
      <c r="I234" s="83"/>
      <c r="J234" s="20"/>
      <c r="K234" s="48"/>
      <c r="L234" s="48"/>
      <c r="M234" s="48"/>
      <c r="N234" s="48"/>
      <c r="O234" s="48"/>
      <c r="P234" s="48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52"/>
      <c r="AC234" s="20"/>
      <c r="AD234" s="20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</row>
    <row r="235" ht="15.75" customHeight="1">
      <c r="A235" s="20"/>
      <c r="B235" s="20"/>
      <c r="C235" s="20"/>
      <c r="D235" s="20"/>
      <c r="E235" s="20"/>
      <c r="F235" s="20"/>
      <c r="G235" s="20"/>
      <c r="H235" s="83"/>
      <c r="I235" s="83"/>
      <c r="J235" s="20"/>
      <c r="K235" s="48"/>
      <c r="L235" s="48"/>
      <c r="M235" s="48"/>
      <c r="N235" s="48"/>
      <c r="O235" s="48"/>
      <c r="P235" s="48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52"/>
      <c r="AC235" s="20"/>
      <c r="AD235" s="20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</row>
    <row r="236" ht="15.75" customHeight="1">
      <c r="A236" s="20"/>
      <c r="B236" s="20"/>
      <c r="C236" s="20"/>
      <c r="D236" s="20"/>
      <c r="E236" s="20"/>
      <c r="F236" s="20"/>
      <c r="G236" s="20"/>
      <c r="H236" s="83"/>
      <c r="I236" s="83"/>
      <c r="J236" s="20"/>
      <c r="K236" s="48"/>
      <c r="L236" s="48"/>
      <c r="M236" s="48"/>
      <c r="N236" s="48"/>
      <c r="O236" s="48"/>
      <c r="P236" s="48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52"/>
      <c r="AC236" s="20"/>
      <c r="AD236" s="20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</row>
    <row r="237" ht="15.75" customHeight="1">
      <c r="A237" s="20"/>
      <c r="B237" s="20"/>
      <c r="C237" s="20"/>
      <c r="D237" s="20"/>
      <c r="E237" s="20"/>
      <c r="F237" s="20"/>
      <c r="G237" s="20"/>
      <c r="H237" s="83"/>
      <c r="I237" s="83"/>
      <c r="J237" s="20"/>
      <c r="K237" s="48"/>
      <c r="L237" s="48"/>
      <c r="M237" s="48"/>
      <c r="N237" s="48"/>
      <c r="O237" s="48"/>
      <c r="P237" s="48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52"/>
      <c r="AC237" s="20"/>
      <c r="AD237" s="20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</row>
    <row r="238" ht="15.75" customHeight="1">
      <c r="A238" s="20"/>
      <c r="B238" s="20"/>
      <c r="C238" s="20"/>
      <c r="D238" s="20"/>
      <c r="E238" s="20"/>
      <c r="F238" s="20"/>
      <c r="G238" s="20"/>
      <c r="H238" s="83"/>
      <c r="I238" s="83"/>
      <c r="J238" s="20"/>
      <c r="K238" s="48"/>
      <c r="L238" s="48"/>
      <c r="M238" s="48"/>
      <c r="N238" s="48"/>
      <c r="O238" s="48"/>
      <c r="P238" s="48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52"/>
      <c r="AC238" s="20"/>
      <c r="AD238" s="20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</row>
    <row r="239" ht="15.75" customHeight="1">
      <c r="A239" s="20"/>
      <c r="B239" s="20"/>
      <c r="C239" s="20"/>
      <c r="D239" s="20"/>
      <c r="E239" s="20"/>
      <c r="F239" s="20"/>
      <c r="G239" s="20"/>
      <c r="H239" s="83"/>
      <c r="I239" s="83"/>
      <c r="J239" s="20"/>
      <c r="K239" s="48"/>
      <c r="L239" s="48"/>
      <c r="M239" s="48"/>
      <c r="N239" s="48"/>
      <c r="O239" s="48"/>
      <c r="P239" s="48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52"/>
      <c r="AC239" s="20"/>
      <c r="AD239" s="20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</row>
    <row r="240" ht="15.75" customHeight="1">
      <c r="A240" s="20"/>
      <c r="B240" s="20"/>
      <c r="C240" s="20"/>
      <c r="D240" s="20"/>
      <c r="E240" s="20"/>
      <c r="F240" s="20"/>
      <c r="G240" s="20"/>
      <c r="H240" s="83"/>
      <c r="I240" s="83"/>
      <c r="J240" s="20"/>
      <c r="K240" s="48"/>
      <c r="L240" s="48"/>
      <c r="M240" s="48"/>
      <c r="N240" s="48"/>
      <c r="O240" s="48"/>
      <c r="P240" s="48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52"/>
      <c r="AC240" s="20"/>
      <c r="AD240" s="20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</row>
    <row r="241" ht="15.75" customHeight="1">
      <c r="A241" s="20"/>
      <c r="B241" s="20"/>
      <c r="C241" s="20"/>
      <c r="D241" s="20"/>
      <c r="E241" s="20"/>
      <c r="F241" s="20"/>
      <c r="G241" s="20"/>
      <c r="H241" s="83"/>
      <c r="I241" s="83"/>
      <c r="J241" s="20"/>
      <c r="K241" s="48"/>
      <c r="L241" s="48"/>
      <c r="M241" s="48"/>
      <c r="N241" s="48"/>
      <c r="O241" s="48"/>
      <c r="P241" s="48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52"/>
      <c r="AC241" s="20"/>
      <c r="AD241" s="20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</row>
    <row r="242" ht="15.75" customHeight="1">
      <c r="A242" s="20"/>
      <c r="B242" s="20"/>
      <c r="C242" s="20"/>
      <c r="D242" s="20"/>
      <c r="E242" s="20"/>
      <c r="F242" s="20"/>
      <c r="G242" s="20"/>
      <c r="H242" s="83"/>
      <c r="I242" s="83"/>
      <c r="J242" s="20"/>
      <c r="K242" s="48"/>
      <c r="L242" s="48"/>
      <c r="M242" s="48"/>
      <c r="N242" s="48"/>
      <c r="O242" s="48"/>
      <c r="P242" s="48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52"/>
      <c r="AC242" s="20"/>
      <c r="AD242" s="20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48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48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48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48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48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48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48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48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48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48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48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48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48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48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48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48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48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48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48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48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48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48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48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48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48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48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48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48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48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48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48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48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48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48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48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48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48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48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48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48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48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48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48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48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48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48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48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48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48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48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48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48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48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48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48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48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48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48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48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48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48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48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48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48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48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48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48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48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48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48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48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48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48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48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48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48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48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48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48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48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48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48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48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48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48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48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48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48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48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48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48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48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48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48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48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48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48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48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48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48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48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48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48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48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48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48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48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48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48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48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48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48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48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48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48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48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48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48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48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48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48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48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48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48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48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48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48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48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48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48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48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48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48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48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48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48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48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48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48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48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48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48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48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48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48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48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48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48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48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48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48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48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48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48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48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48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48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48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48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48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48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48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48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48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48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48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48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48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48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48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48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48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48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48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48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48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48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48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48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48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48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48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48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48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48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48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48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48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48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48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48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48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48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48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48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48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48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48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48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48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48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48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48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48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48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48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48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48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48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48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48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48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48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48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48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48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48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48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48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48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48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48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48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48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48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48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48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48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48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48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48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48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48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48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48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48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48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48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48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48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48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48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48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48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48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48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48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48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48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48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48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48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48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48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48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48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48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48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48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48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48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48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48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48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48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48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48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48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48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48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48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48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48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48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48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48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48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48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48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48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48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48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48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48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48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48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48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48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48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48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48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48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48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48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48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48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48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48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48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48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48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48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48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48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48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48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48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48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48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48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48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48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48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48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48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48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48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48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48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48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48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48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48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48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48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48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48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48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48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48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48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48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48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48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48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48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48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48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48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48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48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48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48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48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48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48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48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48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48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48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48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48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48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48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48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48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48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48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48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48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48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48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48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48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48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48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48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48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48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48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48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48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48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48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48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48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48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48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48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48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48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48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48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48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48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48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48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48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48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48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48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48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48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48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48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48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48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48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48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48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48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48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48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48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48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48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48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48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48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48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48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48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48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48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48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48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48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48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48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48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48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48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48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48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48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48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48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48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48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48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48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48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48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48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48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48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48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48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48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48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48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48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48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48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48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48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48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48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48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48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48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48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48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48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48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48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48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48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48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48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48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48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48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48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48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48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48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48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48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48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48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48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48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48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48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48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48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48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48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48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48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48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48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48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48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48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48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48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48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48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48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48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48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48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48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48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48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48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48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48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48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48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48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48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48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48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48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48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48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48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48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48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48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48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48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48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48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48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48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48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48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48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48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48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48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48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48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48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48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48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48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48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48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48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48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48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48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48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48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48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48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48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48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48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48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48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48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48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48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48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48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48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48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48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48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48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48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48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48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48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48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48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48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48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48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48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48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48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48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48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48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48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48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48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48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48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48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48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48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48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48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48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48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48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48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48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48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48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48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48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48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48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48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48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48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48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48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48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48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48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48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48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48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48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48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48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48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48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48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48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48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48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48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48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48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48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48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48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48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48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48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48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48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48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48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48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48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48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48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48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48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48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48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48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48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48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48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48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48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48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48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48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48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48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48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48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48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48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48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48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48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48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48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48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48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48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48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48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48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48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48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48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48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48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48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48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48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48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48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48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48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48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48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48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48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48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48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48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48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48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48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48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48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48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48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48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48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48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48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48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48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48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48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48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48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48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48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48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48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48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48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48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48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48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48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48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48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48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48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48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48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48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48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48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48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48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48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48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48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48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48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48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48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48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48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48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48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48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48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48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48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48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48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48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48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48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48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48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48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48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48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48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48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48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48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48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48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48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48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48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48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48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48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48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48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48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48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48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48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</row>
    <row r="1002" ht="15.75" customHeight="1">
      <c r="A1002" s="20"/>
      <c r="B1002" s="20"/>
      <c r="C1002" s="20"/>
      <c r="D1002" s="20"/>
      <c r="E1002" s="20"/>
      <c r="F1002" s="20"/>
      <c r="G1002" s="20"/>
      <c r="H1002" s="20"/>
      <c r="I1002" s="48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</row>
    <row r="1003" ht="15.75" customHeight="1">
      <c r="A1003" s="20"/>
      <c r="B1003" s="20"/>
      <c r="C1003" s="20"/>
      <c r="D1003" s="20"/>
      <c r="E1003" s="20"/>
      <c r="F1003" s="20"/>
      <c r="G1003" s="20"/>
      <c r="H1003" s="20"/>
      <c r="I1003" s="48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48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</row>
    <row r="1005" ht="15.75" customHeight="1">
      <c r="A1005" s="20"/>
      <c r="B1005" s="20"/>
      <c r="C1005" s="20"/>
      <c r="D1005" s="20"/>
      <c r="E1005" s="20"/>
      <c r="F1005" s="20"/>
      <c r="G1005" s="20"/>
      <c r="H1005" s="20"/>
      <c r="I1005" s="48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</row>
    <row r="1006" ht="15.75" customHeight="1">
      <c r="A1006" s="20"/>
      <c r="B1006" s="20"/>
      <c r="C1006" s="20"/>
      <c r="D1006" s="20"/>
      <c r="E1006" s="20"/>
      <c r="F1006" s="20"/>
      <c r="G1006" s="20"/>
      <c r="H1006" s="20"/>
      <c r="I1006" s="48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48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48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</row>
    <row r="1009" ht="15.75" customHeight="1">
      <c r="A1009" s="20"/>
      <c r="B1009" s="20"/>
      <c r="C1009" s="20"/>
      <c r="D1009" s="20"/>
      <c r="E1009" s="20"/>
      <c r="F1009" s="20"/>
      <c r="G1009" s="20"/>
      <c r="H1009" s="20"/>
      <c r="I1009" s="48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</row>
    <row r="1010" ht="15.75" customHeight="1">
      <c r="A1010" s="20"/>
      <c r="B1010" s="20"/>
      <c r="C1010" s="20"/>
      <c r="D1010" s="20"/>
      <c r="E1010" s="20"/>
      <c r="F1010" s="20"/>
      <c r="G1010" s="20"/>
      <c r="H1010" s="20"/>
      <c r="I1010" s="48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</row>
    <row r="1011" ht="15.75" customHeight="1">
      <c r="A1011" s="20"/>
      <c r="B1011" s="20"/>
      <c r="C1011" s="20"/>
      <c r="D1011" s="20"/>
      <c r="E1011" s="20"/>
      <c r="F1011" s="20"/>
      <c r="G1011" s="20"/>
      <c r="H1011" s="20"/>
      <c r="I1011" s="48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</row>
    <row r="1012" ht="15.75" customHeight="1">
      <c r="A1012" s="20"/>
      <c r="B1012" s="20"/>
      <c r="C1012" s="20"/>
      <c r="D1012" s="20"/>
      <c r="E1012" s="20"/>
      <c r="F1012" s="20"/>
      <c r="G1012" s="20"/>
      <c r="H1012" s="20"/>
      <c r="I1012" s="48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</row>
    <row r="1013" ht="15.75" customHeight="1">
      <c r="A1013" s="20"/>
      <c r="B1013" s="20"/>
      <c r="C1013" s="20"/>
      <c r="D1013" s="20"/>
      <c r="E1013" s="20"/>
      <c r="F1013" s="20"/>
      <c r="G1013" s="20"/>
      <c r="H1013" s="20"/>
      <c r="I1013" s="48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</row>
    <row r="1014" ht="15.75" customHeight="1">
      <c r="A1014" s="20"/>
      <c r="B1014" s="20"/>
      <c r="C1014" s="20"/>
      <c r="D1014" s="20"/>
      <c r="E1014" s="20"/>
      <c r="F1014" s="20"/>
      <c r="G1014" s="20"/>
      <c r="H1014" s="20"/>
      <c r="I1014" s="48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</row>
    <row r="1015" ht="15.75" customHeight="1">
      <c r="A1015" s="20"/>
      <c r="B1015" s="20"/>
      <c r="C1015" s="20"/>
      <c r="D1015" s="20"/>
      <c r="E1015" s="20"/>
      <c r="F1015" s="20"/>
      <c r="G1015" s="20"/>
      <c r="H1015" s="20"/>
      <c r="I1015" s="48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</row>
    <row r="1016" ht="15.75" customHeight="1">
      <c r="A1016" s="20"/>
      <c r="B1016" s="20"/>
      <c r="C1016" s="20"/>
      <c r="D1016" s="20"/>
      <c r="E1016" s="20"/>
      <c r="F1016" s="20"/>
      <c r="G1016" s="20"/>
      <c r="H1016" s="20"/>
      <c r="I1016" s="48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</row>
    <row r="1017" ht="15.75" customHeight="1">
      <c r="A1017" s="20"/>
      <c r="B1017" s="20"/>
      <c r="C1017" s="20"/>
      <c r="D1017" s="20"/>
      <c r="E1017" s="20"/>
      <c r="F1017" s="20"/>
      <c r="G1017" s="20"/>
      <c r="H1017" s="20"/>
      <c r="I1017" s="48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</row>
  </sheetData>
  <mergeCells count="6">
    <mergeCell ref="A27:A28"/>
    <mergeCell ref="B27:B28"/>
    <mergeCell ref="W29:W30"/>
    <mergeCell ref="X29:X30"/>
    <mergeCell ref="Y29:Y30"/>
    <mergeCell ref="AA29:AA30"/>
  </mergeCells>
  <conditionalFormatting sqref="A6:AH1000">
    <cfRule type="expression" dxfId="14" priority="1" stopIfTrue="1">
      <formula>$B6="ELABOR. ADITIVO"</formula>
    </cfRule>
  </conditionalFormatting>
  <conditionalFormatting sqref="A6:AB1017">
    <cfRule type="expression" dxfId="7" priority="2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AB1017">
    <cfRule type="expression" dxfId="8" priority="3" stopIfTrue="1">
      <formula>OR($B6="RECURSOS PARLAMENTAR - EMPENHO", $B6="EMPENHAR - RECURSOS PARLAMENTAR")</formula>
    </cfRule>
  </conditionalFormatting>
  <conditionalFormatting sqref="A6:AB1017">
    <cfRule type="expression" dxfId="5" priority="4" stopIfTrue="1">
      <formula>OR($B6="2º CART. CONTRATO - ELABOR. CONTRATO", $B6="AGUARDAN. ASS. CONTRATO", $B6="PUBLICAÇÃO DO CONTRATO")</formula>
    </cfRule>
  </conditionalFormatting>
  <conditionalFormatting sqref="A6:AB1017">
    <cfRule type="expression" dxfId="9" priority="5" stopIfTrue="1">
      <formula>$B6="CONTRATO COM GESTOR CONTRATO"</formula>
    </cfRule>
  </conditionalFormatting>
  <conditionalFormatting sqref="A6:AB1017">
    <cfRule type="expression" dxfId="10" priority="6" stopIfTrue="1">
      <formula>$B6="DEVOLVIDO PARA PAGAMENTO"</formula>
    </cfRule>
  </conditionalFormatting>
  <conditionalFormatting sqref="A6:AB1017">
    <cfRule type="expression" dxfId="11" priority="7" stopIfTrue="1">
      <formula>OR($B6="LIQUIDADO", $B6="PAGO")</formula>
    </cfRule>
  </conditionalFormatting>
  <conditionalFormatting sqref="A6:AB1017">
    <cfRule type="expression" dxfId="3" priority="8" stopIfTrue="1">
      <formula>$B6="ENVIADO SAF PARA TRANSF. CONTÁBIL"</formula>
    </cfRule>
  </conditionalFormatting>
  <conditionalFormatting sqref="A6:AB1017">
    <cfRule type="expression" dxfId="3" priority="9" stopIfTrue="1">
      <formula>$B6="ENVIADO SAF PARA TRANSF. CONTÁBIL"</formula>
    </cfRule>
  </conditionalFormatting>
  <conditionalFormatting sqref="A6:AB1017">
    <cfRule type="expression" dxfId="12" priority="10" stopIfTrue="1">
      <formula>OR($B6="LIQUIDADO", $B6="PAGO")</formula>
    </cfRule>
  </conditionalFormatting>
  <conditionalFormatting sqref="A6:AB1017">
    <cfRule type="expression" dxfId="13" priority="11" stopIfTrue="1">
      <formula>$B6="DEVOLVIDO PARA PAGAMENTO"</formula>
    </cfRule>
  </conditionalFormatting>
  <conditionalFormatting sqref="A6:AB1017">
    <cfRule type="expression" dxfId="9" priority="12" stopIfTrue="1">
      <formula>$B6="CONTRATO COM GESTOR CONTRATO"</formula>
    </cfRule>
  </conditionalFormatting>
  <conditionalFormatting sqref="A6:AB1017">
    <cfRule type="expression" dxfId="5" priority="13" stopIfTrue="1">
      <formula>OR($B6="2º CART. CONTRATO - ELABOR. CONTRATO", $B6="AGUARDAN. ASS. CONTRATO", $B6="PUBLICAÇÃO DO CONTRATO")</formula>
    </cfRule>
  </conditionalFormatting>
  <conditionalFormatting sqref="A6:AB1017">
    <cfRule type="expression" dxfId="8" priority="14" stopIfTrue="1">
      <formula>OR($B6="RECURSOS PARLAMENTAR - EMPENHO", $B6="EMPENHAR - RECURSOS PARLAMENTAR")</formula>
    </cfRule>
  </conditionalFormatting>
  <conditionalFormatting sqref="A6:AB1017">
    <cfRule type="expression" dxfId="7" priority="15" stopIfTrue="1">
      <formula>OR($B6="CRIANDO O PROCESSO", $B6="PESQUIA DE PREÇOS", $B6="MANIFESTAÇÃO GESTOR", $B6="AGUARDAN. AUTORIZAÇÃO DIRIGENTE", $B6="ELABORAÇÃO DESPACHO CH SEÇ FIN")</formula>
    </cfRule>
  </conditionalFormatting>
  <dataValidations>
    <dataValidation type="list" allowBlank="1" showErrorMessage="1" sqref="I6:I1000">
      <formula1>LISTA!$O$3:$O$200</formula1>
    </dataValidation>
    <dataValidation type="list" allowBlank="1" sqref="B6:B27 B29:B1017">
      <formula1>LISTA!$E$22:$E$41</formula1>
    </dataValidation>
    <dataValidation type="list" allowBlank="1" showErrorMessage="1" sqref="H6:H1000">
      <formula1>LISTA!$E$12:$E$20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3.43"/>
    <col customWidth="1" min="3" max="3" width="13.14"/>
    <col customWidth="1" min="4" max="4" width="15.86"/>
    <col customWidth="1" min="5" max="5" width="13.14"/>
    <col customWidth="1" min="6" max="6" width="19.14"/>
    <col customWidth="1" min="7" max="7" width="19.86"/>
    <col customWidth="1" min="8" max="8" width="25.14"/>
    <col customWidth="1" min="9" max="9" width="25.43"/>
    <col customWidth="1" min="10" max="10" width="15.14"/>
    <col customWidth="1" min="11" max="11" width="23.43"/>
    <col customWidth="1" min="12" max="12" width="25.43"/>
    <col customWidth="1" min="13" max="13" width="15.14"/>
    <col customWidth="1" min="14" max="19" width="25.43"/>
    <col customWidth="1" min="20" max="20" width="16.0"/>
    <col customWidth="1" min="21" max="21" width="37.0"/>
    <col customWidth="1" min="22" max="22" width="12.71"/>
    <col customWidth="1" min="23" max="23" width="41.0"/>
    <col customWidth="1" min="24" max="24" width="36.57"/>
    <col customWidth="1" min="25" max="25" width="18.57"/>
    <col customWidth="1" min="26" max="26" width="23.57"/>
    <col customWidth="1" min="27" max="27" width="23.29"/>
    <col customWidth="1" min="28" max="28" width="8.14"/>
    <col customWidth="1" min="29" max="29" width="16.0"/>
    <col customWidth="1" min="30" max="30" width="34.29"/>
  </cols>
  <sheetData>
    <row r="1" ht="48.75" customHeight="1">
      <c r="A1" s="7" t="s">
        <v>10</v>
      </c>
      <c r="B1" s="9" t="s">
        <v>11</v>
      </c>
      <c r="C1" s="9" t="s">
        <v>12</v>
      </c>
      <c r="D1" s="7" t="s">
        <v>706</v>
      </c>
      <c r="E1" s="169" t="s">
        <v>14</v>
      </c>
      <c r="F1" s="9" t="s">
        <v>15</v>
      </c>
      <c r="G1" s="15" t="s">
        <v>155</v>
      </c>
      <c r="H1" s="15" t="s">
        <v>17</v>
      </c>
      <c r="I1" s="16" t="s">
        <v>18</v>
      </c>
      <c r="J1" s="9" t="s">
        <v>19</v>
      </c>
      <c r="K1" s="170" t="s">
        <v>443</v>
      </c>
      <c r="L1" s="9" t="s">
        <v>20</v>
      </c>
      <c r="M1" s="9" t="s">
        <v>21</v>
      </c>
      <c r="N1" s="9" t="s">
        <v>6</v>
      </c>
      <c r="O1" s="9" t="s">
        <v>156</v>
      </c>
      <c r="Q1" s="18"/>
      <c r="R1" s="20"/>
      <c r="S1" s="20"/>
      <c r="T1" s="20"/>
      <c r="U1" s="20"/>
      <c r="V1" s="20"/>
      <c r="W1" s="20"/>
      <c r="X1" s="20"/>
      <c r="Y1" s="20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</row>
    <row r="2" ht="54.0" customHeight="1">
      <c r="A2" s="28" t="s">
        <v>968</v>
      </c>
      <c r="B2" s="28" t="s">
        <v>969</v>
      </c>
      <c r="C2" s="31" t="s">
        <v>970</v>
      </c>
      <c r="D2" s="33" t="s">
        <v>971</v>
      </c>
      <c r="E2" s="172" t="s">
        <v>972</v>
      </c>
      <c r="F2" s="33" t="s">
        <v>920</v>
      </c>
      <c r="G2" s="35" t="s">
        <v>973</v>
      </c>
      <c r="H2" s="35" t="s">
        <v>921</v>
      </c>
      <c r="I2" s="38">
        <v>299750.0</v>
      </c>
      <c r="J2" s="33" t="s">
        <v>974</v>
      </c>
      <c r="K2" s="39" t="s">
        <v>131</v>
      </c>
      <c r="L2" s="39">
        <v>46162.0</v>
      </c>
      <c r="M2" s="28" t="s">
        <v>34</v>
      </c>
      <c r="N2" s="28" t="s">
        <v>793</v>
      </c>
      <c r="O2" s="28" t="s">
        <v>144</v>
      </c>
      <c r="Q2" s="44"/>
      <c r="R2" s="20"/>
      <c r="S2" s="20"/>
      <c r="T2" s="20"/>
      <c r="U2" s="20"/>
      <c r="V2" s="20"/>
      <c r="W2" s="20"/>
      <c r="X2" s="20"/>
      <c r="Y2" s="20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</row>
    <row r="3" ht="15.0" customHeight="1">
      <c r="A3" s="20"/>
      <c r="B3" s="20"/>
      <c r="C3" s="20"/>
      <c r="D3" s="20"/>
      <c r="E3" s="20"/>
      <c r="F3" s="20"/>
      <c r="G3" s="20"/>
      <c r="H3" s="20"/>
      <c r="I3" s="48"/>
      <c r="J3" s="20"/>
      <c r="K3" s="20"/>
      <c r="L3" s="20"/>
      <c r="M3" s="20"/>
      <c r="N3" s="20"/>
      <c r="O3" s="20"/>
      <c r="P3" s="20"/>
      <c r="Q3" s="20"/>
      <c r="R3" s="20"/>
      <c r="S3" s="52"/>
      <c r="T3" s="52"/>
      <c r="U3" s="20"/>
      <c r="V3" s="54"/>
      <c r="W3" s="20"/>
      <c r="X3" s="20"/>
      <c r="Y3" s="20"/>
      <c r="Z3" s="20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</row>
    <row r="4" ht="15.0" customHeight="1">
      <c r="A4" s="20"/>
      <c r="B4" s="20"/>
      <c r="C4" s="20"/>
      <c r="D4" s="20"/>
      <c r="E4" s="20"/>
      <c r="F4" s="20"/>
      <c r="G4" s="20"/>
      <c r="H4" s="20"/>
      <c r="I4" s="4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</row>
    <row r="5" ht="15.0" customHeight="1">
      <c r="A5" s="66" t="s">
        <v>52</v>
      </c>
      <c r="B5" s="173" t="s">
        <v>6</v>
      </c>
      <c r="C5" s="173" t="s">
        <v>54</v>
      </c>
      <c r="D5" s="173" t="s">
        <v>166</v>
      </c>
      <c r="E5" s="173" t="s">
        <v>56</v>
      </c>
      <c r="F5" s="437" t="s">
        <v>57</v>
      </c>
      <c r="G5" s="437" t="s">
        <v>58</v>
      </c>
      <c r="H5" s="437" t="s">
        <v>64</v>
      </c>
      <c r="I5" s="451" t="s">
        <v>65</v>
      </c>
      <c r="J5" s="439" t="s">
        <v>66</v>
      </c>
      <c r="K5" s="440" t="s">
        <v>67</v>
      </c>
      <c r="L5" s="442" t="s">
        <v>73</v>
      </c>
      <c r="M5" s="441" t="s">
        <v>74</v>
      </c>
      <c r="N5" s="442" t="s">
        <v>75</v>
      </c>
      <c r="O5" s="442" t="s">
        <v>76</v>
      </c>
      <c r="P5" s="442" t="s">
        <v>77</v>
      </c>
      <c r="Q5" s="442" t="s">
        <v>78</v>
      </c>
      <c r="R5" s="442" t="s">
        <v>79</v>
      </c>
      <c r="S5" s="442" t="s">
        <v>80</v>
      </c>
      <c r="T5" s="442" t="s">
        <v>81</v>
      </c>
      <c r="U5" s="443" t="s">
        <v>83</v>
      </c>
      <c r="V5" s="444" t="s">
        <v>84</v>
      </c>
      <c r="W5" s="469" t="s">
        <v>714</v>
      </c>
      <c r="X5" s="182"/>
      <c r="Y5" s="83"/>
      <c r="Z5" s="20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</row>
    <row r="6" ht="15.0" customHeight="1">
      <c r="A6" s="233"/>
      <c r="B6" s="233"/>
      <c r="C6" s="233"/>
      <c r="D6" s="233"/>
      <c r="E6" s="233"/>
      <c r="F6" s="240"/>
      <c r="G6" s="398"/>
      <c r="H6" s="233"/>
      <c r="I6" s="233"/>
      <c r="J6" s="399"/>
      <c r="K6" s="399"/>
      <c r="L6" s="233"/>
      <c r="M6" s="241"/>
      <c r="N6" s="233"/>
      <c r="O6" s="233"/>
      <c r="P6" s="233"/>
      <c r="Q6" s="233"/>
      <c r="R6" s="233"/>
      <c r="S6" s="233"/>
      <c r="T6" s="233"/>
      <c r="U6" s="233"/>
      <c r="V6" s="240"/>
      <c r="W6" s="519"/>
      <c r="X6" s="195"/>
      <c r="Y6" s="216"/>
      <c r="Z6" s="108"/>
      <c r="AA6" s="520"/>
      <c r="AB6" s="520"/>
      <c r="AC6" s="520"/>
      <c r="AD6" s="520"/>
      <c r="AE6" s="520"/>
      <c r="AF6" s="520"/>
      <c r="AG6" s="520"/>
      <c r="AH6" s="520"/>
      <c r="AI6" s="520"/>
      <c r="AJ6" s="520"/>
      <c r="AK6" s="520"/>
      <c r="AL6" s="520"/>
      <c r="AM6" s="520"/>
      <c r="AN6" s="520"/>
      <c r="AO6" s="520"/>
      <c r="AP6" s="520"/>
      <c r="AQ6" s="520"/>
      <c r="AR6" s="520"/>
      <c r="AS6" s="520"/>
      <c r="AT6" s="520"/>
    </row>
    <row r="7" ht="15.0" customHeight="1">
      <c r="A7" s="123"/>
      <c r="B7" s="123"/>
      <c r="C7" s="123"/>
      <c r="D7" s="123"/>
      <c r="E7" s="123"/>
      <c r="F7" s="123"/>
      <c r="G7" s="125"/>
      <c r="H7" s="123"/>
      <c r="I7" s="123"/>
      <c r="J7" s="128"/>
      <c r="K7" s="128"/>
      <c r="L7" s="123"/>
      <c r="M7" s="124"/>
      <c r="N7" s="123"/>
      <c r="O7" s="123"/>
      <c r="P7" s="123"/>
      <c r="Q7" s="123"/>
      <c r="R7" s="123"/>
      <c r="S7" s="123"/>
      <c r="T7" s="123"/>
      <c r="U7" s="123"/>
      <c r="V7" s="126"/>
      <c r="W7" s="300"/>
      <c r="X7" s="195"/>
      <c r="Y7" s="164"/>
      <c r="Z7" s="450"/>
      <c r="AA7" s="521"/>
      <c r="AB7" s="521"/>
      <c r="AC7" s="521"/>
      <c r="AD7" s="521"/>
      <c r="AE7" s="521"/>
      <c r="AF7" s="521"/>
      <c r="AG7" s="521"/>
      <c r="AH7" s="521"/>
      <c r="AI7" s="521"/>
      <c r="AJ7" s="521"/>
      <c r="AK7" s="521"/>
      <c r="AL7" s="521"/>
      <c r="AM7" s="521"/>
      <c r="AN7" s="521"/>
      <c r="AO7" s="521"/>
      <c r="AP7" s="521"/>
      <c r="AQ7" s="521"/>
      <c r="AR7" s="521"/>
      <c r="AS7" s="521"/>
      <c r="AT7" s="521"/>
    </row>
    <row r="8" ht="15.0" customHeight="1">
      <c r="A8" s="123"/>
      <c r="B8" s="123"/>
      <c r="C8" s="123"/>
      <c r="D8" s="123"/>
      <c r="E8" s="123"/>
      <c r="F8" s="123"/>
      <c r="G8" s="125"/>
      <c r="H8" s="123"/>
      <c r="I8" s="123"/>
      <c r="J8" s="128"/>
      <c r="K8" s="128"/>
      <c r="L8" s="123"/>
      <c r="M8" s="124"/>
      <c r="N8" s="123"/>
      <c r="O8" s="123"/>
      <c r="P8" s="123"/>
      <c r="Q8" s="123"/>
      <c r="R8" s="123"/>
      <c r="S8" s="123"/>
      <c r="T8" s="123"/>
      <c r="U8" s="123"/>
      <c r="V8" s="126"/>
      <c r="W8" s="300"/>
      <c r="X8" s="195"/>
      <c r="Y8" s="164"/>
      <c r="Z8" s="131"/>
      <c r="AA8" s="521"/>
      <c r="AB8" s="521"/>
      <c r="AC8" s="521"/>
      <c r="AD8" s="521"/>
      <c r="AE8" s="521"/>
      <c r="AF8" s="521"/>
      <c r="AG8" s="521"/>
      <c r="AH8" s="521"/>
      <c r="AI8" s="521"/>
      <c r="AJ8" s="521"/>
      <c r="AK8" s="521"/>
      <c r="AL8" s="521"/>
      <c r="AM8" s="521"/>
      <c r="AN8" s="521"/>
      <c r="AO8" s="521"/>
      <c r="AP8" s="521"/>
      <c r="AQ8" s="521"/>
      <c r="AR8" s="521"/>
      <c r="AS8" s="521"/>
      <c r="AT8" s="521"/>
    </row>
    <row r="9" ht="15.75" customHeight="1">
      <c r="A9" s="123"/>
      <c r="B9" s="123"/>
      <c r="C9" s="123"/>
      <c r="D9" s="123"/>
      <c r="E9" s="123"/>
      <c r="F9" s="123"/>
      <c r="G9" s="125"/>
      <c r="H9" s="123"/>
      <c r="I9" s="123"/>
      <c r="J9" s="128"/>
      <c r="K9" s="128"/>
      <c r="L9" s="123"/>
      <c r="M9" s="124"/>
      <c r="N9" s="123"/>
      <c r="O9" s="123"/>
      <c r="P9" s="123"/>
      <c r="Q9" s="123"/>
      <c r="R9" s="123"/>
      <c r="S9" s="123"/>
      <c r="T9" s="123"/>
      <c r="U9" s="123"/>
      <c r="V9" s="126"/>
      <c r="W9" s="300"/>
      <c r="X9" s="195"/>
      <c r="Y9" s="164"/>
      <c r="Z9" s="131"/>
      <c r="AA9" s="521"/>
      <c r="AB9" s="521"/>
      <c r="AC9" s="521"/>
      <c r="AD9" s="521"/>
      <c r="AE9" s="521"/>
      <c r="AF9" s="521"/>
      <c r="AG9" s="521"/>
      <c r="AH9" s="521"/>
      <c r="AI9" s="521"/>
      <c r="AJ9" s="521"/>
      <c r="AK9" s="521"/>
      <c r="AL9" s="521"/>
      <c r="AM9" s="521"/>
      <c r="AN9" s="521"/>
      <c r="AO9" s="521"/>
      <c r="AP9" s="521"/>
      <c r="AQ9" s="521"/>
      <c r="AR9" s="521"/>
      <c r="AS9" s="521"/>
      <c r="AT9" s="521"/>
    </row>
    <row r="10" ht="15.0" customHeight="1">
      <c r="A10" s="123"/>
      <c r="B10" s="123"/>
      <c r="C10" s="123"/>
      <c r="D10" s="123"/>
      <c r="E10" s="123"/>
      <c r="F10" s="123"/>
      <c r="G10" s="125"/>
      <c r="H10" s="123"/>
      <c r="I10" s="123"/>
      <c r="J10" s="128"/>
      <c r="K10" s="128"/>
      <c r="L10" s="123"/>
      <c r="M10" s="124"/>
      <c r="N10" s="123"/>
      <c r="O10" s="123"/>
      <c r="P10" s="123"/>
      <c r="Q10" s="123"/>
      <c r="R10" s="123"/>
      <c r="S10" s="123"/>
      <c r="T10" s="123"/>
      <c r="U10" s="123"/>
      <c r="V10" s="126"/>
      <c r="W10" s="300"/>
      <c r="X10" s="195"/>
      <c r="Y10" s="164"/>
      <c r="Z10" s="131"/>
      <c r="AA10" s="521"/>
      <c r="AB10" s="521"/>
      <c r="AC10" s="521"/>
      <c r="AD10" s="521"/>
      <c r="AE10" s="521"/>
      <c r="AF10" s="521"/>
      <c r="AG10" s="521"/>
      <c r="AH10" s="521"/>
      <c r="AI10" s="521"/>
      <c r="AJ10" s="521"/>
      <c r="AK10" s="521"/>
      <c r="AL10" s="521"/>
      <c r="AM10" s="521"/>
      <c r="AN10" s="521"/>
      <c r="AO10" s="521"/>
      <c r="AP10" s="521"/>
      <c r="AQ10" s="521"/>
      <c r="AR10" s="521"/>
      <c r="AS10" s="521"/>
      <c r="AT10" s="521"/>
    </row>
    <row r="11" ht="15.0" customHeight="1">
      <c r="A11" s="123"/>
      <c r="B11" s="123"/>
      <c r="C11" s="123"/>
      <c r="D11" s="123"/>
      <c r="E11" s="123"/>
      <c r="F11" s="123"/>
      <c r="G11" s="125"/>
      <c r="H11" s="123"/>
      <c r="I11" s="123"/>
      <c r="J11" s="128"/>
      <c r="K11" s="128"/>
      <c r="L11" s="123"/>
      <c r="M11" s="124"/>
      <c r="N11" s="123"/>
      <c r="O11" s="123"/>
      <c r="P11" s="123"/>
      <c r="Q11" s="123"/>
      <c r="R11" s="123"/>
      <c r="S11" s="123"/>
      <c r="T11" s="123"/>
      <c r="U11" s="123"/>
      <c r="V11" s="126"/>
      <c r="W11" s="300"/>
      <c r="X11" s="195"/>
      <c r="Y11" s="164"/>
      <c r="Z11" s="131"/>
      <c r="AA11" s="521"/>
      <c r="AB11" s="521"/>
      <c r="AC11" s="521"/>
      <c r="AD11" s="521"/>
      <c r="AE11" s="521"/>
      <c r="AF11" s="521"/>
      <c r="AG11" s="521"/>
      <c r="AH11" s="521"/>
      <c r="AI11" s="521"/>
      <c r="AJ11" s="521"/>
      <c r="AK11" s="521"/>
      <c r="AL11" s="521"/>
      <c r="AM11" s="521"/>
      <c r="AN11" s="521"/>
      <c r="AO11" s="521"/>
      <c r="AP11" s="521"/>
      <c r="AQ11" s="521"/>
      <c r="AR11" s="521"/>
      <c r="AS11" s="521"/>
      <c r="AT11" s="521"/>
    </row>
    <row r="12" ht="15.0" customHeight="1">
      <c r="A12" s="123"/>
      <c r="B12" s="123"/>
      <c r="C12" s="123"/>
      <c r="D12" s="123"/>
      <c r="E12" s="123"/>
      <c r="F12" s="123"/>
      <c r="G12" s="125"/>
      <c r="H12" s="123"/>
      <c r="I12" s="123"/>
      <c r="J12" s="128"/>
      <c r="K12" s="128"/>
      <c r="L12" s="123"/>
      <c r="M12" s="124"/>
      <c r="N12" s="123"/>
      <c r="O12" s="123"/>
      <c r="P12" s="123"/>
      <c r="Q12" s="123"/>
      <c r="R12" s="123"/>
      <c r="S12" s="123"/>
      <c r="T12" s="123"/>
      <c r="U12" s="123"/>
      <c r="V12" s="126"/>
      <c r="W12" s="300"/>
      <c r="X12" s="195"/>
      <c r="Y12" s="164"/>
      <c r="Z12" s="131"/>
      <c r="AA12" s="521"/>
      <c r="AB12" s="521"/>
      <c r="AC12" s="521"/>
      <c r="AD12" s="521"/>
      <c r="AE12" s="521"/>
      <c r="AF12" s="521"/>
      <c r="AG12" s="521"/>
      <c r="AH12" s="521"/>
      <c r="AI12" s="521"/>
      <c r="AJ12" s="521"/>
      <c r="AK12" s="521"/>
      <c r="AL12" s="521"/>
      <c r="AM12" s="521"/>
      <c r="AN12" s="521"/>
      <c r="AO12" s="521"/>
      <c r="AP12" s="521"/>
      <c r="AQ12" s="521"/>
      <c r="AR12" s="521"/>
      <c r="AS12" s="521"/>
      <c r="AT12" s="521"/>
    </row>
    <row r="13" ht="15.0" customHeight="1">
      <c r="A13" s="123"/>
      <c r="B13" s="123"/>
      <c r="C13" s="123"/>
      <c r="D13" s="123"/>
      <c r="E13" s="123"/>
      <c r="F13" s="123"/>
      <c r="G13" s="125"/>
      <c r="H13" s="123"/>
      <c r="I13" s="123"/>
      <c r="J13" s="128"/>
      <c r="K13" s="128"/>
      <c r="L13" s="123"/>
      <c r="M13" s="124"/>
      <c r="N13" s="123"/>
      <c r="O13" s="123"/>
      <c r="P13" s="123"/>
      <c r="Q13" s="123"/>
      <c r="R13" s="123"/>
      <c r="S13" s="123"/>
      <c r="T13" s="123"/>
      <c r="U13" s="123"/>
      <c r="V13" s="126"/>
      <c r="W13" s="300"/>
      <c r="X13" s="195"/>
      <c r="Y13" s="164"/>
      <c r="Z13" s="131"/>
      <c r="AA13" s="521"/>
      <c r="AB13" s="521"/>
      <c r="AC13" s="521"/>
      <c r="AD13" s="521"/>
      <c r="AE13" s="521"/>
      <c r="AF13" s="521"/>
      <c r="AG13" s="521"/>
      <c r="AH13" s="521"/>
      <c r="AI13" s="521"/>
      <c r="AJ13" s="521"/>
      <c r="AK13" s="521"/>
      <c r="AL13" s="521"/>
      <c r="AM13" s="521"/>
      <c r="AN13" s="521"/>
      <c r="AO13" s="521"/>
      <c r="AP13" s="521"/>
      <c r="AQ13" s="521"/>
      <c r="AR13" s="521"/>
      <c r="AS13" s="521"/>
      <c r="AT13" s="521"/>
    </row>
    <row r="14" ht="15.0" customHeight="1">
      <c r="A14" s="123"/>
      <c r="B14" s="123"/>
      <c r="C14" s="123"/>
      <c r="D14" s="123"/>
      <c r="E14" s="123"/>
      <c r="F14" s="123"/>
      <c r="G14" s="125"/>
      <c r="H14" s="123"/>
      <c r="I14" s="123"/>
      <c r="J14" s="128"/>
      <c r="K14" s="128"/>
      <c r="L14" s="123"/>
      <c r="M14" s="124"/>
      <c r="N14" s="123"/>
      <c r="O14" s="123"/>
      <c r="P14" s="123"/>
      <c r="Q14" s="123"/>
      <c r="R14" s="123"/>
      <c r="S14" s="123"/>
      <c r="T14" s="123"/>
      <c r="U14" s="123"/>
      <c r="V14" s="126"/>
      <c r="W14" s="300"/>
      <c r="X14" s="195"/>
      <c r="Y14" s="164"/>
      <c r="Z14" s="131"/>
      <c r="AA14" s="521"/>
      <c r="AB14" s="521"/>
      <c r="AC14" s="521"/>
      <c r="AD14" s="521"/>
      <c r="AE14" s="521"/>
      <c r="AF14" s="521"/>
      <c r="AG14" s="521"/>
      <c r="AH14" s="521"/>
      <c r="AI14" s="521"/>
      <c r="AJ14" s="521"/>
      <c r="AK14" s="521"/>
      <c r="AL14" s="521"/>
      <c r="AM14" s="521"/>
      <c r="AN14" s="521"/>
      <c r="AO14" s="521"/>
      <c r="AP14" s="521"/>
      <c r="AQ14" s="521"/>
      <c r="AR14" s="521"/>
      <c r="AS14" s="521"/>
      <c r="AT14" s="521"/>
    </row>
    <row r="15" ht="15.0" customHeight="1">
      <c r="A15" s="123"/>
      <c r="B15" s="123"/>
      <c r="C15" s="123"/>
      <c r="D15" s="123"/>
      <c r="E15" s="123"/>
      <c r="F15" s="123"/>
      <c r="G15" s="125"/>
      <c r="H15" s="123"/>
      <c r="I15" s="123"/>
      <c r="J15" s="128"/>
      <c r="K15" s="128"/>
      <c r="L15" s="123"/>
      <c r="M15" s="124"/>
      <c r="N15" s="123"/>
      <c r="O15" s="123"/>
      <c r="P15" s="123"/>
      <c r="Q15" s="123"/>
      <c r="R15" s="123"/>
      <c r="S15" s="123"/>
      <c r="T15" s="123"/>
      <c r="U15" s="123"/>
      <c r="V15" s="126"/>
      <c r="W15" s="300"/>
      <c r="X15" s="195"/>
      <c r="Y15" s="164"/>
      <c r="Z15" s="131"/>
      <c r="AA15" s="521"/>
      <c r="AB15" s="521"/>
      <c r="AC15" s="521"/>
      <c r="AD15" s="521"/>
      <c r="AE15" s="521"/>
      <c r="AF15" s="521"/>
      <c r="AG15" s="521"/>
      <c r="AH15" s="521"/>
      <c r="AI15" s="521"/>
      <c r="AJ15" s="521"/>
      <c r="AK15" s="521"/>
      <c r="AL15" s="521"/>
      <c r="AM15" s="521"/>
      <c r="AN15" s="521"/>
      <c r="AO15" s="521"/>
      <c r="AP15" s="521"/>
      <c r="AQ15" s="521"/>
      <c r="AR15" s="521"/>
      <c r="AS15" s="521"/>
      <c r="AT15" s="521"/>
    </row>
    <row r="16" ht="15.0" customHeight="1">
      <c r="A16" s="123"/>
      <c r="B16" s="123"/>
      <c r="C16" s="123"/>
      <c r="D16" s="123"/>
      <c r="E16" s="123"/>
      <c r="F16" s="123"/>
      <c r="G16" s="125"/>
      <c r="H16" s="123"/>
      <c r="I16" s="123"/>
      <c r="J16" s="128"/>
      <c r="K16" s="128"/>
      <c r="L16" s="123"/>
      <c r="M16" s="124"/>
      <c r="N16" s="123"/>
      <c r="O16" s="123"/>
      <c r="P16" s="123"/>
      <c r="Q16" s="123"/>
      <c r="R16" s="123"/>
      <c r="S16" s="123"/>
      <c r="T16" s="123"/>
      <c r="U16" s="123"/>
      <c r="V16" s="126"/>
      <c r="W16" s="300"/>
      <c r="X16" s="195"/>
      <c r="Y16" s="164"/>
      <c r="Z16" s="131"/>
      <c r="AA16" s="521"/>
      <c r="AB16" s="521"/>
      <c r="AC16" s="521"/>
      <c r="AD16" s="521"/>
      <c r="AE16" s="521"/>
      <c r="AF16" s="521"/>
      <c r="AG16" s="521"/>
      <c r="AH16" s="521"/>
      <c r="AI16" s="521"/>
      <c r="AJ16" s="521"/>
      <c r="AK16" s="521"/>
      <c r="AL16" s="521"/>
      <c r="AM16" s="521"/>
      <c r="AN16" s="521"/>
      <c r="AO16" s="521"/>
      <c r="AP16" s="521"/>
      <c r="AQ16" s="521"/>
      <c r="AR16" s="521"/>
      <c r="AS16" s="521"/>
      <c r="AT16" s="521"/>
    </row>
    <row r="17" ht="15.0" customHeight="1">
      <c r="A17" s="123"/>
      <c r="B17" s="123"/>
      <c r="C17" s="123"/>
      <c r="D17" s="123"/>
      <c r="E17" s="123"/>
      <c r="F17" s="123"/>
      <c r="G17" s="125"/>
      <c r="H17" s="123"/>
      <c r="I17" s="123"/>
      <c r="J17" s="128"/>
      <c r="K17" s="128"/>
      <c r="L17" s="123"/>
      <c r="M17" s="124"/>
      <c r="N17" s="123"/>
      <c r="O17" s="123"/>
      <c r="P17" s="123"/>
      <c r="Q17" s="123"/>
      <c r="R17" s="123"/>
      <c r="S17" s="123"/>
      <c r="T17" s="123"/>
      <c r="U17" s="123"/>
      <c r="V17" s="126"/>
      <c r="W17" s="300"/>
      <c r="X17" s="195"/>
      <c r="Y17" s="164"/>
      <c r="Z17" s="131"/>
      <c r="AA17" s="521"/>
      <c r="AB17" s="521"/>
      <c r="AC17" s="521"/>
      <c r="AD17" s="521"/>
      <c r="AE17" s="521"/>
      <c r="AF17" s="521"/>
      <c r="AG17" s="521"/>
      <c r="AH17" s="521"/>
      <c r="AI17" s="521"/>
      <c r="AJ17" s="521"/>
      <c r="AK17" s="521"/>
      <c r="AL17" s="521"/>
      <c r="AM17" s="521"/>
      <c r="AN17" s="521"/>
      <c r="AO17" s="521"/>
      <c r="AP17" s="521"/>
      <c r="AQ17" s="521"/>
      <c r="AR17" s="521"/>
      <c r="AS17" s="521"/>
      <c r="AT17" s="521"/>
    </row>
    <row r="18" ht="15.0" customHeight="1">
      <c r="A18" s="123"/>
      <c r="B18" s="123"/>
      <c r="C18" s="123"/>
      <c r="D18" s="123"/>
      <c r="E18" s="123"/>
      <c r="F18" s="123"/>
      <c r="G18" s="125"/>
      <c r="H18" s="123"/>
      <c r="I18" s="123"/>
      <c r="J18" s="128"/>
      <c r="K18" s="128"/>
      <c r="L18" s="123"/>
      <c r="M18" s="124"/>
      <c r="N18" s="123"/>
      <c r="O18" s="123"/>
      <c r="P18" s="123"/>
      <c r="Q18" s="123"/>
      <c r="R18" s="123"/>
      <c r="S18" s="123"/>
      <c r="T18" s="123"/>
      <c r="U18" s="123"/>
      <c r="V18" s="126"/>
      <c r="W18" s="300"/>
      <c r="X18" s="195"/>
      <c r="Y18" s="164"/>
      <c r="Z18" s="131"/>
      <c r="AA18" s="521"/>
      <c r="AB18" s="521"/>
      <c r="AC18" s="521"/>
      <c r="AD18" s="521"/>
      <c r="AE18" s="521"/>
      <c r="AF18" s="521"/>
      <c r="AG18" s="521"/>
      <c r="AH18" s="521"/>
      <c r="AI18" s="521"/>
      <c r="AJ18" s="521"/>
      <c r="AK18" s="521"/>
      <c r="AL18" s="521"/>
      <c r="AM18" s="521"/>
      <c r="AN18" s="521"/>
      <c r="AO18" s="521"/>
      <c r="AP18" s="521"/>
      <c r="AQ18" s="521"/>
      <c r="AR18" s="521"/>
      <c r="AS18" s="521"/>
      <c r="AT18" s="521"/>
    </row>
    <row r="19" ht="15.0" customHeight="1">
      <c r="A19" s="123"/>
      <c r="B19" s="123"/>
      <c r="C19" s="123"/>
      <c r="D19" s="123"/>
      <c r="E19" s="123"/>
      <c r="F19" s="123"/>
      <c r="G19" s="125"/>
      <c r="H19" s="123"/>
      <c r="I19" s="123"/>
      <c r="J19" s="128"/>
      <c r="K19" s="128"/>
      <c r="L19" s="123"/>
      <c r="M19" s="124"/>
      <c r="N19" s="123"/>
      <c r="O19" s="123"/>
      <c r="P19" s="123"/>
      <c r="Q19" s="123"/>
      <c r="R19" s="123"/>
      <c r="S19" s="123"/>
      <c r="T19" s="123"/>
      <c r="U19" s="123"/>
      <c r="V19" s="126"/>
      <c r="W19" s="300"/>
      <c r="X19" s="195"/>
      <c r="Y19" s="164"/>
      <c r="Z19" s="131"/>
      <c r="AA19" s="521"/>
      <c r="AB19" s="521"/>
      <c r="AC19" s="521"/>
      <c r="AD19" s="521"/>
      <c r="AE19" s="521"/>
      <c r="AF19" s="521"/>
      <c r="AG19" s="521"/>
      <c r="AH19" s="521"/>
      <c r="AI19" s="521"/>
      <c r="AJ19" s="521"/>
      <c r="AK19" s="521"/>
      <c r="AL19" s="521"/>
      <c r="AM19" s="521"/>
      <c r="AN19" s="521"/>
      <c r="AO19" s="521"/>
      <c r="AP19" s="521"/>
      <c r="AQ19" s="521"/>
      <c r="AR19" s="521"/>
      <c r="AS19" s="521"/>
      <c r="AT19" s="521"/>
    </row>
    <row r="20" ht="15.0" customHeight="1">
      <c r="A20" s="123"/>
      <c r="B20" s="123"/>
      <c r="C20" s="123"/>
      <c r="D20" s="123"/>
      <c r="E20" s="123"/>
      <c r="F20" s="123"/>
      <c r="G20" s="125"/>
      <c r="H20" s="123"/>
      <c r="I20" s="123"/>
      <c r="J20" s="128"/>
      <c r="K20" s="128"/>
      <c r="L20" s="123"/>
      <c r="M20" s="124"/>
      <c r="N20" s="123"/>
      <c r="O20" s="123"/>
      <c r="P20" s="123"/>
      <c r="Q20" s="123"/>
      <c r="R20" s="123"/>
      <c r="S20" s="123"/>
      <c r="T20" s="123"/>
      <c r="U20" s="123"/>
      <c r="V20" s="126"/>
      <c r="W20" s="300"/>
      <c r="X20" s="195"/>
      <c r="Y20" s="164"/>
      <c r="Z20" s="131"/>
      <c r="AA20" s="521"/>
      <c r="AB20" s="521"/>
      <c r="AC20" s="521"/>
      <c r="AD20" s="521"/>
      <c r="AE20" s="521"/>
      <c r="AF20" s="521"/>
      <c r="AG20" s="521"/>
      <c r="AH20" s="521"/>
      <c r="AI20" s="521"/>
      <c r="AJ20" s="521"/>
      <c r="AK20" s="521"/>
      <c r="AL20" s="521"/>
      <c r="AM20" s="521"/>
      <c r="AN20" s="521"/>
      <c r="AO20" s="521"/>
      <c r="AP20" s="521"/>
      <c r="AQ20" s="521"/>
      <c r="AR20" s="521"/>
      <c r="AS20" s="521"/>
      <c r="AT20" s="521"/>
    </row>
    <row r="21" ht="15.0" customHeight="1">
      <c r="A21" s="123"/>
      <c r="B21" s="123"/>
      <c r="C21" s="123"/>
      <c r="D21" s="123"/>
      <c r="E21" s="123"/>
      <c r="F21" s="123"/>
      <c r="G21" s="125"/>
      <c r="H21" s="123"/>
      <c r="I21" s="123"/>
      <c r="J21" s="128"/>
      <c r="K21" s="128"/>
      <c r="L21" s="123"/>
      <c r="M21" s="124"/>
      <c r="N21" s="123"/>
      <c r="O21" s="123"/>
      <c r="P21" s="123"/>
      <c r="Q21" s="123"/>
      <c r="R21" s="123"/>
      <c r="S21" s="123"/>
      <c r="T21" s="123"/>
      <c r="U21" s="123"/>
      <c r="V21" s="126"/>
      <c r="W21" s="300"/>
      <c r="X21" s="195"/>
      <c r="Y21" s="164"/>
      <c r="Z21" s="131"/>
      <c r="AA21" s="521"/>
      <c r="AB21" s="521"/>
      <c r="AC21" s="521"/>
      <c r="AD21" s="521"/>
      <c r="AE21" s="521"/>
      <c r="AF21" s="521"/>
      <c r="AG21" s="521"/>
      <c r="AH21" s="521"/>
      <c r="AI21" s="521"/>
      <c r="AJ21" s="521"/>
      <c r="AK21" s="521"/>
      <c r="AL21" s="521"/>
      <c r="AM21" s="521"/>
      <c r="AN21" s="521"/>
      <c r="AO21" s="521"/>
      <c r="AP21" s="521"/>
      <c r="AQ21" s="521"/>
      <c r="AR21" s="521"/>
      <c r="AS21" s="521"/>
      <c r="AT21" s="521"/>
    </row>
    <row r="22" ht="15.0" customHeight="1">
      <c r="A22" s="123"/>
      <c r="B22" s="123"/>
      <c r="C22" s="123"/>
      <c r="D22" s="123"/>
      <c r="E22" s="123"/>
      <c r="F22" s="123"/>
      <c r="G22" s="125"/>
      <c r="H22" s="123"/>
      <c r="I22" s="123"/>
      <c r="J22" s="128"/>
      <c r="K22" s="128"/>
      <c r="L22" s="123"/>
      <c r="M22" s="124"/>
      <c r="N22" s="123"/>
      <c r="O22" s="123"/>
      <c r="P22" s="123"/>
      <c r="Q22" s="123"/>
      <c r="R22" s="123"/>
      <c r="S22" s="123"/>
      <c r="T22" s="123"/>
      <c r="U22" s="123"/>
      <c r="V22" s="126"/>
      <c r="W22" s="300"/>
      <c r="X22" s="195"/>
      <c r="Y22" s="164"/>
      <c r="Z22" s="131"/>
      <c r="AA22" s="521"/>
      <c r="AB22" s="521"/>
      <c r="AC22" s="521"/>
      <c r="AD22" s="521"/>
      <c r="AE22" s="521"/>
      <c r="AF22" s="521"/>
      <c r="AG22" s="521"/>
      <c r="AH22" s="521"/>
      <c r="AI22" s="521"/>
      <c r="AJ22" s="521"/>
      <c r="AK22" s="521"/>
      <c r="AL22" s="521"/>
      <c r="AM22" s="521"/>
      <c r="AN22" s="521"/>
      <c r="AO22" s="521"/>
      <c r="AP22" s="521"/>
      <c r="AQ22" s="521"/>
      <c r="AR22" s="521"/>
      <c r="AS22" s="521"/>
      <c r="AT22" s="521"/>
    </row>
    <row r="23" ht="15.0" customHeight="1">
      <c r="A23" s="123"/>
      <c r="B23" s="123"/>
      <c r="C23" s="123"/>
      <c r="D23" s="123"/>
      <c r="E23" s="123"/>
      <c r="F23" s="123"/>
      <c r="G23" s="125"/>
      <c r="H23" s="123"/>
      <c r="I23" s="123"/>
      <c r="J23" s="128"/>
      <c r="K23" s="128"/>
      <c r="L23" s="123"/>
      <c r="M23" s="124"/>
      <c r="N23" s="123"/>
      <c r="O23" s="123"/>
      <c r="P23" s="123"/>
      <c r="Q23" s="123"/>
      <c r="R23" s="123"/>
      <c r="S23" s="123"/>
      <c r="T23" s="123"/>
      <c r="U23" s="123"/>
      <c r="V23" s="126"/>
      <c r="W23" s="300"/>
      <c r="X23" s="195"/>
      <c r="Y23" s="164"/>
      <c r="Z23" s="131"/>
      <c r="AA23" s="521"/>
      <c r="AB23" s="521"/>
      <c r="AC23" s="521"/>
      <c r="AD23" s="521"/>
      <c r="AE23" s="521"/>
      <c r="AF23" s="521"/>
      <c r="AG23" s="521"/>
      <c r="AH23" s="521"/>
      <c r="AI23" s="521"/>
      <c r="AJ23" s="521"/>
      <c r="AK23" s="521"/>
      <c r="AL23" s="521"/>
      <c r="AM23" s="521"/>
      <c r="AN23" s="521"/>
      <c r="AO23" s="521"/>
      <c r="AP23" s="521"/>
      <c r="AQ23" s="521"/>
      <c r="AR23" s="521"/>
      <c r="AS23" s="521"/>
      <c r="AT23" s="521"/>
    </row>
    <row r="24" ht="15.0" customHeight="1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4"/>
      <c r="N24" s="123"/>
      <c r="O24" s="123"/>
      <c r="P24" s="123"/>
      <c r="Q24" s="123"/>
      <c r="R24" s="123"/>
      <c r="S24" s="123"/>
      <c r="T24" s="123"/>
      <c r="U24" s="123"/>
      <c r="V24" s="123"/>
      <c r="W24" s="413"/>
      <c r="X24" s="195"/>
      <c r="Y24" s="164"/>
      <c r="Z24" s="131"/>
      <c r="AA24" s="521"/>
      <c r="AB24" s="521"/>
      <c r="AC24" s="521"/>
      <c r="AD24" s="521"/>
      <c r="AE24" s="521"/>
      <c r="AF24" s="521"/>
      <c r="AG24" s="521"/>
      <c r="AH24" s="521"/>
      <c r="AI24" s="521"/>
      <c r="AJ24" s="521"/>
      <c r="AK24" s="521"/>
      <c r="AL24" s="521"/>
      <c r="AM24" s="521"/>
      <c r="AN24" s="521"/>
      <c r="AO24" s="521"/>
      <c r="AP24" s="521"/>
      <c r="AQ24" s="521"/>
      <c r="AR24" s="521"/>
      <c r="AS24" s="521"/>
      <c r="AT24" s="521"/>
    </row>
    <row r="25" ht="15.0" customHeight="1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63"/>
      <c r="L25" s="123"/>
      <c r="M25" s="124"/>
      <c r="N25" s="123"/>
      <c r="O25" s="123"/>
      <c r="P25" s="123"/>
      <c r="Q25" s="123"/>
      <c r="R25" s="123"/>
      <c r="S25" s="123"/>
      <c r="T25" s="123"/>
      <c r="U25" s="123"/>
      <c r="V25" s="126"/>
      <c r="W25" s="303"/>
      <c r="X25" s="195"/>
      <c r="Y25" s="164"/>
      <c r="Z25" s="131"/>
      <c r="AA25" s="521"/>
      <c r="AB25" s="521"/>
      <c r="AC25" s="521"/>
      <c r="AD25" s="521"/>
      <c r="AE25" s="521"/>
      <c r="AF25" s="521"/>
      <c r="AG25" s="521"/>
      <c r="AH25" s="521"/>
      <c r="AI25" s="521"/>
      <c r="AJ25" s="521"/>
      <c r="AK25" s="521"/>
      <c r="AL25" s="521"/>
      <c r="AM25" s="521"/>
      <c r="AN25" s="521"/>
      <c r="AO25" s="521"/>
      <c r="AP25" s="521"/>
      <c r="AQ25" s="521"/>
      <c r="AR25" s="521"/>
      <c r="AS25" s="521"/>
      <c r="AT25" s="521"/>
    </row>
    <row r="26" ht="15.0" customHeight="1">
      <c r="A26" s="166"/>
      <c r="B26" s="166"/>
      <c r="C26" s="123"/>
      <c r="D26" s="123"/>
      <c r="E26" s="123"/>
      <c r="F26" s="126"/>
      <c r="G26" s="123"/>
      <c r="H26" s="123"/>
      <c r="I26" s="123"/>
      <c r="J26" s="123"/>
      <c r="K26" s="163"/>
      <c r="L26" s="123"/>
      <c r="M26" s="124"/>
      <c r="N26" s="123"/>
      <c r="O26" s="123"/>
      <c r="P26" s="123"/>
      <c r="Q26" s="123"/>
      <c r="R26" s="123"/>
      <c r="S26" s="123"/>
      <c r="T26" s="123"/>
      <c r="U26" s="123"/>
      <c r="V26" s="126"/>
      <c r="W26" s="303"/>
      <c r="X26" s="195"/>
      <c r="Y26" s="164"/>
      <c r="Z26" s="131"/>
      <c r="AA26" s="521"/>
      <c r="AB26" s="521"/>
      <c r="AC26" s="521"/>
      <c r="AD26" s="521"/>
      <c r="AE26" s="521"/>
      <c r="AF26" s="521"/>
      <c r="AG26" s="521"/>
      <c r="AH26" s="521"/>
      <c r="AI26" s="521"/>
      <c r="AJ26" s="521"/>
      <c r="AK26" s="521"/>
      <c r="AL26" s="521"/>
      <c r="AM26" s="521"/>
      <c r="AN26" s="521"/>
      <c r="AO26" s="521"/>
      <c r="AP26" s="521"/>
      <c r="AQ26" s="521"/>
      <c r="AR26" s="521"/>
      <c r="AS26" s="521"/>
      <c r="AT26" s="521"/>
    </row>
    <row r="27" ht="15.0" customHeight="1">
      <c r="A27" s="43"/>
      <c r="B27" s="43"/>
      <c r="C27" s="123"/>
      <c r="D27" s="123"/>
      <c r="E27" s="123"/>
      <c r="F27" s="126"/>
      <c r="G27" s="123"/>
      <c r="H27" s="123"/>
      <c r="I27" s="123"/>
      <c r="J27" s="123"/>
      <c r="K27" s="123"/>
      <c r="L27" s="123"/>
      <c r="M27" s="124"/>
      <c r="N27" s="123"/>
      <c r="O27" s="123"/>
      <c r="P27" s="123"/>
      <c r="Q27" s="123"/>
      <c r="R27" s="123"/>
      <c r="S27" s="123"/>
      <c r="T27" s="123"/>
      <c r="U27" s="123"/>
      <c r="V27" s="126"/>
      <c r="W27" s="123"/>
      <c r="X27" s="303"/>
      <c r="Y27" s="164"/>
      <c r="Z27" s="131"/>
      <c r="AA27" s="521"/>
      <c r="AB27" s="521"/>
      <c r="AC27" s="521"/>
      <c r="AD27" s="521"/>
      <c r="AE27" s="521"/>
      <c r="AF27" s="521"/>
      <c r="AG27" s="521"/>
      <c r="AH27" s="521"/>
      <c r="AI27" s="521"/>
      <c r="AJ27" s="521"/>
      <c r="AK27" s="521"/>
      <c r="AL27" s="521"/>
      <c r="AM27" s="521"/>
      <c r="AN27" s="521"/>
      <c r="AO27" s="521"/>
      <c r="AP27" s="521"/>
      <c r="AQ27" s="521"/>
      <c r="AR27" s="521"/>
      <c r="AS27" s="521"/>
      <c r="AT27" s="521"/>
    </row>
    <row r="28" ht="31.5" customHeight="1">
      <c r="A28" s="308"/>
      <c r="B28" s="123"/>
      <c r="C28" s="123"/>
      <c r="D28" s="123"/>
      <c r="E28" s="123"/>
      <c r="F28" s="126"/>
      <c r="G28" s="123"/>
      <c r="H28" s="123"/>
      <c r="I28" s="123"/>
      <c r="J28" s="123"/>
      <c r="K28" s="165"/>
      <c r="L28" s="123"/>
      <c r="M28" s="124"/>
      <c r="N28" s="123"/>
      <c r="O28" s="123"/>
      <c r="P28" s="123"/>
      <c r="Q28" s="123"/>
      <c r="R28" s="123"/>
      <c r="S28" s="123"/>
      <c r="T28" s="123"/>
      <c r="U28" s="123"/>
      <c r="V28" s="126"/>
      <c r="W28" s="123"/>
      <c r="X28" s="303"/>
      <c r="Y28" s="164"/>
      <c r="Z28" s="131"/>
      <c r="AA28" s="521"/>
      <c r="AB28" s="521"/>
      <c r="AC28" s="521"/>
      <c r="AD28" s="521"/>
      <c r="AE28" s="521"/>
      <c r="AF28" s="521"/>
      <c r="AG28" s="521"/>
      <c r="AH28" s="521"/>
      <c r="AI28" s="521"/>
      <c r="AJ28" s="521"/>
      <c r="AK28" s="521"/>
      <c r="AL28" s="521"/>
      <c r="AM28" s="521"/>
      <c r="AN28" s="521"/>
      <c r="AO28" s="521"/>
      <c r="AP28" s="521"/>
      <c r="AQ28" s="521"/>
      <c r="AR28" s="521"/>
      <c r="AS28" s="521"/>
      <c r="AT28" s="521"/>
    </row>
    <row r="29" ht="31.5" customHeight="1">
      <c r="A29" s="308"/>
      <c r="B29" s="123"/>
      <c r="C29" s="123"/>
      <c r="D29" s="123"/>
      <c r="E29" s="123"/>
      <c r="F29" s="126"/>
      <c r="G29" s="123"/>
      <c r="H29" s="123"/>
      <c r="I29" s="123"/>
      <c r="J29" s="123"/>
      <c r="K29" s="165"/>
      <c r="L29" s="123"/>
      <c r="M29" s="124"/>
      <c r="N29" s="123"/>
      <c r="O29" s="123"/>
      <c r="P29" s="123"/>
      <c r="Q29" s="123"/>
      <c r="R29" s="123"/>
      <c r="S29" s="123"/>
      <c r="T29" s="123"/>
      <c r="U29" s="123"/>
      <c r="V29" s="126"/>
      <c r="W29" s="123"/>
      <c r="X29" s="303"/>
      <c r="Y29" s="164"/>
      <c r="Z29" s="131"/>
      <c r="AA29" s="521"/>
      <c r="AB29" s="521"/>
      <c r="AC29" s="521"/>
      <c r="AD29" s="521"/>
      <c r="AE29" s="521"/>
      <c r="AF29" s="521"/>
      <c r="AG29" s="521"/>
      <c r="AH29" s="521"/>
      <c r="AI29" s="521"/>
      <c r="AJ29" s="521"/>
      <c r="AK29" s="521"/>
      <c r="AL29" s="521"/>
      <c r="AM29" s="521"/>
      <c r="AN29" s="521"/>
      <c r="AO29" s="521"/>
      <c r="AP29" s="521"/>
      <c r="AQ29" s="521"/>
      <c r="AR29" s="521"/>
      <c r="AS29" s="521"/>
      <c r="AT29" s="521"/>
    </row>
    <row r="30" ht="15.0" customHeight="1">
      <c r="A30" s="123"/>
      <c r="B30" s="123"/>
      <c r="C30" s="123"/>
      <c r="D30" s="123"/>
      <c r="E30" s="123"/>
      <c r="F30" s="126"/>
      <c r="G30" s="123"/>
      <c r="H30" s="123"/>
      <c r="I30" s="123"/>
      <c r="J30" s="123"/>
      <c r="K30" s="165"/>
      <c r="L30" s="123"/>
      <c r="M30" s="124"/>
      <c r="N30" s="123"/>
      <c r="O30" s="123"/>
      <c r="P30" s="123"/>
      <c r="Q30" s="123"/>
      <c r="R30" s="123"/>
      <c r="S30" s="123"/>
      <c r="T30" s="123"/>
      <c r="U30" s="123"/>
      <c r="V30" s="126"/>
      <c r="W30" s="353"/>
      <c r="X30" s="195"/>
      <c r="Y30" s="164"/>
      <c r="Z30" s="131"/>
      <c r="AA30" s="521"/>
      <c r="AB30" s="521"/>
      <c r="AC30" s="521"/>
      <c r="AD30" s="521"/>
      <c r="AE30" s="521"/>
      <c r="AF30" s="521"/>
      <c r="AG30" s="521"/>
      <c r="AH30" s="521"/>
      <c r="AI30" s="521"/>
      <c r="AJ30" s="521"/>
      <c r="AK30" s="521"/>
      <c r="AL30" s="521"/>
      <c r="AM30" s="521"/>
      <c r="AN30" s="521"/>
      <c r="AO30" s="521"/>
      <c r="AP30" s="521"/>
      <c r="AQ30" s="521"/>
      <c r="AR30" s="521"/>
      <c r="AS30" s="521"/>
      <c r="AT30" s="521"/>
    </row>
    <row r="31" ht="15.0" customHeight="1">
      <c r="A31" s="123"/>
      <c r="B31" s="123"/>
      <c r="C31" s="123"/>
      <c r="D31" s="123"/>
      <c r="E31" s="123"/>
      <c r="F31" s="126"/>
      <c r="G31" s="123"/>
      <c r="H31" s="123"/>
      <c r="I31" s="123"/>
      <c r="J31" s="123"/>
      <c r="K31" s="123"/>
      <c r="L31" s="123"/>
      <c r="M31" s="124"/>
      <c r="N31" s="123"/>
      <c r="O31" s="123"/>
      <c r="P31" s="123"/>
      <c r="Q31" s="123"/>
      <c r="R31" s="123"/>
      <c r="S31" s="123"/>
      <c r="T31" s="123"/>
      <c r="U31" s="123"/>
      <c r="V31" s="126"/>
      <c r="W31" s="353"/>
      <c r="X31" s="195"/>
      <c r="Y31" s="164"/>
      <c r="Z31" s="131"/>
      <c r="AA31" s="521"/>
      <c r="AB31" s="521"/>
      <c r="AC31" s="521"/>
      <c r="AD31" s="521"/>
      <c r="AE31" s="521"/>
      <c r="AF31" s="521"/>
      <c r="AG31" s="521"/>
      <c r="AH31" s="521"/>
      <c r="AI31" s="521"/>
      <c r="AJ31" s="521"/>
      <c r="AK31" s="521"/>
      <c r="AL31" s="521"/>
      <c r="AM31" s="521"/>
      <c r="AN31" s="521"/>
      <c r="AO31" s="521"/>
      <c r="AP31" s="521"/>
      <c r="AQ31" s="521"/>
      <c r="AR31" s="521"/>
      <c r="AS31" s="521"/>
      <c r="AT31" s="521"/>
    </row>
    <row r="32" ht="15.0" customHeight="1">
      <c r="A32" s="123"/>
      <c r="B32" s="123"/>
      <c r="C32" s="123"/>
      <c r="D32" s="123"/>
      <c r="E32" s="123"/>
      <c r="F32" s="126"/>
      <c r="G32" s="124"/>
      <c r="H32" s="123"/>
      <c r="I32" s="123"/>
      <c r="J32" s="123"/>
      <c r="K32" s="123"/>
      <c r="L32" s="123"/>
      <c r="M32" s="124"/>
      <c r="N32" s="123"/>
      <c r="O32" s="123"/>
      <c r="P32" s="123"/>
      <c r="Q32" s="123"/>
      <c r="R32" s="123"/>
      <c r="S32" s="123"/>
      <c r="T32" s="123"/>
      <c r="U32" s="123"/>
      <c r="V32" s="126"/>
      <c r="W32" s="353"/>
      <c r="X32" s="195"/>
      <c r="Y32" s="164"/>
      <c r="Z32" s="131"/>
      <c r="AA32" s="521"/>
      <c r="AB32" s="521"/>
      <c r="AC32" s="521"/>
      <c r="AD32" s="521"/>
      <c r="AE32" s="521"/>
      <c r="AF32" s="521"/>
      <c r="AG32" s="521"/>
      <c r="AH32" s="521"/>
      <c r="AI32" s="521"/>
      <c r="AJ32" s="521"/>
      <c r="AK32" s="521"/>
      <c r="AL32" s="521"/>
      <c r="AM32" s="521"/>
      <c r="AN32" s="521"/>
      <c r="AO32" s="521"/>
      <c r="AP32" s="521"/>
      <c r="AQ32" s="521"/>
      <c r="AR32" s="521"/>
      <c r="AS32" s="521"/>
      <c r="AT32" s="521"/>
    </row>
    <row r="33" ht="15.0" customHeight="1">
      <c r="A33" s="123"/>
      <c r="B33" s="123"/>
      <c r="C33" s="123"/>
      <c r="D33" s="123"/>
      <c r="E33" s="123"/>
      <c r="F33" s="126"/>
      <c r="G33" s="124"/>
      <c r="H33" s="123"/>
      <c r="I33" s="123"/>
      <c r="J33" s="123"/>
      <c r="K33" s="123"/>
      <c r="L33" s="123"/>
      <c r="M33" s="124"/>
      <c r="N33" s="123"/>
      <c r="O33" s="123"/>
      <c r="P33" s="123"/>
      <c r="Q33" s="123"/>
      <c r="R33" s="123"/>
      <c r="S33" s="123"/>
      <c r="T33" s="123"/>
      <c r="U33" s="123"/>
      <c r="V33" s="126"/>
      <c r="W33" s="353"/>
      <c r="X33" s="195"/>
      <c r="Y33" s="164"/>
      <c r="Z33" s="131"/>
      <c r="AA33" s="521"/>
      <c r="AB33" s="521"/>
      <c r="AC33" s="521"/>
      <c r="AD33" s="521"/>
      <c r="AE33" s="521"/>
      <c r="AF33" s="521"/>
      <c r="AG33" s="521"/>
      <c r="AH33" s="521"/>
      <c r="AI33" s="521"/>
      <c r="AJ33" s="521"/>
      <c r="AK33" s="521"/>
      <c r="AL33" s="521"/>
      <c r="AM33" s="521"/>
      <c r="AN33" s="521"/>
      <c r="AO33" s="521"/>
      <c r="AP33" s="521"/>
      <c r="AQ33" s="521"/>
      <c r="AR33" s="521"/>
      <c r="AS33" s="521"/>
      <c r="AT33" s="521"/>
    </row>
    <row r="34" ht="34.5" customHeight="1">
      <c r="A34" s="123"/>
      <c r="B34" s="123"/>
      <c r="C34" s="123"/>
      <c r="D34" s="123"/>
      <c r="E34" s="123"/>
      <c r="F34" s="126"/>
      <c r="G34" s="124"/>
      <c r="H34" s="123"/>
      <c r="I34" s="123"/>
      <c r="J34" s="123"/>
      <c r="K34" s="123"/>
      <c r="L34" s="123"/>
      <c r="M34" s="124"/>
      <c r="N34" s="123"/>
      <c r="O34" s="123"/>
      <c r="P34" s="123"/>
      <c r="Q34" s="123"/>
      <c r="R34" s="123"/>
      <c r="S34" s="123"/>
      <c r="T34" s="123"/>
      <c r="U34" s="123"/>
      <c r="V34" s="126"/>
      <c r="W34" s="353"/>
      <c r="X34" s="195"/>
      <c r="Y34" s="164"/>
      <c r="Z34" s="131"/>
      <c r="AA34" s="521"/>
      <c r="AB34" s="521"/>
      <c r="AC34" s="521"/>
      <c r="AD34" s="521"/>
      <c r="AE34" s="521"/>
      <c r="AF34" s="521"/>
      <c r="AG34" s="521"/>
      <c r="AH34" s="521"/>
      <c r="AI34" s="521"/>
      <c r="AJ34" s="521"/>
      <c r="AK34" s="521"/>
      <c r="AL34" s="521"/>
      <c r="AM34" s="521"/>
      <c r="AN34" s="521"/>
      <c r="AO34" s="521"/>
      <c r="AP34" s="521"/>
      <c r="AQ34" s="521"/>
      <c r="AR34" s="521"/>
      <c r="AS34" s="521"/>
      <c r="AT34" s="521"/>
    </row>
    <row r="35" ht="42.75" customHeight="1">
      <c r="A35" s="123"/>
      <c r="B35" s="123"/>
      <c r="C35" s="123"/>
      <c r="D35" s="123"/>
      <c r="E35" s="123"/>
      <c r="F35" s="126"/>
      <c r="G35" s="124"/>
      <c r="H35" s="123"/>
      <c r="I35" s="123"/>
      <c r="J35" s="123"/>
      <c r="K35" s="123"/>
      <c r="L35" s="123"/>
      <c r="M35" s="124"/>
      <c r="N35" s="123"/>
      <c r="O35" s="123"/>
      <c r="P35" s="123"/>
      <c r="Q35" s="123"/>
      <c r="R35" s="123"/>
      <c r="S35" s="123"/>
      <c r="T35" s="123"/>
      <c r="U35" s="123"/>
      <c r="V35" s="126"/>
      <c r="W35" s="353"/>
      <c r="X35" s="195"/>
      <c r="Y35" s="164"/>
      <c r="Z35" s="131"/>
      <c r="AA35" s="521"/>
      <c r="AB35" s="521"/>
      <c r="AC35" s="521"/>
      <c r="AD35" s="521"/>
      <c r="AE35" s="521"/>
      <c r="AF35" s="521"/>
      <c r="AG35" s="521"/>
      <c r="AH35" s="521"/>
      <c r="AI35" s="521"/>
      <c r="AJ35" s="521"/>
      <c r="AK35" s="521"/>
      <c r="AL35" s="521"/>
      <c r="AM35" s="521"/>
      <c r="AN35" s="521"/>
      <c r="AO35" s="521"/>
      <c r="AP35" s="521"/>
      <c r="AQ35" s="521"/>
      <c r="AR35" s="521"/>
      <c r="AS35" s="521"/>
      <c r="AT35" s="521"/>
    </row>
    <row r="36" ht="33.75" customHeight="1">
      <c r="A36" s="123"/>
      <c r="B36" s="123"/>
      <c r="C36" s="123"/>
      <c r="D36" s="123"/>
      <c r="E36" s="123"/>
      <c r="F36" s="126"/>
      <c r="G36" s="124"/>
      <c r="H36" s="123"/>
      <c r="I36" s="123"/>
      <c r="J36" s="123"/>
      <c r="K36" s="123"/>
      <c r="L36" s="123"/>
      <c r="M36" s="124"/>
      <c r="N36" s="123"/>
      <c r="O36" s="123"/>
      <c r="P36" s="123"/>
      <c r="Q36" s="123"/>
      <c r="R36" s="123"/>
      <c r="S36" s="123"/>
      <c r="T36" s="123"/>
      <c r="U36" s="123"/>
      <c r="V36" s="126"/>
      <c r="W36" s="353"/>
      <c r="X36" s="195"/>
      <c r="Y36" s="164"/>
      <c r="Z36" s="131"/>
      <c r="AA36" s="521"/>
      <c r="AB36" s="521"/>
      <c r="AC36" s="521"/>
      <c r="AD36" s="521"/>
      <c r="AE36" s="521"/>
      <c r="AF36" s="521"/>
      <c r="AG36" s="521"/>
      <c r="AH36" s="521"/>
      <c r="AI36" s="521"/>
      <c r="AJ36" s="521"/>
      <c r="AK36" s="521"/>
      <c r="AL36" s="521"/>
      <c r="AM36" s="521"/>
      <c r="AN36" s="521"/>
      <c r="AO36" s="521"/>
      <c r="AP36" s="521"/>
      <c r="AQ36" s="521"/>
      <c r="AR36" s="521"/>
      <c r="AS36" s="521"/>
      <c r="AT36" s="521"/>
    </row>
    <row r="37" ht="15.0" customHeight="1">
      <c r="A37" s="123"/>
      <c r="B37" s="123"/>
      <c r="C37" s="123"/>
      <c r="D37" s="123"/>
      <c r="E37" s="123"/>
      <c r="F37" s="126"/>
      <c r="G37" s="124"/>
      <c r="H37" s="123"/>
      <c r="I37" s="123"/>
      <c r="J37" s="123"/>
      <c r="K37" s="123"/>
      <c r="L37" s="123"/>
      <c r="M37" s="124"/>
      <c r="N37" s="123"/>
      <c r="O37" s="123"/>
      <c r="P37" s="123"/>
      <c r="Q37" s="123"/>
      <c r="R37" s="123"/>
      <c r="S37" s="123"/>
      <c r="T37" s="123"/>
      <c r="U37" s="123"/>
      <c r="V37" s="126"/>
      <c r="W37" s="303"/>
      <c r="X37" s="195"/>
      <c r="Y37" s="164"/>
      <c r="Z37" s="131"/>
      <c r="AA37" s="521"/>
      <c r="AB37" s="521"/>
      <c r="AC37" s="521"/>
      <c r="AD37" s="521"/>
      <c r="AE37" s="521"/>
      <c r="AF37" s="521"/>
      <c r="AG37" s="521"/>
      <c r="AH37" s="521"/>
      <c r="AI37" s="521"/>
      <c r="AJ37" s="521"/>
      <c r="AK37" s="521"/>
      <c r="AL37" s="521"/>
      <c r="AM37" s="521"/>
      <c r="AN37" s="521"/>
      <c r="AO37" s="521"/>
      <c r="AP37" s="521"/>
      <c r="AQ37" s="521"/>
      <c r="AR37" s="521"/>
      <c r="AS37" s="521"/>
      <c r="AT37" s="521"/>
    </row>
    <row r="38" ht="15.75" customHeight="1">
      <c r="A38" s="308"/>
      <c r="B38" s="308"/>
      <c r="C38" s="308"/>
      <c r="D38" s="308"/>
      <c r="E38" s="308"/>
      <c r="F38" s="354"/>
      <c r="G38" s="355"/>
      <c r="H38" s="308"/>
      <c r="I38" s="308"/>
      <c r="J38" s="123"/>
      <c r="K38" s="356"/>
      <c r="L38" s="308"/>
      <c r="M38" s="355"/>
      <c r="N38" s="308"/>
      <c r="O38" s="308"/>
      <c r="P38" s="308"/>
      <c r="Q38" s="356"/>
      <c r="R38" s="308"/>
      <c r="S38" s="308"/>
      <c r="T38" s="308"/>
      <c r="U38" s="356"/>
      <c r="V38" s="357"/>
      <c r="W38" s="356"/>
      <c r="X38" s="522"/>
      <c r="Y38" s="164"/>
      <c r="Z38" s="131"/>
      <c r="AA38" s="521"/>
      <c r="AB38" s="521"/>
      <c r="AC38" s="521"/>
      <c r="AD38" s="521"/>
      <c r="AE38" s="521"/>
      <c r="AF38" s="521"/>
      <c r="AG38" s="521"/>
      <c r="AH38" s="521"/>
      <c r="AI38" s="521"/>
      <c r="AJ38" s="521"/>
      <c r="AK38" s="521"/>
      <c r="AL38" s="521"/>
      <c r="AM38" s="521"/>
      <c r="AN38" s="521"/>
      <c r="AO38" s="521"/>
      <c r="AP38" s="521"/>
      <c r="AQ38" s="521"/>
      <c r="AR38" s="521"/>
      <c r="AS38" s="521"/>
      <c r="AT38" s="521"/>
    </row>
    <row r="39" ht="15.75" customHeight="1">
      <c r="A39" s="308"/>
      <c r="B39" s="308"/>
      <c r="C39" s="308"/>
      <c r="D39" s="308"/>
      <c r="E39" s="308"/>
      <c r="F39" s="354"/>
      <c r="G39" s="355"/>
      <c r="H39" s="308"/>
      <c r="I39" s="308"/>
      <c r="J39" s="356"/>
      <c r="K39" s="356"/>
      <c r="L39" s="308"/>
      <c r="M39" s="309"/>
      <c r="N39" s="310"/>
      <c r="O39" s="311"/>
      <c r="P39" s="308"/>
      <c r="Q39" s="356"/>
      <c r="R39" s="308"/>
      <c r="S39" s="308"/>
      <c r="T39" s="308"/>
      <c r="U39" s="356"/>
      <c r="V39" s="357"/>
      <c r="W39" s="356"/>
      <c r="X39" s="522"/>
      <c r="Y39" s="164"/>
      <c r="Z39" s="131"/>
      <c r="AA39" s="521"/>
      <c r="AB39" s="521"/>
      <c r="AC39" s="521"/>
      <c r="AD39" s="521"/>
      <c r="AE39" s="521"/>
      <c r="AF39" s="521"/>
      <c r="AG39" s="521"/>
      <c r="AH39" s="521"/>
      <c r="AI39" s="521"/>
      <c r="AJ39" s="521"/>
      <c r="AK39" s="521"/>
      <c r="AL39" s="521"/>
      <c r="AM39" s="521"/>
      <c r="AN39" s="521"/>
      <c r="AO39" s="521"/>
      <c r="AP39" s="521"/>
      <c r="AQ39" s="521"/>
      <c r="AR39" s="521"/>
      <c r="AS39" s="521"/>
      <c r="AT39" s="521"/>
    </row>
    <row r="40" ht="15.75" customHeight="1">
      <c r="A40" s="123"/>
      <c r="B40" s="308"/>
      <c r="C40" s="308"/>
      <c r="D40" s="308"/>
      <c r="E40" s="308"/>
      <c r="F40" s="354"/>
      <c r="G40" s="355"/>
      <c r="H40" s="308"/>
      <c r="I40" s="308"/>
      <c r="J40" s="356"/>
      <c r="K40" s="356"/>
      <c r="L40" s="308"/>
      <c r="M40" s="417"/>
      <c r="N40" s="310"/>
      <c r="O40" s="311"/>
      <c r="P40" s="308"/>
      <c r="Q40" s="356"/>
      <c r="R40" s="308"/>
      <c r="S40" s="308"/>
      <c r="T40" s="308"/>
      <c r="U40" s="356"/>
      <c r="V40" s="357"/>
      <c r="W40" s="356"/>
      <c r="X40" s="522"/>
      <c r="Y40" s="164"/>
      <c r="Z40" s="131"/>
      <c r="AA40" s="521"/>
      <c r="AB40" s="521"/>
      <c r="AC40" s="521"/>
      <c r="AD40" s="521"/>
      <c r="AE40" s="521"/>
      <c r="AF40" s="521"/>
      <c r="AG40" s="521"/>
      <c r="AH40" s="521"/>
      <c r="AI40" s="521"/>
      <c r="AJ40" s="521"/>
      <c r="AK40" s="521"/>
      <c r="AL40" s="521"/>
      <c r="AM40" s="521"/>
      <c r="AN40" s="521"/>
      <c r="AO40" s="521"/>
      <c r="AP40" s="521"/>
      <c r="AQ40" s="521"/>
      <c r="AR40" s="521"/>
      <c r="AS40" s="521"/>
      <c r="AT40" s="521"/>
    </row>
    <row r="41" ht="15.75" customHeight="1">
      <c r="A41" s="308"/>
      <c r="B41" s="308"/>
      <c r="C41" s="308"/>
      <c r="D41" s="308"/>
      <c r="E41" s="308"/>
      <c r="F41" s="354"/>
      <c r="G41" s="355"/>
      <c r="H41" s="308"/>
      <c r="I41" s="308"/>
      <c r="J41" s="308"/>
      <c r="K41" s="356"/>
      <c r="L41" s="308"/>
      <c r="M41" s="419"/>
      <c r="N41" s="420"/>
      <c r="O41" s="421"/>
      <c r="P41" s="308"/>
      <c r="Q41" s="308"/>
      <c r="R41" s="308"/>
      <c r="S41" s="308"/>
      <c r="T41" s="308"/>
      <c r="U41" s="130"/>
      <c r="V41" s="357"/>
      <c r="W41" s="357"/>
      <c r="X41" s="523"/>
      <c r="Y41" s="164"/>
      <c r="Z41" s="131"/>
      <c r="AA41" s="521"/>
      <c r="AB41" s="521"/>
      <c r="AC41" s="521"/>
      <c r="AD41" s="521"/>
      <c r="AE41" s="521"/>
      <c r="AF41" s="521"/>
      <c r="AG41" s="521"/>
      <c r="AH41" s="521"/>
      <c r="AI41" s="521"/>
      <c r="AJ41" s="521"/>
      <c r="AK41" s="521"/>
      <c r="AL41" s="521"/>
      <c r="AM41" s="521"/>
      <c r="AN41" s="521"/>
      <c r="AO41" s="521"/>
      <c r="AP41" s="521"/>
      <c r="AQ41" s="521"/>
      <c r="AR41" s="521"/>
      <c r="AS41" s="521"/>
      <c r="AT41" s="521"/>
    </row>
    <row r="42" ht="15.75" customHeight="1">
      <c r="A42" s="123"/>
      <c r="B42" s="308"/>
      <c r="C42" s="308"/>
      <c r="D42" s="308"/>
      <c r="E42" s="308"/>
      <c r="F42" s="354"/>
      <c r="G42" s="355"/>
      <c r="H42" s="308"/>
      <c r="I42" s="308"/>
      <c r="J42" s="356"/>
      <c r="K42" s="356"/>
      <c r="L42" s="308"/>
      <c r="M42" s="422"/>
      <c r="N42" s="311"/>
      <c r="O42" s="311"/>
      <c r="P42" s="308"/>
      <c r="Q42" s="356"/>
      <c r="R42" s="308"/>
      <c r="S42" s="308"/>
      <c r="T42" s="308"/>
      <c r="U42" s="356"/>
      <c r="V42" s="357"/>
      <c r="W42" s="357"/>
      <c r="X42" s="523"/>
      <c r="Y42" s="164"/>
      <c r="Z42" s="131"/>
      <c r="AA42" s="521"/>
      <c r="AB42" s="521"/>
      <c r="AC42" s="521"/>
      <c r="AD42" s="521"/>
      <c r="AE42" s="521"/>
      <c r="AF42" s="521"/>
      <c r="AG42" s="521"/>
      <c r="AH42" s="521"/>
      <c r="AI42" s="521"/>
      <c r="AJ42" s="521"/>
      <c r="AK42" s="521"/>
      <c r="AL42" s="521"/>
      <c r="AM42" s="521"/>
      <c r="AN42" s="521"/>
      <c r="AO42" s="521"/>
      <c r="AP42" s="521"/>
      <c r="AQ42" s="521"/>
      <c r="AR42" s="521"/>
      <c r="AS42" s="521"/>
      <c r="AT42" s="521"/>
    </row>
    <row r="43" ht="15.75" customHeight="1">
      <c r="A43" s="308"/>
      <c r="B43" s="356"/>
      <c r="C43" s="356"/>
      <c r="D43" s="356"/>
      <c r="E43" s="356"/>
      <c r="F43" s="357"/>
      <c r="G43" s="369"/>
      <c r="H43" s="308"/>
      <c r="I43" s="356"/>
      <c r="J43" s="356"/>
      <c r="K43" s="356"/>
      <c r="L43" s="356"/>
      <c r="M43" s="369"/>
      <c r="N43" s="356"/>
      <c r="O43" s="356"/>
      <c r="P43" s="356"/>
      <c r="Q43" s="356"/>
      <c r="R43" s="356"/>
      <c r="S43" s="356"/>
      <c r="T43" s="356"/>
      <c r="U43" s="356"/>
      <c r="V43" s="357"/>
      <c r="W43" s="357"/>
      <c r="X43" s="523"/>
      <c r="Y43" s="164"/>
      <c r="Z43" s="131"/>
      <c r="AA43" s="521"/>
      <c r="AB43" s="521"/>
      <c r="AC43" s="521"/>
      <c r="AD43" s="521"/>
      <c r="AE43" s="521"/>
      <c r="AF43" s="521"/>
      <c r="AG43" s="521"/>
      <c r="AH43" s="521"/>
      <c r="AI43" s="521"/>
      <c r="AJ43" s="521"/>
      <c r="AK43" s="521"/>
      <c r="AL43" s="521"/>
      <c r="AM43" s="521"/>
      <c r="AN43" s="521"/>
      <c r="AO43" s="521"/>
      <c r="AP43" s="521"/>
      <c r="AQ43" s="521"/>
      <c r="AR43" s="521"/>
      <c r="AS43" s="521"/>
      <c r="AT43" s="521"/>
    </row>
    <row r="44" ht="15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303"/>
      <c r="Y44" s="164"/>
      <c r="Z44" s="131"/>
      <c r="AA44" s="521"/>
      <c r="AB44" s="521"/>
      <c r="AC44" s="521"/>
      <c r="AD44" s="521"/>
      <c r="AE44" s="521"/>
      <c r="AF44" s="521"/>
      <c r="AG44" s="521"/>
      <c r="AH44" s="521"/>
      <c r="AI44" s="521"/>
      <c r="AJ44" s="521"/>
      <c r="AK44" s="521"/>
      <c r="AL44" s="521"/>
      <c r="AM44" s="521"/>
      <c r="AN44" s="521"/>
      <c r="AO44" s="521"/>
      <c r="AP44" s="521"/>
      <c r="AQ44" s="521"/>
      <c r="AR44" s="521"/>
      <c r="AS44" s="521"/>
      <c r="AT44" s="521"/>
    </row>
    <row r="45" ht="15.75" customHeight="1">
      <c r="A45" s="308"/>
      <c r="B45" s="356"/>
      <c r="C45" s="308"/>
      <c r="D45" s="308"/>
      <c r="E45" s="308"/>
      <c r="F45" s="354"/>
      <c r="G45" s="355"/>
      <c r="H45" s="308"/>
      <c r="I45" s="308"/>
      <c r="J45" s="356"/>
      <c r="K45" s="356"/>
      <c r="L45" s="308"/>
      <c r="M45" s="355"/>
      <c r="N45" s="356"/>
      <c r="O45" s="356"/>
      <c r="P45" s="356"/>
      <c r="Q45" s="356"/>
      <c r="R45" s="356"/>
      <c r="S45" s="356"/>
      <c r="T45" s="356"/>
      <c r="U45" s="356"/>
      <c r="V45" s="357"/>
      <c r="W45" s="357"/>
      <c r="X45" s="523"/>
      <c r="Y45" s="164"/>
      <c r="Z45" s="131"/>
      <c r="AA45" s="521"/>
      <c r="AB45" s="521"/>
      <c r="AC45" s="521"/>
      <c r="AD45" s="521"/>
      <c r="AE45" s="521"/>
      <c r="AF45" s="521"/>
      <c r="AG45" s="521"/>
      <c r="AH45" s="521"/>
      <c r="AI45" s="521"/>
      <c r="AJ45" s="521"/>
      <c r="AK45" s="521"/>
      <c r="AL45" s="521"/>
      <c r="AM45" s="521"/>
      <c r="AN45" s="521"/>
      <c r="AO45" s="521"/>
      <c r="AP45" s="521"/>
      <c r="AQ45" s="521"/>
      <c r="AR45" s="521"/>
      <c r="AS45" s="521"/>
      <c r="AT45" s="521"/>
    </row>
    <row r="46" ht="15.75" customHeight="1">
      <c r="A46" s="143"/>
      <c r="B46" s="143"/>
      <c r="C46" s="143"/>
      <c r="D46" s="143"/>
      <c r="E46" s="143"/>
      <c r="F46" s="288"/>
      <c r="G46" s="289"/>
      <c r="H46" s="143"/>
      <c r="I46" s="143"/>
      <c r="J46" s="143"/>
      <c r="K46" s="143"/>
      <c r="L46" s="143"/>
      <c r="M46" s="289"/>
      <c r="N46" s="143"/>
      <c r="O46" s="143"/>
      <c r="P46" s="143"/>
      <c r="Q46" s="143"/>
      <c r="R46" s="143"/>
      <c r="S46" s="143"/>
      <c r="T46" s="143"/>
      <c r="U46" s="54"/>
      <c r="V46" s="288"/>
      <c r="W46" s="288"/>
      <c r="X46" s="288"/>
      <c r="Y46" s="158"/>
      <c r="Z46" s="143"/>
      <c r="AA46" s="493"/>
      <c r="AB46" s="493"/>
      <c r="AC46" s="493"/>
      <c r="AD46" s="493"/>
      <c r="AE46" s="493"/>
      <c r="AF46" s="493"/>
      <c r="AG46" s="493"/>
      <c r="AH46" s="493"/>
      <c r="AI46" s="493"/>
      <c r="AJ46" s="493"/>
      <c r="AK46" s="493"/>
      <c r="AL46" s="493"/>
      <c r="AM46" s="493"/>
      <c r="AN46" s="493"/>
      <c r="AO46" s="493"/>
      <c r="AP46" s="493"/>
      <c r="AQ46" s="493"/>
      <c r="AR46" s="493"/>
      <c r="AS46" s="493"/>
      <c r="AT46" s="493"/>
    </row>
    <row r="47" ht="15.75" customHeight="1">
      <c r="A47" s="143"/>
      <c r="B47" s="143"/>
      <c r="C47" s="143"/>
      <c r="D47" s="143"/>
      <c r="E47" s="143"/>
      <c r="F47" s="288"/>
      <c r="G47" s="289"/>
      <c r="H47" s="143"/>
      <c r="I47" s="143"/>
      <c r="J47" s="143"/>
      <c r="K47" s="143"/>
      <c r="L47" s="143"/>
      <c r="M47" s="289"/>
      <c r="N47" s="143"/>
      <c r="O47" s="143"/>
      <c r="P47" s="143"/>
      <c r="Q47" s="143"/>
      <c r="R47" s="143"/>
      <c r="S47" s="143"/>
      <c r="T47" s="143"/>
      <c r="U47" s="143"/>
      <c r="V47" s="288"/>
      <c r="W47" s="288"/>
      <c r="X47" s="288"/>
      <c r="Y47" s="158"/>
      <c r="Z47" s="143"/>
      <c r="AA47" s="493"/>
      <c r="AB47" s="493"/>
      <c r="AC47" s="493"/>
      <c r="AD47" s="493"/>
      <c r="AE47" s="493"/>
      <c r="AF47" s="493"/>
      <c r="AG47" s="493"/>
      <c r="AH47" s="493"/>
      <c r="AI47" s="493"/>
      <c r="AJ47" s="493"/>
      <c r="AK47" s="493"/>
      <c r="AL47" s="493"/>
      <c r="AM47" s="493"/>
      <c r="AN47" s="493"/>
      <c r="AO47" s="493"/>
      <c r="AP47" s="493"/>
      <c r="AQ47" s="493"/>
      <c r="AR47" s="493"/>
      <c r="AS47" s="493"/>
      <c r="AT47" s="493"/>
    </row>
    <row r="48" ht="15.75" customHeight="1">
      <c r="A48" s="143"/>
      <c r="B48" s="143"/>
      <c r="C48" s="143"/>
      <c r="D48" s="143"/>
      <c r="E48" s="143"/>
      <c r="F48" s="288"/>
      <c r="G48" s="289"/>
      <c r="H48" s="143"/>
      <c r="I48" s="143"/>
      <c r="J48" s="143"/>
      <c r="K48" s="143"/>
      <c r="L48" s="143"/>
      <c r="M48" s="289"/>
      <c r="N48" s="143"/>
      <c r="O48" s="143"/>
      <c r="P48" s="143"/>
      <c r="Q48" s="143"/>
      <c r="R48" s="143"/>
      <c r="S48" s="143"/>
      <c r="T48" s="143"/>
      <c r="U48" s="143"/>
      <c r="V48" s="288"/>
      <c r="W48" s="288"/>
      <c r="X48" s="288"/>
      <c r="Y48" s="158"/>
      <c r="Z48" s="143"/>
      <c r="AA48" s="493"/>
      <c r="AB48" s="493"/>
      <c r="AC48" s="493"/>
      <c r="AD48" s="493"/>
      <c r="AE48" s="493"/>
      <c r="AF48" s="493"/>
      <c r="AG48" s="493"/>
      <c r="AH48" s="493"/>
      <c r="AI48" s="493"/>
      <c r="AJ48" s="493"/>
      <c r="AK48" s="493"/>
      <c r="AL48" s="493"/>
      <c r="AM48" s="493"/>
      <c r="AN48" s="493"/>
      <c r="AO48" s="493"/>
      <c r="AP48" s="493"/>
      <c r="AQ48" s="493"/>
      <c r="AR48" s="493"/>
      <c r="AS48" s="493"/>
      <c r="AT48" s="493"/>
    </row>
    <row r="49" ht="15.75" customHeight="1">
      <c r="A49" s="143"/>
      <c r="B49" s="143"/>
      <c r="C49" s="143"/>
      <c r="D49" s="143"/>
      <c r="E49" s="143"/>
      <c r="F49" s="288"/>
      <c r="G49" s="289"/>
      <c r="H49" s="143"/>
      <c r="I49" s="143"/>
      <c r="J49" s="143"/>
      <c r="K49" s="143"/>
      <c r="L49" s="143"/>
      <c r="M49" s="289"/>
      <c r="N49" s="143"/>
      <c r="O49" s="143"/>
      <c r="P49" s="143"/>
      <c r="Q49" s="143"/>
      <c r="R49" s="143"/>
      <c r="S49" s="143"/>
      <c r="T49" s="143"/>
      <c r="U49" s="143"/>
      <c r="V49" s="288"/>
      <c r="W49" s="288"/>
      <c r="X49" s="288"/>
      <c r="Y49" s="158"/>
      <c r="Z49" s="143"/>
      <c r="AA49" s="493"/>
      <c r="AB49" s="493"/>
      <c r="AC49" s="493"/>
      <c r="AD49" s="493"/>
      <c r="AE49" s="493"/>
      <c r="AF49" s="493"/>
      <c r="AG49" s="493"/>
      <c r="AH49" s="493"/>
      <c r="AI49" s="493"/>
      <c r="AJ49" s="493"/>
      <c r="AK49" s="493"/>
      <c r="AL49" s="493"/>
      <c r="AM49" s="493"/>
      <c r="AN49" s="493"/>
      <c r="AO49" s="493"/>
      <c r="AP49" s="493"/>
      <c r="AQ49" s="493"/>
      <c r="AR49" s="493"/>
      <c r="AS49" s="493"/>
      <c r="AT49" s="493"/>
    </row>
    <row r="50" ht="15.75" customHeight="1">
      <c r="A50" s="143"/>
      <c r="B50" s="143"/>
      <c r="C50" s="143"/>
      <c r="D50" s="143"/>
      <c r="E50" s="143"/>
      <c r="F50" s="288"/>
      <c r="G50" s="289"/>
      <c r="H50" s="143"/>
      <c r="I50" s="143"/>
      <c r="J50" s="143"/>
      <c r="K50" s="143"/>
      <c r="L50" s="143"/>
      <c r="M50" s="289"/>
      <c r="N50" s="143"/>
      <c r="O50" s="143"/>
      <c r="P50" s="143"/>
      <c r="Q50" s="143"/>
      <c r="R50" s="143"/>
      <c r="S50" s="143"/>
      <c r="T50" s="143"/>
      <c r="U50" s="143"/>
      <c r="V50" s="288"/>
      <c r="W50" s="288"/>
      <c r="X50" s="288"/>
      <c r="Y50" s="158"/>
      <c r="Z50" s="143"/>
      <c r="AA50" s="493"/>
      <c r="AB50" s="493"/>
      <c r="AC50" s="493"/>
      <c r="AD50" s="493"/>
      <c r="AE50" s="493"/>
      <c r="AF50" s="493"/>
      <c r="AG50" s="493"/>
      <c r="AH50" s="493"/>
      <c r="AI50" s="493"/>
      <c r="AJ50" s="493"/>
      <c r="AK50" s="493"/>
      <c r="AL50" s="493"/>
      <c r="AM50" s="493"/>
      <c r="AN50" s="493"/>
      <c r="AO50" s="493"/>
      <c r="AP50" s="493"/>
      <c r="AQ50" s="493"/>
      <c r="AR50" s="493"/>
      <c r="AS50" s="493"/>
      <c r="AT50" s="493"/>
    </row>
    <row r="51" ht="15.75" customHeight="1">
      <c r="A51" s="143"/>
      <c r="B51" s="143"/>
      <c r="C51" s="143"/>
      <c r="D51" s="143"/>
      <c r="E51" s="143"/>
      <c r="F51" s="288"/>
      <c r="G51" s="289"/>
      <c r="H51" s="143"/>
      <c r="I51" s="143"/>
      <c r="J51" s="143"/>
      <c r="K51" s="143"/>
      <c r="L51" s="143"/>
      <c r="M51" s="289"/>
      <c r="N51" s="143"/>
      <c r="O51" s="143"/>
      <c r="P51" s="143"/>
      <c r="Q51" s="143"/>
      <c r="R51" s="143"/>
      <c r="S51" s="143"/>
      <c r="T51" s="143"/>
      <c r="U51" s="143"/>
      <c r="V51" s="288"/>
      <c r="W51" s="288"/>
      <c r="X51" s="288"/>
      <c r="Y51" s="158"/>
      <c r="Z51" s="143"/>
      <c r="AA51" s="493"/>
      <c r="AB51" s="493"/>
      <c r="AC51" s="493"/>
      <c r="AD51" s="493"/>
      <c r="AE51" s="493"/>
      <c r="AF51" s="493"/>
      <c r="AG51" s="493"/>
      <c r="AH51" s="493"/>
      <c r="AI51" s="493"/>
      <c r="AJ51" s="493"/>
      <c r="AK51" s="493"/>
      <c r="AL51" s="493"/>
      <c r="AM51" s="493"/>
      <c r="AN51" s="493"/>
      <c r="AO51" s="493"/>
      <c r="AP51" s="493"/>
      <c r="AQ51" s="493"/>
      <c r="AR51" s="493"/>
      <c r="AS51" s="493"/>
      <c r="AT51" s="493"/>
    </row>
    <row r="52" ht="15.75" customHeight="1">
      <c r="A52" s="143"/>
      <c r="B52" s="143"/>
      <c r="C52" s="143"/>
      <c r="D52" s="143"/>
      <c r="E52" s="143"/>
      <c r="F52" s="288"/>
      <c r="G52" s="289"/>
      <c r="H52" s="143"/>
      <c r="I52" s="143"/>
      <c r="J52" s="143"/>
      <c r="K52" s="143"/>
      <c r="L52" s="143"/>
      <c r="M52" s="289"/>
      <c r="N52" s="143"/>
      <c r="O52" s="143"/>
      <c r="P52" s="143"/>
      <c r="Q52" s="143"/>
      <c r="R52" s="143"/>
      <c r="S52" s="143"/>
      <c r="T52" s="143"/>
      <c r="U52" s="143"/>
      <c r="V52" s="288"/>
      <c r="W52" s="288"/>
      <c r="X52" s="288"/>
      <c r="Y52" s="158"/>
      <c r="Z52" s="143"/>
      <c r="AA52" s="493"/>
      <c r="AB52" s="493"/>
      <c r="AC52" s="493"/>
      <c r="AD52" s="493"/>
      <c r="AE52" s="493"/>
      <c r="AF52" s="493"/>
      <c r="AG52" s="493"/>
      <c r="AH52" s="493"/>
      <c r="AI52" s="493"/>
      <c r="AJ52" s="493"/>
      <c r="AK52" s="493"/>
      <c r="AL52" s="493"/>
      <c r="AM52" s="493"/>
      <c r="AN52" s="493"/>
      <c r="AO52" s="493"/>
      <c r="AP52" s="493"/>
      <c r="AQ52" s="493"/>
      <c r="AR52" s="493"/>
      <c r="AS52" s="493"/>
      <c r="AT52" s="493"/>
    </row>
    <row r="53" ht="15.75" customHeight="1">
      <c r="A53" s="143"/>
      <c r="B53" s="143"/>
      <c r="C53" s="143"/>
      <c r="D53" s="143"/>
      <c r="E53" s="143"/>
      <c r="F53" s="288"/>
      <c r="G53" s="289"/>
      <c r="H53" s="143"/>
      <c r="I53" s="143"/>
      <c r="J53" s="143"/>
      <c r="K53" s="143"/>
      <c r="L53" s="143"/>
      <c r="M53" s="289"/>
      <c r="N53" s="143"/>
      <c r="O53" s="143"/>
      <c r="P53" s="143"/>
      <c r="Q53" s="143"/>
      <c r="R53" s="143"/>
      <c r="S53" s="143"/>
      <c r="T53" s="143"/>
      <c r="U53" s="143"/>
      <c r="V53" s="288"/>
      <c r="W53" s="288"/>
      <c r="X53" s="288"/>
      <c r="Y53" s="158"/>
      <c r="Z53" s="143"/>
      <c r="AA53" s="493"/>
      <c r="AB53" s="493"/>
      <c r="AC53" s="493"/>
      <c r="AD53" s="493"/>
      <c r="AE53" s="493"/>
      <c r="AF53" s="493"/>
      <c r="AG53" s="493"/>
      <c r="AH53" s="493"/>
      <c r="AI53" s="493"/>
      <c r="AJ53" s="493"/>
      <c r="AK53" s="493"/>
      <c r="AL53" s="493"/>
      <c r="AM53" s="493"/>
      <c r="AN53" s="493"/>
      <c r="AO53" s="493"/>
      <c r="AP53" s="493"/>
      <c r="AQ53" s="493"/>
      <c r="AR53" s="493"/>
      <c r="AS53" s="493"/>
      <c r="AT53" s="493"/>
    </row>
    <row r="54" ht="15.75" customHeight="1">
      <c r="A54" s="143"/>
      <c r="B54" s="143"/>
      <c r="C54" s="143"/>
      <c r="D54" s="143"/>
      <c r="E54" s="143"/>
      <c r="F54" s="288"/>
      <c r="G54" s="289"/>
      <c r="H54" s="143"/>
      <c r="I54" s="143"/>
      <c r="J54" s="143"/>
      <c r="K54" s="143"/>
      <c r="L54" s="143"/>
      <c r="M54" s="289"/>
      <c r="N54" s="143"/>
      <c r="O54" s="143"/>
      <c r="P54" s="143"/>
      <c r="Q54" s="143"/>
      <c r="R54" s="143"/>
      <c r="S54" s="143"/>
      <c r="T54" s="143"/>
      <c r="U54" s="143"/>
      <c r="V54" s="288"/>
      <c r="W54" s="288"/>
      <c r="X54" s="288"/>
      <c r="Y54" s="158"/>
      <c r="Z54" s="143"/>
      <c r="AA54" s="493"/>
      <c r="AB54" s="493"/>
      <c r="AC54" s="493"/>
      <c r="AD54" s="493"/>
      <c r="AE54" s="493"/>
      <c r="AF54" s="493"/>
      <c r="AG54" s="493"/>
      <c r="AH54" s="493"/>
      <c r="AI54" s="493"/>
      <c r="AJ54" s="493"/>
      <c r="AK54" s="493"/>
      <c r="AL54" s="493"/>
      <c r="AM54" s="493"/>
      <c r="AN54" s="493"/>
      <c r="AO54" s="493"/>
      <c r="AP54" s="493"/>
      <c r="AQ54" s="493"/>
      <c r="AR54" s="493"/>
      <c r="AS54" s="493"/>
      <c r="AT54" s="493"/>
    </row>
    <row r="55" ht="15.75" customHeight="1">
      <c r="A55" s="143"/>
      <c r="B55" s="143"/>
      <c r="C55" s="143"/>
      <c r="D55" s="143"/>
      <c r="E55" s="143"/>
      <c r="F55" s="288"/>
      <c r="G55" s="289"/>
      <c r="H55" s="143"/>
      <c r="I55" s="143"/>
      <c r="J55" s="143"/>
      <c r="K55" s="143"/>
      <c r="L55" s="143"/>
      <c r="M55" s="289"/>
      <c r="N55" s="143"/>
      <c r="O55" s="143"/>
      <c r="P55" s="143"/>
      <c r="Q55" s="143"/>
      <c r="R55" s="143"/>
      <c r="S55" s="143"/>
      <c r="T55" s="143"/>
      <c r="U55" s="143"/>
      <c r="V55" s="288"/>
      <c r="W55" s="288"/>
      <c r="X55" s="288"/>
      <c r="Y55" s="158"/>
      <c r="Z55" s="143"/>
      <c r="AA55" s="493"/>
      <c r="AB55" s="493"/>
      <c r="AC55" s="493"/>
      <c r="AD55" s="493"/>
      <c r="AE55" s="493"/>
      <c r="AF55" s="493"/>
      <c r="AG55" s="493"/>
      <c r="AH55" s="493"/>
      <c r="AI55" s="493"/>
      <c r="AJ55" s="493"/>
      <c r="AK55" s="493"/>
      <c r="AL55" s="493"/>
      <c r="AM55" s="493"/>
      <c r="AN55" s="493"/>
      <c r="AO55" s="493"/>
      <c r="AP55" s="493"/>
      <c r="AQ55" s="493"/>
      <c r="AR55" s="493"/>
      <c r="AS55" s="493"/>
      <c r="AT55" s="493"/>
    </row>
    <row r="56" ht="15.75" customHeight="1">
      <c r="A56" s="143"/>
      <c r="B56" s="143"/>
      <c r="C56" s="143"/>
      <c r="D56" s="143"/>
      <c r="E56" s="143"/>
      <c r="F56" s="288"/>
      <c r="G56" s="289"/>
      <c r="H56" s="143"/>
      <c r="I56" s="143"/>
      <c r="J56" s="143"/>
      <c r="K56" s="143"/>
      <c r="L56" s="143"/>
      <c r="M56" s="289"/>
      <c r="N56" s="143"/>
      <c r="O56" s="143"/>
      <c r="P56" s="143"/>
      <c r="Q56" s="143"/>
      <c r="R56" s="143"/>
      <c r="S56" s="143"/>
      <c r="T56" s="143"/>
      <c r="U56" s="143"/>
      <c r="V56" s="288"/>
      <c r="W56" s="288"/>
      <c r="X56" s="288"/>
      <c r="Y56" s="158"/>
      <c r="Z56" s="143"/>
      <c r="AA56" s="493"/>
      <c r="AB56" s="493"/>
      <c r="AC56" s="493"/>
      <c r="AD56" s="493"/>
      <c r="AE56" s="493"/>
      <c r="AF56" s="493"/>
      <c r="AG56" s="493"/>
      <c r="AH56" s="493"/>
      <c r="AI56" s="493"/>
      <c r="AJ56" s="493"/>
      <c r="AK56" s="493"/>
      <c r="AL56" s="493"/>
      <c r="AM56" s="493"/>
      <c r="AN56" s="493"/>
      <c r="AO56" s="493"/>
      <c r="AP56" s="493"/>
      <c r="AQ56" s="493"/>
      <c r="AR56" s="493"/>
      <c r="AS56" s="493"/>
      <c r="AT56" s="493"/>
    </row>
    <row r="57" ht="15.75" customHeight="1">
      <c r="A57" s="143"/>
      <c r="B57" s="143"/>
      <c r="C57" s="143"/>
      <c r="D57" s="143"/>
      <c r="E57" s="143"/>
      <c r="F57" s="288"/>
      <c r="G57" s="289"/>
      <c r="H57" s="143"/>
      <c r="I57" s="143"/>
      <c r="J57" s="143"/>
      <c r="K57" s="143"/>
      <c r="L57" s="143"/>
      <c r="M57" s="289"/>
      <c r="N57" s="143"/>
      <c r="O57" s="143"/>
      <c r="P57" s="143"/>
      <c r="Q57" s="143"/>
      <c r="R57" s="143"/>
      <c r="S57" s="143"/>
      <c r="T57" s="143"/>
      <c r="U57" s="143"/>
      <c r="V57" s="288"/>
      <c r="W57" s="288"/>
      <c r="X57" s="288"/>
      <c r="Y57" s="158"/>
      <c r="Z57" s="143"/>
      <c r="AA57" s="493"/>
      <c r="AB57" s="493"/>
      <c r="AC57" s="493"/>
      <c r="AD57" s="493"/>
      <c r="AE57" s="493"/>
      <c r="AF57" s="493"/>
      <c r="AG57" s="493"/>
      <c r="AH57" s="493"/>
      <c r="AI57" s="493"/>
      <c r="AJ57" s="493"/>
      <c r="AK57" s="493"/>
      <c r="AL57" s="493"/>
      <c r="AM57" s="493"/>
      <c r="AN57" s="493"/>
      <c r="AO57" s="493"/>
      <c r="AP57" s="493"/>
      <c r="AQ57" s="493"/>
      <c r="AR57" s="493"/>
      <c r="AS57" s="493"/>
      <c r="AT57" s="493"/>
    </row>
    <row r="58" ht="15.75" customHeight="1">
      <c r="A58" s="143"/>
      <c r="B58" s="143"/>
      <c r="C58" s="143"/>
      <c r="D58" s="143"/>
      <c r="E58" s="143"/>
      <c r="F58" s="288"/>
      <c r="G58" s="289"/>
      <c r="H58" s="143"/>
      <c r="I58" s="143"/>
      <c r="J58" s="143"/>
      <c r="K58" s="143"/>
      <c r="L58" s="143"/>
      <c r="M58" s="289"/>
      <c r="N58" s="143"/>
      <c r="O58" s="143"/>
      <c r="P58" s="143"/>
      <c r="Q58" s="143"/>
      <c r="R58" s="143"/>
      <c r="S58" s="143"/>
      <c r="T58" s="143"/>
      <c r="U58" s="143"/>
      <c r="V58" s="288"/>
      <c r="W58" s="288"/>
      <c r="X58" s="288"/>
      <c r="Y58" s="158"/>
      <c r="Z58" s="143"/>
      <c r="AA58" s="493"/>
      <c r="AB58" s="493"/>
      <c r="AC58" s="493"/>
      <c r="AD58" s="493"/>
      <c r="AE58" s="493"/>
      <c r="AF58" s="493"/>
      <c r="AG58" s="493"/>
      <c r="AH58" s="493"/>
      <c r="AI58" s="493"/>
      <c r="AJ58" s="493"/>
      <c r="AK58" s="493"/>
      <c r="AL58" s="493"/>
      <c r="AM58" s="493"/>
      <c r="AN58" s="493"/>
      <c r="AO58" s="493"/>
      <c r="AP58" s="493"/>
      <c r="AQ58" s="493"/>
      <c r="AR58" s="493"/>
      <c r="AS58" s="493"/>
      <c r="AT58" s="493"/>
    </row>
    <row r="59" ht="15.75" customHeight="1">
      <c r="A59" s="143"/>
      <c r="B59" s="143"/>
      <c r="C59" s="143"/>
      <c r="D59" s="143"/>
      <c r="E59" s="143"/>
      <c r="F59" s="288"/>
      <c r="G59" s="289"/>
      <c r="H59" s="143"/>
      <c r="I59" s="143"/>
      <c r="J59" s="143"/>
      <c r="K59" s="143"/>
      <c r="L59" s="143"/>
      <c r="M59" s="289"/>
      <c r="N59" s="143"/>
      <c r="O59" s="143"/>
      <c r="P59" s="143"/>
      <c r="Q59" s="143"/>
      <c r="R59" s="143"/>
      <c r="S59" s="143"/>
      <c r="T59" s="143"/>
      <c r="U59" s="143"/>
      <c r="V59" s="288"/>
      <c r="W59" s="288"/>
      <c r="X59" s="288"/>
      <c r="Y59" s="158"/>
      <c r="Z59" s="143"/>
      <c r="AA59" s="493"/>
      <c r="AB59" s="493"/>
      <c r="AC59" s="493"/>
      <c r="AD59" s="493"/>
      <c r="AE59" s="493"/>
      <c r="AF59" s="493"/>
      <c r="AG59" s="493"/>
      <c r="AH59" s="493"/>
      <c r="AI59" s="493"/>
      <c r="AJ59" s="493"/>
      <c r="AK59" s="493"/>
      <c r="AL59" s="493"/>
      <c r="AM59" s="493"/>
      <c r="AN59" s="493"/>
      <c r="AO59" s="493"/>
      <c r="AP59" s="493"/>
      <c r="AQ59" s="493"/>
      <c r="AR59" s="493"/>
      <c r="AS59" s="493"/>
      <c r="AT59" s="493"/>
    </row>
    <row r="60" ht="15.75" customHeight="1">
      <c r="A60" s="143"/>
      <c r="B60" s="143"/>
      <c r="C60" s="143"/>
      <c r="D60" s="143"/>
      <c r="E60" s="143"/>
      <c r="F60" s="288"/>
      <c r="G60" s="289"/>
      <c r="H60" s="143"/>
      <c r="I60" s="143"/>
      <c r="J60" s="143"/>
      <c r="K60" s="143"/>
      <c r="L60" s="143"/>
      <c r="M60" s="289"/>
      <c r="N60" s="143"/>
      <c r="O60" s="143"/>
      <c r="P60" s="143"/>
      <c r="Q60" s="143"/>
      <c r="R60" s="143"/>
      <c r="S60" s="143"/>
      <c r="T60" s="143"/>
      <c r="U60" s="143"/>
      <c r="V60" s="288"/>
      <c r="W60" s="288"/>
      <c r="X60" s="288"/>
      <c r="Y60" s="158"/>
      <c r="Z60" s="143"/>
      <c r="AA60" s="493"/>
      <c r="AB60" s="493"/>
      <c r="AC60" s="493"/>
      <c r="AD60" s="493"/>
      <c r="AE60" s="493"/>
      <c r="AF60" s="493"/>
      <c r="AG60" s="493"/>
      <c r="AH60" s="493"/>
      <c r="AI60" s="493"/>
      <c r="AJ60" s="493"/>
      <c r="AK60" s="493"/>
      <c r="AL60" s="493"/>
      <c r="AM60" s="493"/>
      <c r="AN60" s="493"/>
      <c r="AO60" s="493"/>
      <c r="AP60" s="493"/>
      <c r="AQ60" s="493"/>
      <c r="AR60" s="493"/>
      <c r="AS60" s="493"/>
      <c r="AT60" s="493"/>
    </row>
    <row r="61" ht="15.75" customHeight="1">
      <c r="A61" s="143"/>
      <c r="B61" s="143"/>
      <c r="C61" s="143"/>
      <c r="D61" s="143"/>
      <c r="E61" s="143"/>
      <c r="F61" s="288"/>
      <c r="G61" s="289"/>
      <c r="H61" s="143"/>
      <c r="I61" s="143"/>
      <c r="J61" s="143"/>
      <c r="K61" s="143"/>
      <c r="L61" s="143"/>
      <c r="M61" s="289"/>
      <c r="N61" s="143"/>
      <c r="O61" s="143"/>
      <c r="P61" s="143"/>
      <c r="Q61" s="143"/>
      <c r="R61" s="143"/>
      <c r="S61" s="143"/>
      <c r="T61" s="143"/>
      <c r="U61" s="143"/>
      <c r="V61" s="288"/>
      <c r="W61" s="288"/>
      <c r="X61" s="288"/>
      <c r="Y61" s="158"/>
      <c r="Z61" s="143"/>
      <c r="AA61" s="493"/>
      <c r="AB61" s="493"/>
      <c r="AC61" s="493"/>
      <c r="AD61" s="493"/>
      <c r="AE61" s="493"/>
      <c r="AF61" s="493"/>
      <c r="AG61" s="493"/>
      <c r="AH61" s="493"/>
      <c r="AI61" s="493"/>
      <c r="AJ61" s="493"/>
      <c r="AK61" s="493"/>
      <c r="AL61" s="493"/>
      <c r="AM61" s="493"/>
      <c r="AN61" s="493"/>
      <c r="AO61" s="493"/>
      <c r="AP61" s="493"/>
      <c r="AQ61" s="493"/>
      <c r="AR61" s="493"/>
      <c r="AS61" s="493"/>
      <c r="AT61" s="493"/>
    </row>
    <row r="62" ht="15.75" customHeight="1">
      <c r="A62" s="143"/>
      <c r="B62" s="143"/>
      <c r="C62" s="143"/>
      <c r="D62" s="143"/>
      <c r="E62" s="143"/>
      <c r="F62" s="288"/>
      <c r="G62" s="289"/>
      <c r="H62" s="143"/>
      <c r="I62" s="143"/>
      <c r="J62" s="143"/>
      <c r="K62" s="143"/>
      <c r="L62" s="143"/>
      <c r="M62" s="289"/>
      <c r="N62" s="143"/>
      <c r="O62" s="143"/>
      <c r="P62" s="143"/>
      <c r="Q62" s="143"/>
      <c r="R62" s="143"/>
      <c r="S62" s="143"/>
      <c r="T62" s="143"/>
      <c r="U62" s="143"/>
      <c r="V62" s="288"/>
      <c r="W62" s="288"/>
      <c r="X62" s="288"/>
      <c r="Y62" s="158"/>
      <c r="Z62" s="143"/>
      <c r="AA62" s="493"/>
      <c r="AB62" s="493"/>
      <c r="AC62" s="493"/>
      <c r="AD62" s="493"/>
      <c r="AE62" s="493"/>
      <c r="AF62" s="493"/>
      <c r="AG62" s="493"/>
      <c r="AH62" s="493"/>
      <c r="AI62" s="493"/>
      <c r="AJ62" s="493"/>
      <c r="AK62" s="493"/>
      <c r="AL62" s="493"/>
      <c r="AM62" s="493"/>
      <c r="AN62" s="493"/>
      <c r="AO62" s="493"/>
      <c r="AP62" s="493"/>
      <c r="AQ62" s="493"/>
      <c r="AR62" s="493"/>
      <c r="AS62" s="493"/>
      <c r="AT62" s="493"/>
    </row>
    <row r="63" ht="15.75" customHeight="1">
      <c r="A63" s="143"/>
      <c r="B63" s="143"/>
      <c r="C63" s="143"/>
      <c r="D63" s="143"/>
      <c r="E63" s="143"/>
      <c r="F63" s="288"/>
      <c r="G63" s="289"/>
      <c r="H63" s="143"/>
      <c r="I63" s="143"/>
      <c r="J63" s="143"/>
      <c r="K63" s="143"/>
      <c r="L63" s="143"/>
      <c r="M63" s="289"/>
      <c r="N63" s="143"/>
      <c r="O63" s="143"/>
      <c r="P63" s="143"/>
      <c r="Q63" s="143"/>
      <c r="R63" s="143"/>
      <c r="S63" s="143"/>
      <c r="T63" s="143"/>
      <c r="U63" s="143"/>
      <c r="V63" s="288"/>
      <c r="W63" s="288"/>
      <c r="X63" s="288"/>
      <c r="Y63" s="158"/>
      <c r="Z63" s="143"/>
      <c r="AA63" s="493"/>
      <c r="AB63" s="493"/>
      <c r="AC63" s="493"/>
      <c r="AD63" s="493"/>
      <c r="AE63" s="493"/>
      <c r="AF63" s="493"/>
      <c r="AG63" s="493"/>
      <c r="AH63" s="493"/>
      <c r="AI63" s="493"/>
      <c r="AJ63" s="493"/>
      <c r="AK63" s="493"/>
      <c r="AL63" s="493"/>
      <c r="AM63" s="493"/>
      <c r="AN63" s="493"/>
      <c r="AO63" s="493"/>
      <c r="AP63" s="493"/>
      <c r="AQ63" s="493"/>
      <c r="AR63" s="493"/>
      <c r="AS63" s="493"/>
      <c r="AT63" s="493"/>
    </row>
    <row r="64" ht="15.75" customHeight="1">
      <c r="A64" s="143"/>
      <c r="B64" s="143"/>
      <c r="C64" s="143"/>
      <c r="D64" s="143"/>
      <c r="E64" s="143"/>
      <c r="F64" s="288"/>
      <c r="G64" s="289"/>
      <c r="H64" s="143"/>
      <c r="I64" s="143"/>
      <c r="J64" s="143"/>
      <c r="K64" s="143"/>
      <c r="L64" s="143"/>
      <c r="M64" s="289"/>
      <c r="N64" s="143"/>
      <c r="O64" s="143"/>
      <c r="P64" s="143"/>
      <c r="Q64" s="143"/>
      <c r="R64" s="143"/>
      <c r="S64" s="143"/>
      <c r="T64" s="143"/>
      <c r="U64" s="143"/>
      <c r="V64" s="288"/>
      <c r="W64" s="288"/>
      <c r="X64" s="288"/>
      <c r="Y64" s="158"/>
      <c r="Z64" s="143"/>
      <c r="AA64" s="493"/>
      <c r="AB64" s="493"/>
      <c r="AC64" s="493"/>
      <c r="AD64" s="493"/>
      <c r="AE64" s="493"/>
      <c r="AF64" s="493"/>
      <c r="AG64" s="493"/>
      <c r="AH64" s="493"/>
      <c r="AI64" s="493"/>
      <c r="AJ64" s="493"/>
      <c r="AK64" s="493"/>
      <c r="AL64" s="493"/>
      <c r="AM64" s="493"/>
      <c r="AN64" s="493"/>
      <c r="AO64" s="493"/>
      <c r="AP64" s="493"/>
      <c r="AQ64" s="493"/>
      <c r="AR64" s="493"/>
      <c r="AS64" s="493"/>
      <c r="AT64" s="493"/>
    </row>
    <row r="65" ht="15.75" customHeight="1">
      <c r="A65" s="143"/>
      <c r="B65" s="143"/>
      <c r="C65" s="143"/>
      <c r="D65" s="143"/>
      <c r="E65" s="143"/>
      <c r="F65" s="288"/>
      <c r="G65" s="289"/>
      <c r="H65" s="143"/>
      <c r="I65" s="143"/>
      <c r="J65" s="143"/>
      <c r="K65" s="143"/>
      <c r="L65" s="143"/>
      <c r="M65" s="289"/>
      <c r="N65" s="143"/>
      <c r="O65" s="143"/>
      <c r="P65" s="143"/>
      <c r="Q65" s="143"/>
      <c r="R65" s="143"/>
      <c r="S65" s="143"/>
      <c r="T65" s="143"/>
      <c r="U65" s="143"/>
      <c r="V65" s="288"/>
      <c r="W65" s="288"/>
      <c r="X65" s="288"/>
      <c r="Y65" s="158"/>
      <c r="Z65" s="143"/>
      <c r="AA65" s="493"/>
      <c r="AB65" s="493"/>
      <c r="AC65" s="493"/>
      <c r="AD65" s="493"/>
      <c r="AE65" s="493"/>
      <c r="AF65" s="493"/>
      <c r="AG65" s="493"/>
      <c r="AH65" s="493"/>
      <c r="AI65" s="493"/>
      <c r="AJ65" s="493"/>
      <c r="AK65" s="493"/>
      <c r="AL65" s="493"/>
      <c r="AM65" s="493"/>
      <c r="AN65" s="493"/>
      <c r="AO65" s="493"/>
      <c r="AP65" s="493"/>
      <c r="AQ65" s="493"/>
      <c r="AR65" s="493"/>
      <c r="AS65" s="493"/>
      <c r="AT65" s="493"/>
    </row>
    <row r="66" ht="15.75" customHeight="1">
      <c r="A66" s="143"/>
      <c r="B66" s="143"/>
      <c r="C66" s="143"/>
      <c r="D66" s="143"/>
      <c r="E66" s="143"/>
      <c r="F66" s="288"/>
      <c r="G66" s="289"/>
      <c r="H66" s="143"/>
      <c r="I66" s="143"/>
      <c r="J66" s="143"/>
      <c r="K66" s="143"/>
      <c r="L66" s="143"/>
      <c r="M66" s="289"/>
      <c r="N66" s="143"/>
      <c r="O66" s="143"/>
      <c r="P66" s="143"/>
      <c r="Q66" s="143"/>
      <c r="R66" s="143"/>
      <c r="S66" s="143"/>
      <c r="T66" s="143"/>
      <c r="U66" s="143"/>
      <c r="V66" s="288"/>
      <c r="W66" s="288"/>
      <c r="X66" s="288"/>
      <c r="Y66" s="158"/>
      <c r="Z66" s="143"/>
      <c r="AA66" s="493"/>
      <c r="AB66" s="493"/>
      <c r="AC66" s="493"/>
      <c r="AD66" s="493"/>
      <c r="AE66" s="493"/>
      <c r="AF66" s="493"/>
      <c r="AG66" s="493"/>
      <c r="AH66" s="493"/>
      <c r="AI66" s="493"/>
      <c r="AJ66" s="493"/>
      <c r="AK66" s="493"/>
      <c r="AL66" s="493"/>
      <c r="AM66" s="493"/>
      <c r="AN66" s="493"/>
      <c r="AO66" s="493"/>
      <c r="AP66" s="493"/>
      <c r="AQ66" s="493"/>
      <c r="AR66" s="493"/>
      <c r="AS66" s="493"/>
      <c r="AT66" s="493"/>
    </row>
    <row r="67" ht="15.75" customHeight="1">
      <c r="A67" s="143"/>
      <c r="B67" s="143"/>
      <c r="C67" s="143"/>
      <c r="D67" s="143"/>
      <c r="E67" s="143"/>
      <c r="F67" s="288"/>
      <c r="G67" s="289"/>
      <c r="H67" s="143"/>
      <c r="I67" s="143"/>
      <c r="J67" s="143"/>
      <c r="K67" s="143"/>
      <c r="L67" s="143"/>
      <c r="M67" s="289"/>
      <c r="N67" s="143"/>
      <c r="O67" s="143"/>
      <c r="P67" s="143"/>
      <c r="Q67" s="143"/>
      <c r="R67" s="143"/>
      <c r="S67" s="143"/>
      <c r="T67" s="143"/>
      <c r="U67" s="143"/>
      <c r="V67" s="288"/>
      <c r="W67" s="288"/>
      <c r="X67" s="288"/>
      <c r="Y67" s="158"/>
      <c r="Z67" s="143"/>
      <c r="AA67" s="493"/>
      <c r="AB67" s="493"/>
      <c r="AC67" s="493"/>
      <c r="AD67" s="493"/>
      <c r="AE67" s="493"/>
      <c r="AF67" s="493"/>
      <c r="AG67" s="493"/>
      <c r="AH67" s="493"/>
      <c r="AI67" s="493"/>
      <c r="AJ67" s="493"/>
      <c r="AK67" s="493"/>
      <c r="AL67" s="493"/>
      <c r="AM67" s="493"/>
      <c r="AN67" s="493"/>
      <c r="AO67" s="493"/>
      <c r="AP67" s="493"/>
      <c r="AQ67" s="493"/>
      <c r="AR67" s="493"/>
      <c r="AS67" s="493"/>
      <c r="AT67" s="493"/>
    </row>
    <row r="68" ht="15.75" customHeight="1">
      <c r="A68" s="143"/>
      <c r="B68" s="143"/>
      <c r="C68" s="143"/>
      <c r="D68" s="143"/>
      <c r="E68" s="143"/>
      <c r="F68" s="288"/>
      <c r="G68" s="289"/>
      <c r="H68" s="143"/>
      <c r="I68" s="143"/>
      <c r="J68" s="143"/>
      <c r="K68" s="143"/>
      <c r="L68" s="143"/>
      <c r="M68" s="289"/>
      <c r="N68" s="143"/>
      <c r="O68" s="143"/>
      <c r="P68" s="143"/>
      <c r="Q68" s="143"/>
      <c r="R68" s="143"/>
      <c r="S68" s="143"/>
      <c r="T68" s="143"/>
      <c r="U68" s="143"/>
      <c r="V68" s="288"/>
      <c r="W68" s="288"/>
      <c r="X68" s="288"/>
      <c r="Y68" s="158"/>
      <c r="Z68" s="143"/>
      <c r="AA68" s="493"/>
      <c r="AB68" s="493"/>
      <c r="AC68" s="493"/>
      <c r="AD68" s="493"/>
      <c r="AE68" s="493"/>
      <c r="AF68" s="493"/>
      <c r="AG68" s="493"/>
      <c r="AH68" s="493"/>
      <c r="AI68" s="493"/>
      <c r="AJ68" s="493"/>
      <c r="AK68" s="493"/>
      <c r="AL68" s="493"/>
      <c r="AM68" s="493"/>
      <c r="AN68" s="493"/>
      <c r="AO68" s="493"/>
      <c r="AP68" s="493"/>
      <c r="AQ68" s="493"/>
      <c r="AR68" s="493"/>
      <c r="AS68" s="493"/>
      <c r="AT68" s="493"/>
    </row>
    <row r="69" ht="15.75" customHeight="1">
      <c r="A69" s="143"/>
      <c r="B69" s="143"/>
      <c r="C69" s="143"/>
      <c r="D69" s="143"/>
      <c r="E69" s="143"/>
      <c r="F69" s="288"/>
      <c r="G69" s="289"/>
      <c r="H69" s="143"/>
      <c r="I69" s="143"/>
      <c r="J69" s="143"/>
      <c r="K69" s="143"/>
      <c r="L69" s="143"/>
      <c r="M69" s="289"/>
      <c r="N69" s="143"/>
      <c r="O69" s="143"/>
      <c r="P69" s="143"/>
      <c r="Q69" s="143"/>
      <c r="R69" s="143"/>
      <c r="S69" s="143"/>
      <c r="T69" s="143"/>
      <c r="U69" s="143"/>
      <c r="V69" s="288"/>
      <c r="W69" s="288"/>
      <c r="X69" s="288"/>
      <c r="Y69" s="158"/>
      <c r="Z69" s="143"/>
      <c r="AA69" s="493"/>
      <c r="AB69" s="493"/>
      <c r="AC69" s="493"/>
      <c r="AD69" s="493"/>
      <c r="AE69" s="493"/>
      <c r="AF69" s="493"/>
      <c r="AG69" s="493"/>
      <c r="AH69" s="493"/>
      <c r="AI69" s="493"/>
      <c r="AJ69" s="493"/>
      <c r="AK69" s="493"/>
      <c r="AL69" s="493"/>
      <c r="AM69" s="493"/>
      <c r="AN69" s="493"/>
      <c r="AO69" s="493"/>
      <c r="AP69" s="493"/>
      <c r="AQ69" s="493"/>
      <c r="AR69" s="493"/>
      <c r="AS69" s="493"/>
      <c r="AT69" s="493"/>
    </row>
    <row r="70" ht="15.75" customHeight="1">
      <c r="A70" s="143"/>
      <c r="B70" s="143"/>
      <c r="C70" s="143"/>
      <c r="D70" s="143"/>
      <c r="E70" s="143"/>
      <c r="F70" s="288"/>
      <c r="G70" s="289"/>
      <c r="H70" s="143"/>
      <c r="I70" s="143"/>
      <c r="J70" s="143"/>
      <c r="K70" s="143"/>
      <c r="L70" s="143"/>
      <c r="M70" s="289"/>
      <c r="N70" s="143"/>
      <c r="O70" s="143"/>
      <c r="P70" s="143"/>
      <c r="Q70" s="143"/>
      <c r="R70" s="143"/>
      <c r="S70" s="143"/>
      <c r="T70" s="143"/>
      <c r="U70" s="143"/>
      <c r="V70" s="288"/>
      <c r="W70" s="288"/>
      <c r="X70" s="288"/>
      <c r="Y70" s="158"/>
      <c r="Z70" s="143"/>
      <c r="AA70" s="493"/>
      <c r="AB70" s="493"/>
      <c r="AC70" s="493"/>
      <c r="AD70" s="493"/>
      <c r="AE70" s="493"/>
      <c r="AF70" s="493"/>
      <c r="AG70" s="493"/>
      <c r="AH70" s="493"/>
      <c r="AI70" s="493"/>
      <c r="AJ70" s="493"/>
      <c r="AK70" s="493"/>
      <c r="AL70" s="493"/>
      <c r="AM70" s="493"/>
      <c r="AN70" s="493"/>
      <c r="AO70" s="493"/>
      <c r="AP70" s="493"/>
      <c r="AQ70" s="493"/>
      <c r="AR70" s="493"/>
      <c r="AS70" s="493"/>
      <c r="AT70" s="493"/>
    </row>
    <row r="71" ht="15.75" customHeight="1">
      <c r="A71" s="143"/>
      <c r="B71" s="143"/>
      <c r="C71" s="143"/>
      <c r="D71" s="143"/>
      <c r="E71" s="143"/>
      <c r="F71" s="288"/>
      <c r="G71" s="289"/>
      <c r="H71" s="143"/>
      <c r="I71" s="143"/>
      <c r="J71" s="143"/>
      <c r="K71" s="143"/>
      <c r="L71" s="143"/>
      <c r="M71" s="289"/>
      <c r="N71" s="143"/>
      <c r="O71" s="143"/>
      <c r="P71" s="143"/>
      <c r="Q71" s="143"/>
      <c r="R71" s="143"/>
      <c r="S71" s="143"/>
      <c r="T71" s="143"/>
      <c r="U71" s="143"/>
      <c r="V71" s="288"/>
      <c r="W71" s="288"/>
      <c r="X71" s="288"/>
      <c r="Y71" s="158"/>
      <c r="Z71" s="143"/>
      <c r="AA71" s="493"/>
      <c r="AB71" s="493"/>
      <c r="AC71" s="493"/>
      <c r="AD71" s="493"/>
      <c r="AE71" s="493"/>
      <c r="AF71" s="493"/>
      <c r="AG71" s="493"/>
      <c r="AH71" s="493"/>
      <c r="AI71" s="493"/>
      <c r="AJ71" s="493"/>
      <c r="AK71" s="493"/>
      <c r="AL71" s="493"/>
      <c r="AM71" s="493"/>
      <c r="AN71" s="493"/>
      <c r="AO71" s="493"/>
      <c r="AP71" s="493"/>
      <c r="AQ71" s="493"/>
      <c r="AR71" s="493"/>
      <c r="AS71" s="493"/>
      <c r="AT71" s="493"/>
    </row>
    <row r="72" ht="15.75" customHeight="1">
      <c r="A72" s="143"/>
      <c r="B72" s="143"/>
      <c r="C72" s="143"/>
      <c r="D72" s="143"/>
      <c r="E72" s="143"/>
      <c r="F72" s="288"/>
      <c r="G72" s="289"/>
      <c r="H72" s="143"/>
      <c r="I72" s="143"/>
      <c r="J72" s="143"/>
      <c r="K72" s="143"/>
      <c r="L72" s="143"/>
      <c r="M72" s="289"/>
      <c r="N72" s="143"/>
      <c r="O72" s="143"/>
      <c r="P72" s="143"/>
      <c r="Q72" s="143"/>
      <c r="R72" s="143"/>
      <c r="S72" s="143"/>
      <c r="T72" s="143"/>
      <c r="U72" s="143"/>
      <c r="V72" s="288"/>
      <c r="W72" s="288"/>
      <c r="X72" s="288"/>
      <c r="Y72" s="158"/>
      <c r="Z72" s="143"/>
      <c r="AA72" s="493"/>
      <c r="AB72" s="493"/>
      <c r="AC72" s="493"/>
      <c r="AD72" s="493"/>
      <c r="AE72" s="493"/>
      <c r="AF72" s="493"/>
      <c r="AG72" s="493"/>
      <c r="AH72" s="493"/>
      <c r="AI72" s="493"/>
      <c r="AJ72" s="493"/>
      <c r="AK72" s="493"/>
      <c r="AL72" s="493"/>
      <c r="AM72" s="493"/>
      <c r="AN72" s="493"/>
      <c r="AO72" s="493"/>
      <c r="AP72" s="493"/>
      <c r="AQ72" s="493"/>
      <c r="AR72" s="493"/>
      <c r="AS72" s="493"/>
      <c r="AT72" s="493"/>
    </row>
    <row r="73" ht="15.75" customHeight="1">
      <c r="A73" s="143"/>
      <c r="B73" s="143"/>
      <c r="C73" s="143"/>
      <c r="D73" s="143"/>
      <c r="E73" s="143"/>
      <c r="F73" s="288"/>
      <c r="G73" s="289"/>
      <c r="H73" s="143"/>
      <c r="I73" s="143"/>
      <c r="J73" s="143"/>
      <c r="K73" s="143"/>
      <c r="L73" s="143"/>
      <c r="M73" s="289"/>
      <c r="N73" s="143"/>
      <c r="O73" s="143"/>
      <c r="P73" s="143"/>
      <c r="Q73" s="143"/>
      <c r="R73" s="143"/>
      <c r="S73" s="143"/>
      <c r="T73" s="143"/>
      <c r="U73" s="143"/>
      <c r="V73" s="288"/>
      <c r="W73" s="288"/>
      <c r="X73" s="288"/>
      <c r="Y73" s="158"/>
      <c r="Z73" s="143"/>
      <c r="AA73" s="493"/>
      <c r="AB73" s="493"/>
      <c r="AC73" s="493"/>
      <c r="AD73" s="493"/>
      <c r="AE73" s="493"/>
      <c r="AF73" s="493"/>
      <c r="AG73" s="493"/>
      <c r="AH73" s="493"/>
      <c r="AI73" s="493"/>
      <c r="AJ73" s="493"/>
      <c r="AK73" s="493"/>
      <c r="AL73" s="493"/>
      <c r="AM73" s="493"/>
      <c r="AN73" s="493"/>
      <c r="AO73" s="493"/>
      <c r="AP73" s="493"/>
      <c r="AQ73" s="493"/>
      <c r="AR73" s="493"/>
      <c r="AS73" s="493"/>
      <c r="AT73" s="493"/>
    </row>
    <row r="74" ht="15.75" customHeight="1">
      <c r="A74" s="143"/>
      <c r="B74" s="143"/>
      <c r="C74" s="143"/>
      <c r="D74" s="143"/>
      <c r="E74" s="143"/>
      <c r="F74" s="288"/>
      <c r="G74" s="289"/>
      <c r="H74" s="143"/>
      <c r="I74" s="143"/>
      <c r="J74" s="143"/>
      <c r="K74" s="143"/>
      <c r="L74" s="143"/>
      <c r="M74" s="289"/>
      <c r="N74" s="143"/>
      <c r="O74" s="143"/>
      <c r="P74" s="143"/>
      <c r="Q74" s="143"/>
      <c r="R74" s="143"/>
      <c r="S74" s="143"/>
      <c r="T74" s="143"/>
      <c r="U74" s="143"/>
      <c r="V74" s="288"/>
      <c r="W74" s="288"/>
      <c r="X74" s="288"/>
      <c r="Y74" s="158"/>
      <c r="Z74" s="143"/>
      <c r="AA74" s="493"/>
      <c r="AB74" s="493"/>
      <c r="AC74" s="493"/>
      <c r="AD74" s="493"/>
      <c r="AE74" s="493"/>
      <c r="AF74" s="493"/>
      <c r="AG74" s="493"/>
      <c r="AH74" s="493"/>
      <c r="AI74" s="493"/>
      <c r="AJ74" s="493"/>
      <c r="AK74" s="493"/>
      <c r="AL74" s="493"/>
      <c r="AM74" s="493"/>
      <c r="AN74" s="493"/>
      <c r="AO74" s="493"/>
      <c r="AP74" s="493"/>
      <c r="AQ74" s="493"/>
      <c r="AR74" s="493"/>
      <c r="AS74" s="493"/>
      <c r="AT74" s="493"/>
    </row>
    <row r="75" ht="15.75" customHeight="1">
      <c r="A75" s="143"/>
      <c r="B75" s="143"/>
      <c r="C75" s="143"/>
      <c r="D75" s="143"/>
      <c r="E75" s="143"/>
      <c r="F75" s="288"/>
      <c r="G75" s="289"/>
      <c r="H75" s="143"/>
      <c r="I75" s="143"/>
      <c r="J75" s="143"/>
      <c r="K75" s="143"/>
      <c r="L75" s="143"/>
      <c r="M75" s="289"/>
      <c r="N75" s="143"/>
      <c r="O75" s="143"/>
      <c r="P75" s="143"/>
      <c r="Q75" s="143"/>
      <c r="R75" s="143"/>
      <c r="S75" s="143"/>
      <c r="T75" s="143"/>
      <c r="U75" s="143"/>
      <c r="V75" s="288"/>
      <c r="W75" s="288"/>
      <c r="X75" s="288"/>
      <c r="Y75" s="158"/>
      <c r="Z75" s="143"/>
      <c r="AA75" s="493"/>
      <c r="AB75" s="493"/>
      <c r="AC75" s="493"/>
      <c r="AD75" s="493"/>
      <c r="AE75" s="493"/>
      <c r="AF75" s="493"/>
      <c r="AG75" s="493"/>
      <c r="AH75" s="493"/>
      <c r="AI75" s="493"/>
      <c r="AJ75" s="493"/>
      <c r="AK75" s="493"/>
      <c r="AL75" s="493"/>
      <c r="AM75" s="493"/>
      <c r="AN75" s="493"/>
      <c r="AO75" s="493"/>
      <c r="AP75" s="493"/>
      <c r="AQ75" s="493"/>
      <c r="AR75" s="493"/>
      <c r="AS75" s="493"/>
      <c r="AT75" s="493"/>
    </row>
    <row r="76" ht="15.75" customHeight="1">
      <c r="A76" s="143"/>
      <c r="B76" s="143"/>
      <c r="C76" s="143"/>
      <c r="D76" s="143"/>
      <c r="E76" s="143"/>
      <c r="F76" s="288"/>
      <c r="G76" s="289"/>
      <c r="H76" s="143"/>
      <c r="I76" s="143"/>
      <c r="J76" s="143"/>
      <c r="K76" s="143"/>
      <c r="L76" s="143"/>
      <c r="M76" s="289"/>
      <c r="N76" s="143"/>
      <c r="O76" s="143"/>
      <c r="P76" s="143"/>
      <c r="Q76" s="143"/>
      <c r="R76" s="143"/>
      <c r="S76" s="143"/>
      <c r="T76" s="143"/>
      <c r="U76" s="143"/>
      <c r="V76" s="288"/>
      <c r="W76" s="288"/>
      <c r="X76" s="288"/>
      <c r="Y76" s="158"/>
      <c r="Z76" s="143"/>
      <c r="AA76" s="493"/>
      <c r="AB76" s="493"/>
      <c r="AC76" s="493"/>
      <c r="AD76" s="493"/>
      <c r="AE76" s="493"/>
      <c r="AF76" s="493"/>
      <c r="AG76" s="493"/>
      <c r="AH76" s="493"/>
      <c r="AI76" s="493"/>
      <c r="AJ76" s="493"/>
      <c r="AK76" s="493"/>
      <c r="AL76" s="493"/>
      <c r="AM76" s="493"/>
      <c r="AN76" s="493"/>
      <c r="AO76" s="493"/>
      <c r="AP76" s="493"/>
      <c r="AQ76" s="493"/>
      <c r="AR76" s="493"/>
      <c r="AS76" s="493"/>
      <c r="AT76" s="493"/>
    </row>
    <row r="77" ht="15.75" customHeight="1">
      <c r="A77" s="143"/>
      <c r="B77" s="143"/>
      <c r="C77" s="143"/>
      <c r="D77" s="143"/>
      <c r="E77" s="143"/>
      <c r="F77" s="288"/>
      <c r="G77" s="289"/>
      <c r="H77" s="143"/>
      <c r="I77" s="143"/>
      <c r="J77" s="143"/>
      <c r="K77" s="143"/>
      <c r="L77" s="143"/>
      <c r="M77" s="289"/>
      <c r="N77" s="143"/>
      <c r="O77" s="143"/>
      <c r="P77" s="143"/>
      <c r="Q77" s="143"/>
      <c r="R77" s="143"/>
      <c r="S77" s="143"/>
      <c r="T77" s="143"/>
      <c r="U77" s="143"/>
      <c r="V77" s="288"/>
      <c r="W77" s="288"/>
      <c r="X77" s="288"/>
      <c r="Y77" s="158"/>
      <c r="Z77" s="143"/>
      <c r="AA77" s="493"/>
      <c r="AB77" s="493"/>
      <c r="AC77" s="493"/>
      <c r="AD77" s="493"/>
      <c r="AE77" s="493"/>
      <c r="AF77" s="493"/>
      <c r="AG77" s="493"/>
      <c r="AH77" s="493"/>
      <c r="AI77" s="493"/>
      <c r="AJ77" s="493"/>
      <c r="AK77" s="493"/>
      <c r="AL77" s="493"/>
      <c r="AM77" s="493"/>
      <c r="AN77" s="493"/>
      <c r="AO77" s="493"/>
      <c r="AP77" s="493"/>
      <c r="AQ77" s="493"/>
      <c r="AR77" s="493"/>
      <c r="AS77" s="493"/>
      <c r="AT77" s="493"/>
    </row>
    <row r="78" ht="15.75" customHeight="1">
      <c r="A78" s="143"/>
      <c r="B78" s="143"/>
      <c r="C78" s="143"/>
      <c r="D78" s="143"/>
      <c r="E78" s="143"/>
      <c r="F78" s="288"/>
      <c r="G78" s="289"/>
      <c r="H78" s="143"/>
      <c r="I78" s="143"/>
      <c r="J78" s="143"/>
      <c r="K78" s="143"/>
      <c r="L78" s="143"/>
      <c r="M78" s="289"/>
      <c r="N78" s="143"/>
      <c r="O78" s="143"/>
      <c r="P78" s="143"/>
      <c r="Q78" s="143"/>
      <c r="R78" s="143"/>
      <c r="S78" s="143"/>
      <c r="T78" s="143"/>
      <c r="U78" s="143"/>
      <c r="V78" s="288"/>
      <c r="W78" s="288"/>
      <c r="X78" s="288"/>
      <c r="Y78" s="158"/>
      <c r="Z78" s="143"/>
      <c r="AA78" s="493"/>
      <c r="AB78" s="493"/>
      <c r="AC78" s="493"/>
      <c r="AD78" s="493"/>
      <c r="AE78" s="493"/>
      <c r="AF78" s="493"/>
      <c r="AG78" s="493"/>
      <c r="AH78" s="493"/>
      <c r="AI78" s="493"/>
      <c r="AJ78" s="493"/>
      <c r="AK78" s="493"/>
      <c r="AL78" s="493"/>
      <c r="AM78" s="493"/>
      <c r="AN78" s="493"/>
      <c r="AO78" s="493"/>
      <c r="AP78" s="493"/>
      <c r="AQ78" s="493"/>
      <c r="AR78" s="493"/>
      <c r="AS78" s="493"/>
      <c r="AT78" s="493"/>
    </row>
    <row r="79" ht="15.75" customHeight="1">
      <c r="A79" s="143"/>
      <c r="B79" s="143"/>
      <c r="C79" s="143"/>
      <c r="D79" s="143"/>
      <c r="E79" s="143"/>
      <c r="F79" s="288"/>
      <c r="G79" s="289"/>
      <c r="H79" s="143"/>
      <c r="I79" s="143"/>
      <c r="J79" s="143"/>
      <c r="K79" s="143"/>
      <c r="L79" s="143"/>
      <c r="M79" s="289"/>
      <c r="N79" s="143"/>
      <c r="O79" s="143"/>
      <c r="P79" s="143"/>
      <c r="Q79" s="143"/>
      <c r="R79" s="143"/>
      <c r="S79" s="143"/>
      <c r="T79" s="143"/>
      <c r="U79" s="143"/>
      <c r="V79" s="288"/>
      <c r="W79" s="288"/>
      <c r="X79" s="288"/>
      <c r="Y79" s="158"/>
      <c r="Z79" s="143"/>
      <c r="AA79" s="493"/>
      <c r="AB79" s="493"/>
      <c r="AC79" s="493"/>
      <c r="AD79" s="493"/>
      <c r="AE79" s="493"/>
      <c r="AF79" s="493"/>
      <c r="AG79" s="493"/>
      <c r="AH79" s="493"/>
      <c r="AI79" s="493"/>
      <c r="AJ79" s="493"/>
      <c r="AK79" s="493"/>
      <c r="AL79" s="493"/>
      <c r="AM79" s="493"/>
      <c r="AN79" s="493"/>
      <c r="AO79" s="493"/>
      <c r="AP79" s="493"/>
      <c r="AQ79" s="493"/>
      <c r="AR79" s="493"/>
      <c r="AS79" s="493"/>
      <c r="AT79" s="493"/>
    </row>
    <row r="80" ht="15.75" customHeight="1">
      <c r="A80" s="143"/>
      <c r="B80" s="143"/>
      <c r="C80" s="143"/>
      <c r="D80" s="143"/>
      <c r="E80" s="143"/>
      <c r="F80" s="288"/>
      <c r="G80" s="289"/>
      <c r="H80" s="143"/>
      <c r="I80" s="143"/>
      <c r="J80" s="143"/>
      <c r="K80" s="143"/>
      <c r="L80" s="143"/>
      <c r="M80" s="289"/>
      <c r="N80" s="143"/>
      <c r="O80" s="143"/>
      <c r="P80" s="143"/>
      <c r="Q80" s="143"/>
      <c r="R80" s="143"/>
      <c r="S80" s="143"/>
      <c r="T80" s="143"/>
      <c r="U80" s="143"/>
      <c r="V80" s="288"/>
      <c r="W80" s="288"/>
      <c r="X80" s="288"/>
      <c r="Y80" s="158"/>
      <c r="Z80" s="143"/>
      <c r="AA80" s="493"/>
      <c r="AB80" s="493"/>
      <c r="AC80" s="493"/>
      <c r="AD80" s="493"/>
      <c r="AE80" s="493"/>
      <c r="AF80" s="493"/>
      <c r="AG80" s="493"/>
      <c r="AH80" s="493"/>
      <c r="AI80" s="493"/>
      <c r="AJ80" s="493"/>
      <c r="AK80" s="493"/>
      <c r="AL80" s="493"/>
      <c r="AM80" s="493"/>
      <c r="AN80" s="493"/>
      <c r="AO80" s="493"/>
      <c r="AP80" s="493"/>
      <c r="AQ80" s="493"/>
      <c r="AR80" s="493"/>
      <c r="AS80" s="493"/>
      <c r="AT80" s="493"/>
    </row>
    <row r="81" ht="15.75" customHeight="1">
      <c r="A81" s="143"/>
      <c r="B81" s="143"/>
      <c r="C81" s="143"/>
      <c r="D81" s="143"/>
      <c r="E81" s="143"/>
      <c r="F81" s="288"/>
      <c r="G81" s="289"/>
      <c r="H81" s="143"/>
      <c r="I81" s="143"/>
      <c r="J81" s="143"/>
      <c r="K81" s="143"/>
      <c r="L81" s="143"/>
      <c r="M81" s="289"/>
      <c r="N81" s="143"/>
      <c r="O81" s="143"/>
      <c r="P81" s="143"/>
      <c r="Q81" s="143"/>
      <c r="R81" s="143"/>
      <c r="S81" s="143"/>
      <c r="T81" s="143"/>
      <c r="U81" s="143"/>
      <c r="V81" s="143"/>
      <c r="W81" s="288"/>
      <c r="X81" s="288"/>
      <c r="Y81" s="158"/>
      <c r="Z81" s="143"/>
      <c r="AA81" s="493"/>
      <c r="AB81" s="493"/>
      <c r="AC81" s="493"/>
      <c r="AD81" s="493"/>
      <c r="AE81" s="493"/>
      <c r="AF81" s="493"/>
      <c r="AG81" s="493"/>
      <c r="AH81" s="493"/>
      <c r="AI81" s="493"/>
      <c r="AJ81" s="493"/>
      <c r="AK81" s="493"/>
      <c r="AL81" s="493"/>
      <c r="AM81" s="493"/>
      <c r="AN81" s="493"/>
      <c r="AO81" s="493"/>
      <c r="AP81" s="493"/>
      <c r="AQ81" s="493"/>
      <c r="AR81" s="493"/>
      <c r="AS81" s="493"/>
      <c r="AT81" s="493"/>
    </row>
    <row r="82" ht="15.75" customHeight="1">
      <c r="A82" s="143"/>
      <c r="B82" s="143"/>
      <c r="C82" s="143"/>
      <c r="D82" s="143"/>
      <c r="E82" s="143"/>
      <c r="F82" s="288"/>
      <c r="G82" s="289"/>
      <c r="H82" s="143"/>
      <c r="I82" s="143"/>
      <c r="J82" s="143"/>
      <c r="K82" s="143"/>
      <c r="L82" s="143"/>
      <c r="M82" s="289"/>
      <c r="N82" s="143"/>
      <c r="O82" s="143"/>
      <c r="P82" s="143"/>
      <c r="Q82" s="143"/>
      <c r="R82" s="143"/>
      <c r="S82" s="143"/>
      <c r="T82" s="143"/>
      <c r="U82" s="143"/>
      <c r="V82" s="143"/>
      <c r="W82" s="288"/>
      <c r="X82" s="288"/>
      <c r="Y82" s="158"/>
      <c r="Z82" s="143"/>
      <c r="AA82" s="493"/>
      <c r="AB82" s="493"/>
      <c r="AC82" s="493"/>
      <c r="AD82" s="493"/>
      <c r="AE82" s="493"/>
      <c r="AF82" s="493"/>
      <c r="AG82" s="493"/>
      <c r="AH82" s="493"/>
      <c r="AI82" s="493"/>
      <c r="AJ82" s="493"/>
      <c r="AK82" s="493"/>
      <c r="AL82" s="493"/>
      <c r="AM82" s="493"/>
      <c r="AN82" s="493"/>
      <c r="AO82" s="493"/>
      <c r="AP82" s="493"/>
      <c r="AQ82" s="493"/>
      <c r="AR82" s="493"/>
      <c r="AS82" s="493"/>
      <c r="AT82" s="493"/>
    </row>
    <row r="83" ht="15.75" customHeight="1">
      <c r="A83" s="143"/>
      <c r="B83" s="143"/>
      <c r="C83" s="143"/>
      <c r="D83" s="143"/>
      <c r="E83" s="143"/>
      <c r="F83" s="288"/>
      <c r="G83" s="289"/>
      <c r="H83" s="143"/>
      <c r="I83" s="143"/>
      <c r="J83" s="143"/>
      <c r="K83" s="143"/>
      <c r="L83" s="143"/>
      <c r="M83" s="289"/>
      <c r="N83" s="143"/>
      <c r="O83" s="143"/>
      <c r="P83" s="143"/>
      <c r="Q83" s="143"/>
      <c r="R83" s="143"/>
      <c r="S83" s="143"/>
      <c r="T83" s="143"/>
      <c r="U83" s="143"/>
      <c r="V83" s="143"/>
      <c r="W83" s="288"/>
      <c r="X83" s="288"/>
      <c r="Y83" s="158"/>
      <c r="Z83" s="143"/>
      <c r="AA83" s="493"/>
      <c r="AB83" s="493"/>
      <c r="AC83" s="493"/>
      <c r="AD83" s="493"/>
      <c r="AE83" s="493"/>
      <c r="AF83" s="493"/>
      <c r="AG83" s="493"/>
      <c r="AH83" s="493"/>
      <c r="AI83" s="493"/>
      <c r="AJ83" s="493"/>
      <c r="AK83" s="493"/>
      <c r="AL83" s="493"/>
      <c r="AM83" s="493"/>
      <c r="AN83" s="493"/>
      <c r="AO83" s="493"/>
      <c r="AP83" s="493"/>
      <c r="AQ83" s="493"/>
      <c r="AR83" s="493"/>
      <c r="AS83" s="493"/>
      <c r="AT83" s="493"/>
    </row>
    <row r="84" ht="15.75" customHeight="1">
      <c r="A84" s="143"/>
      <c r="B84" s="143"/>
      <c r="C84" s="143"/>
      <c r="D84" s="143"/>
      <c r="E84" s="143"/>
      <c r="F84" s="288"/>
      <c r="G84" s="289"/>
      <c r="H84" s="143"/>
      <c r="I84" s="143"/>
      <c r="J84" s="143"/>
      <c r="K84" s="143"/>
      <c r="L84" s="143"/>
      <c r="M84" s="289"/>
      <c r="N84" s="143"/>
      <c r="O84" s="143"/>
      <c r="P84" s="143"/>
      <c r="Q84" s="143"/>
      <c r="R84" s="143"/>
      <c r="S84" s="143"/>
      <c r="T84" s="143"/>
      <c r="U84" s="143"/>
      <c r="V84" s="143"/>
      <c r="W84" s="288"/>
      <c r="X84" s="288"/>
      <c r="Y84" s="158"/>
      <c r="Z84" s="143"/>
      <c r="AA84" s="493"/>
      <c r="AB84" s="493"/>
      <c r="AC84" s="493"/>
      <c r="AD84" s="493"/>
      <c r="AE84" s="493"/>
      <c r="AF84" s="493"/>
      <c r="AG84" s="493"/>
      <c r="AH84" s="493"/>
      <c r="AI84" s="493"/>
      <c r="AJ84" s="493"/>
      <c r="AK84" s="493"/>
      <c r="AL84" s="493"/>
      <c r="AM84" s="493"/>
      <c r="AN84" s="493"/>
      <c r="AO84" s="493"/>
      <c r="AP84" s="493"/>
      <c r="AQ84" s="493"/>
      <c r="AR84" s="493"/>
      <c r="AS84" s="493"/>
      <c r="AT84" s="493"/>
    </row>
    <row r="85" ht="15.75" customHeight="1">
      <c r="A85" s="143"/>
      <c r="B85" s="143"/>
      <c r="C85" s="143"/>
      <c r="D85" s="143"/>
      <c r="E85" s="143"/>
      <c r="F85" s="288"/>
      <c r="G85" s="289"/>
      <c r="H85" s="143"/>
      <c r="I85" s="143"/>
      <c r="J85" s="143"/>
      <c r="K85" s="143"/>
      <c r="L85" s="143"/>
      <c r="M85" s="289"/>
      <c r="N85" s="143"/>
      <c r="O85" s="143"/>
      <c r="P85" s="143"/>
      <c r="Q85" s="143"/>
      <c r="R85" s="143"/>
      <c r="S85" s="143"/>
      <c r="T85" s="143"/>
      <c r="U85" s="143"/>
      <c r="V85" s="143"/>
      <c r="W85" s="288"/>
      <c r="X85" s="288"/>
      <c r="Y85" s="158"/>
      <c r="Z85" s="143"/>
      <c r="AA85" s="493"/>
      <c r="AB85" s="493"/>
      <c r="AC85" s="493"/>
      <c r="AD85" s="493"/>
      <c r="AE85" s="493"/>
      <c r="AF85" s="493"/>
      <c r="AG85" s="493"/>
      <c r="AH85" s="493"/>
      <c r="AI85" s="493"/>
      <c r="AJ85" s="493"/>
      <c r="AK85" s="493"/>
      <c r="AL85" s="493"/>
      <c r="AM85" s="493"/>
      <c r="AN85" s="493"/>
      <c r="AO85" s="493"/>
      <c r="AP85" s="493"/>
      <c r="AQ85" s="493"/>
      <c r="AR85" s="493"/>
      <c r="AS85" s="493"/>
      <c r="AT85" s="493"/>
    </row>
    <row r="86" ht="15.75" customHeight="1">
      <c r="A86" s="143"/>
      <c r="B86" s="143"/>
      <c r="C86" s="143"/>
      <c r="D86" s="143"/>
      <c r="E86" s="143"/>
      <c r="F86" s="288"/>
      <c r="G86" s="289"/>
      <c r="H86" s="143"/>
      <c r="I86" s="143"/>
      <c r="J86" s="143"/>
      <c r="K86" s="143"/>
      <c r="L86" s="143"/>
      <c r="M86" s="289"/>
      <c r="N86" s="143"/>
      <c r="O86" s="143"/>
      <c r="P86" s="143"/>
      <c r="Q86" s="143"/>
      <c r="R86" s="143"/>
      <c r="S86" s="143"/>
      <c r="T86" s="143"/>
      <c r="U86" s="143"/>
      <c r="V86" s="143"/>
      <c r="W86" s="288"/>
      <c r="X86" s="288"/>
      <c r="Y86" s="158"/>
      <c r="Z86" s="143"/>
      <c r="AA86" s="493"/>
      <c r="AB86" s="493"/>
      <c r="AC86" s="493"/>
      <c r="AD86" s="493"/>
      <c r="AE86" s="493"/>
      <c r="AF86" s="493"/>
      <c r="AG86" s="493"/>
      <c r="AH86" s="493"/>
      <c r="AI86" s="493"/>
      <c r="AJ86" s="493"/>
      <c r="AK86" s="493"/>
      <c r="AL86" s="493"/>
      <c r="AM86" s="493"/>
      <c r="AN86" s="493"/>
      <c r="AO86" s="493"/>
      <c r="AP86" s="493"/>
      <c r="AQ86" s="493"/>
      <c r="AR86" s="493"/>
      <c r="AS86" s="493"/>
      <c r="AT86" s="493"/>
    </row>
    <row r="87" ht="15.75" customHeight="1">
      <c r="A87" s="143"/>
      <c r="B87" s="143"/>
      <c r="C87" s="143"/>
      <c r="D87" s="143"/>
      <c r="E87" s="143"/>
      <c r="F87" s="288"/>
      <c r="G87" s="289"/>
      <c r="H87" s="143"/>
      <c r="I87" s="143"/>
      <c r="J87" s="143"/>
      <c r="K87" s="143"/>
      <c r="L87" s="143"/>
      <c r="M87" s="289"/>
      <c r="N87" s="143"/>
      <c r="O87" s="143"/>
      <c r="P87" s="143"/>
      <c r="Q87" s="143"/>
      <c r="R87" s="143"/>
      <c r="S87" s="143"/>
      <c r="T87" s="143"/>
      <c r="U87" s="143"/>
      <c r="V87" s="143"/>
      <c r="W87" s="288"/>
      <c r="X87" s="288"/>
      <c r="Y87" s="158"/>
      <c r="Z87" s="143"/>
      <c r="AA87" s="493"/>
      <c r="AB87" s="493"/>
      <c r="AC87" s="493"/>
      <c r="AD87" s="493"/>
      <c r="AE87" s="493"/>
      <c r="AF87" s="493"/>
      <c r="AG87" s="493"/>
      <c r="AH87" s="493"/>
      <c r="AI87" s="493"/>
      <c r="AJ87" s="493"/>
      <c r="AK87" s="493"/>
      <c r="AL87" s="493"/>
      <c r="AM87" s="493"/>
      <c r="AN87" s="493"/>
      <c r="AO87" s="493"/>
      <c r="AP87" s="493"/>
      <c r="AQ87" s="493"/>
      <c r="AR87" s="493"/>
      <c r="AS87" s="493"/>
      <c r="AT87" s="493"/>
    </row>
    <row r="88" ht="15.75" customHeight="1">
      <c r="A88" s="143"/>
      <c r="B88" s="143"/>
      <c r="C88" s="143"/>
      <c r="D88" s="143"/>
      <c r="E88" s="143"/>
      <c r="F88" s="288"/>
      <c r="G88" s="289"/>
      <c r="H88" s="143"/>
      <c r="I88" s="143"/>
      <c r="J88" s="143"/>
      <c r="K88" s="143"/>
      <c r="L88" s="143"/>
      <c r="M88" s="289"/>
      <c r="N88" s="143"/>
      <c r="O88" s="143"/>
      <c r="P88" s="143"/>
      <c r="Q88" s="143"/>
      <c r="R88" s="143"/>
      <c r="S88" s="143"/>
      <c r="T88" s="143"/>
      <c r="U88" s="143"/>
      <c r="V88" s="143"/>
      <c r="W88" s="288"/>
      <c r="X88" s="288"/>
      <c r="Y88" s="158"/>
      <c r="Z88" s="143"/>
      <c r="AA88" s="493"/>
      <c r="AB88" s="493"/>
      <c r="AC88" s="493"/>
      <c r="AD88" s="493"/>
      <c r="AE88" s="493"/>
      <c r="AF88" s="493"/>
      <c r="AG88" s="493"/>
      <c r="AH88" s="493"/>
      <c r="AI88" s="493"/>
      <c r="AJ88" s="493"/>
      <c r="AK88" s="493"/>
      <c r="AL88" s="493"/>
      <c r="AM88" s="493"/>
      <c r="AN88" s="493"/>
      <c r="AO88" s="493"/>
      <c r="AP88" s="493"/>
      <c r="AQ88" s="493"/>
      <c r="AR88" s="493"/>
      <c r="AS88" s="493"/>
      <c r="AT88" s="493"/>
    </row>
    <row r="89" ht="15.75" customHeight="1">
      <c r="A89" s="143"/>
      <c r="B89" s="143"/>
      <c r="C89" s="143"/>
      <c r="D89" s="143"/>
      <c r="E89" s="143"/>
      <c r="F89" s="288"/>
      <c r="G89" s="289"/>
      <c r="H89" s="143"/>
      <c r="I89" s="143"/>
      <c r="J89" s="143"/>
      <c r="K89" s="143"/>
      <c r="L89" s="143"/>
      <c r="M89" s="289"/>
      <c r="N89" s="143"/>
      <c r="O89" s="143"/>
      <c r="P89" s="143"/>
      <c r="Q89" s="143"/>
      <c r="R89" s="143"/>
      <c r="S89" s="143"/>
      <c r="T89" s="143"/>
      <c r="U89" s="143"/>
      <c r="V89" s="143"/>
      <c r="W89" s="288"/>
      <c r="X89" s="288"/>
      <c r="Y89" s="158"/>
      <c r="Z89" s="143"/>
      <c r="AA89" s="493"/>
      <c r="AB89" s="493"/>
      <c r="AC89" s="493"/>
      <c r="AD89" s="493"/>
      <c r="AE89" s="493"/>
      <c r="AF89" s="493"/>
      <c r="AG89" s="493"/>
      <c r="AH89" s="493"/>
      <c r="AI89" s="493"/>
      <c r="AJ89" s="493"/>
      <c r="AK89" s="493"/>
      <c r="AL89" s="493"/>
      <c r="AM89" s="493"/>
      <c r="AN89" s="493"/>
      <c r="AO89" s="493"/>
      <c r="AP89" s="493"/>
      <c r="AQ89" s="493"/>
      <c r="AR89" s="493"/>
      <c r="AS89" s="493"/>
      <c r="AT89" s="493"/>
    </row>
    <row r="90" ht="15.75" customHeight="1">
      <c r="A90" s="143"/>
      <c r="B90" s="143"/>
      <c r="C90" s="143"/>
      <c r="D90" s="143"/>
      <c r="E90" s="143"/>
      <c r="F90" s="288"/>
      <c r="G90" s="289"/>
      <c r="H90" s="143"/>
      <c r="I90" s="143"/>
      <c r="J90" s="143"/>
      <c r="K90" s="143"/>
      <c r="L90" s="143"/>
      <c r="M90" s="289"/>
      <c r="N90" s="143"/>
      <c r="O90" s="143"/>
      <c r="P90" s="143"/>
      <c r="Q90" s="143"/>
      <c r="R90" s="143"/>
      <c r="S90" s="143"/>
      <c r="T90" s="143"/>
      <c r="U90" s="143"/>
      <c r="V90" s="143"/>
      <c r="W90" s="288"/>
      <c r="X90" s="288"/>
      <c r="Y90" s="158"/>
      <c r="Z90" s="143"/>
      <c r="AA90" s="493"/>
      <c r="AB90" s="493"/>
      <c r="AC90" s="493"/>
      <c r="AD90" s="493"/>
      <c r="AE90" s="493"/>
      <c r="AF90" s="493"/>
      <c r="AG90" s="493"/>
      <c r="AH90" s="493"/>
      <c r="AI90" s="493"/>
      <c r="AJ90" s="493"/>
      <c r="AK90" s="493"/>
      <c r="AL90" s="493"/>
      <c r="AM90" s="493"/>
      <c r="AN90" s="493"/>
      <c r="AO90" s="493"/>
      <c r="AP90" s="493"/>
      <c r="AQ90" s="493"/>
      <c r="AR90" s="493"/>
      <c r="AS90" s="493"/>
      <c r="AT90" s="493"/>
    </row>
    <row r="91" ht="15.75" customHeight="1">
      <c r="A91" s="20"/>
      <c r="B91" s="20"/>
      <c r="C91" s="20"/>
      <c r="D91" s="20"/>
      <c r="E91" s="20"/>
      <c r="F91" s="52"/>
      <c r="G91" s="48"/>
      <c r="H91" s="20"/>
      <c r="I91" s="20"/>
      <c r="J91" s="20"/>
      <c r="K91" s="20"/>
      <c r="L91" s="20"/>
      <c r="M91" s="48"/>
      <c r="N91" s="20"/>
      <c r="O91" s="20"/>
      <c r="P91" s="20"/>
      <c r="Q91" s="20"/>
      <c r="R91" s="20"/>
      <c r="S91" s="20"/>
      <c r="T91" s="20"/>
      <c r="U91" s="20"/>
      <c r="V91" s="20"/>
      <c r="W91" s="52"/>
      <c r="X91" s="52"/>
      <c r="Y91" s="83"/>
      <c r="Z91" s="20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</row>
    <row r="92" ht="15.75" customHeight="1">
      <c r="A92" s="20"/>
      <c r="B92" s="20"/>
      <c r="C92" s="20"/>
      <c r="D92" s="20"/>
      <c r="E92" s="20"/>
      <c r="F92" s="52"/>
      <c r="G92" s="48"/>
      <c r="H92" s="20"/>
      <c r="I92" s="20"/>
      <c r="J92" s="20"/>
      <c r="K92" s="20"/>
      <c r="L92" s="20"/>
      <c r="M92" s="48"/>
      <c r="N92" s="20"/>
      <c r="O92" s="20"/>
      <c r="P92" s="20"/>
      <c r="Q92" s="20"/>
      <c r="R92" s="20"/>
      <c r="S92" s="20"/>
      <c r="T92" s="20"/>
      <c r="U92" s="20"/>
      <c r="V92" s="20"/>
      <c r="W92" s="52"/>
      <c r="X92" s="52"/>
      <c r="Y92" s="83"/>
      <c r="Z92" s="20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</row>
    <row r="93" ht="15.75" customHeight="1">
      <c r="A93" s="20"/>
      <c r="B93" s="20"/>
      <c r="C93" s="20"/>
      <c r="D93" s="20"/>
      <c r="E93" s="20"/>
      <c r="F93" s="52"/>
      <c r="G93" s="20"/>
      <c r="H93" s="20"/>
      <c r="I93" s="20"/>
      <c r="J93" s="20"/>
      <c r="K93" s="20"/>
      <c r="L93" s="20"/>
      <c r="M93" s="48"/>
      <c r="N93" s="20"/>
      <c r="O93" s="20"/>
      <c r="P93" s="20"/>
      <c r="Q93" s="20"/>
      <c r="R93" s="20"/>
      <c r="S93" s="20"/>
      <c r="T93" s="20"/>
      <c r="U93" s="20"/>
      <c r="V93" s="20"/>
      <c r="W93" s="52"/>
      <c r="X93" s="52"/>
      <c r="Y93" s="83"/>
      <c r="Z93" s="20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</row>
    <row r="94" ht="15.75" customHeight="1">
      <c r="A94" s="20"/>
      <c r="B94" s="20"/>
      <c r="C94" s="20"/>
      <c r="D94" s="20"/>
      <c r="E94" s="20"/>
      <c r="F94" s="52"/>
      <c r="G94" s="20"/>
      <c r="H94" s="20"/>
      <c r="I94" s="20"/>
      <c r="J94" s="20"/>
      <c r="K94" s="20"/>
      <c r="L94" s="20"/>
      <c r="M94" s="48"/>
      <c r="N94" s="20"/>
      <c r="O94" s="20"/>
      <c r="P94" s="20"/>
      <c r="Q94" s="20"/>
      <c r="R94" s="20"/>
      <c r="S94" s="20"/>
      <c r="T94" s="20"/>
      <c r="U94" s="20"/>
      <c r="V94" s="20"/>
      <c r="W94" s="52"/>
      <c r="X94" s="52"/>
      <c r="Y94" s="83"/>
      <c r="Z94" s="20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</row>
    <row r="95" ht="15.75" customHeight="1">
      <c r="A95" s="20"/>
      <c r="B95" s="20"/>
      <c r="C95" s="20"/>
      <c r="D95" s="20"/>
      <c r="E95" s="20"/>
      <c r="F95" s="52"/>
      <c r="G95" s="20"/>
      <c r="H95" s="20"/>
      <c r="I95" s="20"/>
      <c r="J95" s="20"/>
      <c r="K95" s="20"/>
      <c r="L95" s="20"/>
      <c r="M95" s="48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52"/>
      <c r="Y95" s="20"/>
      <c r="Z95" s="20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</row>
    <row r="96" ht="15.75" customHeight="1">
      <c r="A96" s="20"/>
      <c r="B96" s="20"/>
      <c r="C96" s="20"/>
      <c r="D96" s="20"/>
      <c r="E96" s="20"/>
      <c r="F96" s="52"/>
      <c r="G96" s="20"/>
      <c r="H96" s="20"/>
      <c r="I96" s="20"/>
      <c r="J96" s="20"/>
      <c r="K96" s="20"/>
      <c r="L96" s="20"/>
      <c r="M96" s="48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52"/>
      <c r="Y96" s="20"/>
      <c r="Z96" s="20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</row>
    <row r="97" ht="15.75" customHeight="1">
      <c r="A97" s="20"/>
      <c r="B97" s="20"/>
      <c r="C97" s="20"/>
      <c r="D97" s="20"/>
      <c r="E97" s="20"/>
      <c r="F97" s="52"/>
      <c r="G97" s="20"/>
      <c r="H97" s="20"/>
      <c r="I97" s="20"/>
      <c r="J97" s="20"/>
      <c r="K97" s="20"/>
      <c r="L97" s="20"/>
      <c r="M97" s="48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52"/>
      <c r="Y97" s="20"/>
      <c r="Z97" s="20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</row>
    <row r="98" ht="15.75" customHeight="1">
      <c r="A98" s="20"/>
      <c r="B98" s="20"/>
      <c r="C98" s="20"/>
      <c r="D98" s="20"/>
      <c r="E98" s="20"/>
      <c r="F98" s="52"/>
      <c r="G98" s="20"/>
      <c r="H98" s="20"/>
      <c r="I98" s="83"/>
      <c r="J98" s="20"/>
      <c r="K98" s="83"/>
      <c r="L98" s="20"/>
      <c r="M98" s="48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52"/>
      <c r="Y98" s="20"/>
      <c r="Z98" s="20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</row>
    <row r="99" ht="15.75" customHeight="1">
      <c r="A99" s="20"/>
      <c r="B99" s="20"/>
      <c r="C99" s="20"/>
      <c r="D99" s="20"/>
      <c r="E99" s="20"/>
      <c r="F99" s="52"/>
      <c r="G99" s="20"/>
      <c r="H99" s="20"/>
      <c r="I99" s="83"/>
      <c r="J99" s="20"/>
      <c r="K99" s="83"/>
      <c r="L99" s="20"/>
      <c r="M99" s="48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52"/>
      <c r="Y99" s="20"/>
      <c r="Z99" s="20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</row>
    <row r="100" ht="15.75" customHeight="1">
      <c r="A100" s="20"/>
      <c r="B100" s="20"/>
      <c r="C100" s="20"/>
      <c r="D100" s="20"/>
      <c r="E100" s="20"/>
      <c r="F100" s="52"/>
      <c r="G100" s="20"/>
      <c r="H100" s="20"/>
      <c r="I100" s="83"/>
      <c r="J100" s="20"/>
      <c r="K100" s="83"/>
      <c r="L100" s="20"/>
      <c r="M100" s="48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52"/>
      <c r="Y100" s="20"/>
      <c r="Z100" s="20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</row>
    <row r="101" ht="15.75" customHeight="1">
      <c r="A101" s="20"/>
      <c r="B101" s="20"/>
      <c r="C101" s="20"/>
      <c r="D101" s="20"/>
      <c r="E101" s="20"/>
      <c r="F101" s="52"/>
      <c r="G101" s="20"/>
      <c r="H101" s="20"/>
      <c r="I101" s="83"/>
      <c r="J101" s="20"/>
      <c r="K101" s="83"/>
      <c r="L101" s="20"/>
      <c r="M101" s="48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52"/>
      <c r="Y101" s="20"/>
      <c r="Z101" s="20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</row>
    <row r="102" ht="15.75" customHeight="1">
      <c r="A102" s="20"/>
      <c r="B102" s="20"/>
      <c r="C102" s="20"/>
      <c r="D102" s="20"/>
      <c r="E102" s="20"/>
      <c r="F102" s="52"/>
      <c r="G102" s="20"/>
      <c r="H102" s="20"/>
      <c r="I102" s="83"/>
      <c r="J102" s="20"/>
      <c r="K102" s="83"/>
      <c r="L102" s="20"/>
      <c r="M102" s="48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52"/>
      <c r="Y102" s="20"/>
      <c r="Z102" s="20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</row>
    <row r="103" ht="15.75" customHeight="1">
      <c r="A103" s="20"/>
      <c r="B103" s="20"/>
      <c r="C103" s="20"/>
      <c r="D103" s="20"/>
      <c r="E103" s="20"/>
      <c r="F103" s="52"/>
      <c r="G103" s="20"/>
      <c r="H103" s="20"/>
      <c r="I103" s="83"/>
      <c r="J103" s="20"/>
      <c r="K103" s="83"/>
      <c r="L103" s="20"/>
      <c r="M103" s="48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52"/>
      <c r="Y103" s="20"/>
      <c r="Z103" s="20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</row>
    <row r="104" ht="15.75" customHeight="1">
      <c r="A104" s="20"/>
      <c r="B104" s="20"/>
      <c r="C104" s="20"/>
      <c r="D104" s="20"/>
      <c r="E104" s="20"/>
      <c r="F104" s="52"/>
      <c r="G104" s="20"/>
      <c r="H104" s="20"/>
      <c r="I104" s="83"/>
      <c r="J104" s="20"/>
      <c r="K104" s="83"/>
      <c r="L104" s="20"/>
      <c r="M104" s="48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52"/>
      <c r="Y104" s="20"/>
      <c r="Z104" s="20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</row>
    <row r="105" ht="15.75" customHeight="1">
      <c r="A105" s="20"/>
      <c r="B105" s="20"/>
      <c r="C105" s="20"/>
      <c r="D105" s="20"/>
      <c r="E105" s="20"/>
      <c r="F105" s="52"/>
      <c r="G105" s="83"/>
      <c r="H105" s="20"/>
      <c r="I105" s="83"/>
      <c r="J105" s="20"/>
      <c r="K105" s="83"/>
      <c r="L105" s="20"/>
      <c r="M105" s="48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52"/>
      <c r="Y105" s="20"/>
      <c r="Z105" s="20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</row>
    <row r="106" ht="15.75" customHeight="1">
      <c r="A106" s="20"/>
      <c r="B106" s="20"/>
      <c r="C106" s="20"/>
      <c r="D106" s="20"/>
      <c r="E106" s="20"/>
      <c r="F106" s="52"/>
      <c r="G106" s="83"/>
      <c r="H106" s="20"/>
      <c r="I106" s="83"/>
      <c r="J106" s="20"/>
      <c r="K106" s="83"/>
      <c r="L106" s="20"/>
      <c r="M106" s="48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52"/>
      <c r="Y106" s="20"/>
      <c r="Z106" s="20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</row>
    <row r="107" ht="15.75" customHeight="1">
      <c r="A107" s="20"/>
      <c r="B107" s="20"/>
      <c r="C107" s="20"/>
      <c r="D107" s="20"/>
      <c r="E107" s="20"/>
      <c r="F107" s="52"/>
      <c r="G107" s="83"/>
      <c r="H107" s="20"/>
      <c r="I107" s="83"/>
      <c r="J107" s="20"/>
      <c r="K107" s="83"/>
      <c r="L107" s="20"/>
      <c r="M107" s="48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52"/>
      <c r="Y107" s="20"/>
      <c r="Z107" s="20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</row>
    <row r="108" ht="15.75" customHeight="1">
      <c r="A108" s="20"/>
      <c r="B108" s="20"/>
      <c r="C108" s="20"/>
      <c r="D108" s="20"/>
      <c r="E108" s="20"/>
      <c r="F108" s="52"/>
      <c r="G108" s="83"/>
      <c r="H108" s="20"/>
      <c r="I108" s="83"/>
      <c r="J108" s="83"/>
      <c r="K108" s="83"/>
      <c r="L108" s="20"/>
      <c r="M108" s="48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52"/>
      <c r="Y108" s="20"/>
      <c r="Z108" s="20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</row>
    <row r="109" ht="15.75" customHeight="1">
      <c r="A109" s="20"/>
      <c r="B109" s="20"/>
      <c r="C109" s="20"/>
      <c r="D109" s="20"/>
      <c r="E109" s="20"/>
      <c r="F109" s="52"/>
      <c r="G109" s="83"/>
      <c r="H109" s="20"/>
      <c r="I109" s="83"/>
      <c r="J109" s="83"/>
      <c r="K109" s="83"/>
      <c r="L109" s="20"/>
      <c r="M109" s="48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52"/>
      <c r="Y109" s="20"/>
      <c r="Z109" s="20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</row>
    <row r="110" ht="15.75" customHeight="1">
      <c r="A110" s="20"/>
      <c r="B110" s="20"/>
      <c r="C110" s="20"/>
      <c r="D110" s="20"/>
      <c r="E110" s="20"/>
      <c r="F110" s="52"/>
      <c r="G110" s="83"/>
      <c r="H110" s="20"/>
      <c r="I110" s="83"/>
      <c r="J110" s="83"/>
      <c r="K110" s="83"/>
      <c r="L110" s="20"/>
      <c r="M110" s="48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52"/>
      <c r="Y110" s="20"/>
      <c r="Z110" s="20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</row>
    <row r="111" ht="15.75" customHeight="1">
      <c r="A111" s="20"/>
      <c r="B111" s="20"/>
      <c r="C111" s="20"/>
      <c r="D111" s="20"/>
      <c r="E111" s="20"/>
      <c r="F111" s="52"/>
      <c r="G111" s="83"/>
      <c r="H111" s="20"/>
      <c r="I111" s="83"/>
      <c r="J111" s="83"/>
      <c r="K111" s="83"/>
      <c r="L111" s="20"/>
      <c r="M111" s="48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52"/>
      <c r="Y111" s="20"/>
      <c r="Z111" s="20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</row>
    <row r="112" ht="15.75" customHeight="1">
      <c r="A112" s="20"/>
      <c r="B112" s="20"/>
      <c r="C112" s="20"/>
      <c r="D112" s="20"/>
      <c r="E112" s="20"/>
      <c r="F112" s="52"/>
      <c r="G112" s="83"/>
      <c r="H112" s="20"/>
      <c r="I112" s="83"/>
      <c r="J112" s="83"/>
      <c r="K112" s="83"/>
      <c r="L112" s="20"/>
      <c r="M112" s="48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52"/>
      <c r="Y112" s="20"/>
      <c r="Z112" s="20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</row>
    <row r="113" ht="15.75" customHeight="1">
      <c r="A113" s="20"/>
      <c r="B113" s="20"/>
      <c r="C113" s="20"/>
      <c r="D113" s="20"/>
      <c r="E113" s="20"/>
      <c r="F113" s="52"/>
      <c r="G113" s="83"/>
      <c r="H113" s="20"/>
      <c r="I113" s="83"/>
      <c r="J113" s="83"/>
      <c r="K113" s="83"/>
      <c r="L113" s="20"/>
      <c r="M113" s="48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52"/>
      <c r="Y113" s="20"/>
      <c r="Z113" s="20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</row>
    <row r="114" ht="15.75" customHeight="1">
      <c r="A114" s="20"/>
      <c r="B114" s="20"/>
      <c r="C114" s="20"/>
      <c r="D114" s="20"/>
      <c r="E114" s="20"/>
      <c r="F114" s="52"/>
      <c r="G114" s="83"/>
      <c r="H114" s="20"/>
      <c r="I114" s="83"/>
      <c r="J114" s="83"/>
      <c r="K114" s="83"/>
      <c r="L114" s="20"/>
      <c r="M114" s="48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52"/>
      <c r="Y114" s="20"/>
      <c r="Z114" s="20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</row>
    <row r="115" ht="15.75" customHeight="1">
      <c r="A115" s="20"/>
      <c r="B115" s="20"/>
      <c r="C115" s="20"/>
      <c r="D115" s="20"/>
      <c r="E115" s="20"/>
      <c r="F115" s="52"/>
      <c r="G115" s="83"/>
      <c r="H115" s="20"/>
      <c r="I115" s="83"/>
      <c r="J115" s="83"/>
      <c r="K115" s="83"/>
      <c r="L115" s="20"/>
      <c r="M115" s="48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52"/>
      <c r="Y115" s="20"/>
      <c r="Z115" s="20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</row>
    <row r="116" ht="15.75" customHeight="1">
      <c r="A116" s="20"/>
      <c r="B116" s="20"/>
      <c r="C116" s="20"/>
      <c r="D116" s="20"/>
      <c r="E116" s="20"/>
      <c r="F116" s="52"/>
      <c r="G116" s="83"/>
      <c r="H116" s="20"/>
      <c r="I116" s="83"/>
      <c r="J116" s="83"/>
      <c r="K116" s="83"/>
      <c r="L116" s="20"/>
      <c r="M116" s="48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52"/>
      <c r="Y116" s="20"/>
      <c r="Z116" s="20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</row>
    <row r="117" ht="15.75" customHeight="1">
      <c r="A117" s="20"/>
      <c r="B117" s="20"/>
      <c r="C117" s="20"/>
      <c r="D117" s="20"/>
      <c r="E117" s="20"/>
      <c r="F117" s="52"/>
      <c r="G117" s="83"/>
      <c r="H117" s="20"/>
      <c r="I117" s="83"/>
      <c r="J117" s="83"/>
      <c r="K117" s="83"/>
      <c r="L117" s="20"/>
      <c r="M117" s="48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52"/>
      <c r="Y117" s="20"/>
      <c r="Z117" s="20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</row>
    <row r="118" ht="15.75" customHeight="1">
      <c r="A118" s="20"/>
      <c r="B118" s="20"/>
      <c r="C118" s="20"/>
      <c r="D118" s="20"/>
      <c r="E118" s="20"/>
      <c r="F118" s="52"/>
      <c r="G118" s="83"/>
      <c r="H118" s="20"/>
      <c r="I118" s="83"/>
      <c r="J118" s="83"/>
      <c r="K118" s="83"/>
      <c r="L118" s="20"/>
      <c r="M118" s="48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52"/>
      <c r="Y118" s="20"/>
      <c r="Z118" s="20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</row>
    <row r="119" ht="15.75" customHeight="1">
      <c r="A119" s="20"/>
      <c r="B119" s="20"/>
      <c r="C119" s="20"/>
      <c r="D119" s="20"/>
      <c r="E119" s="20"/>
      <c r="F119" s="52"/>
      <c r="G119" s="83"/>
      <c r="H119" s="20"/>
      <c r="I119" s="83"/>
      <c r="J119" s="83"/>
      <c r="K119" s="83"/>
      <c r="L119" s="20"/>
      <c r="M119" s="48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52"/>
      <c r="Y119" s="20"/>
      <c r="Z119" s="20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</row>
    <row r="120" ht="15.75" customHeight="1">
      <c r="A120" s="20"/>
      <c r="B120" s="20"/>
      <c r="C120" s="20"/>
      <c r="D120" s="20"/>
      <c r="E120" s="20"/>
      <c r="F120" s="52"/>
      <c r="G120" s="83"/>
      <c r="H120" s="20"/>
      <c r="I120" s="83"/>
      <c r="J120" s="83"/>
      <c r="K120" s="83"/>
      <c r="L120" s="20"/>
      <c r="M120" s="48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52"/>
      <c r="Y120" s="20"/>
      <c r="Z120" s="20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</row>
    <row r="121" ht="15.75" customHeight="1">
      <c r="A121" s="20"/>
      <c r="B121" s="20"/>
      <c r="C121" s="20"/>
      <c r="D121" s="20"/>
      <c r="E121" s="20"/>
      <c r="F121" s="52"/>
      <c r="G121" s="83"/>
      <c r="H121" s="20"/>
      <c r="I121" s="83"/>
      <c r="J121" s="83"/>
      <c r="K121" s="83"/>
      <c r="L121" s="20"/>
      <c r="M121" s="48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52"/>
      <c r="Y121" s="20"/>
      <c r="Z121" s="20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</row>
    <row r="122" ht="15.75" customHeight="1">
      <c r="A122" s="20"/>
      <c r="B122" s="20"/>
      <c r="C122" s="20"/>
      <c r="D122" s="20"/>
      <c r="E122" s="20"/>
      <c r="F122" s="52"/>
      <c r="G122" s="83"/>
      <c r="H122" s="20"/>
      <c r="I122" s="83"/>
      <c r="J122" s="83"/>
      <c r="K122" s="83"/>
      <c r="L122" s="20"/>
      <c r="M122" s="48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52"/>
      <c r="Y122" s="20"/>
      <c r="Z122" s="20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</row>
    <row r="123" ht="15.75" customHeight="1">
      <c r="A123" s="20"/>
      <c r="B123" s="20"/>
      <c r="C123" s="20"/>
      <c r="D123" s="20"/>
      <c r="E123" s="20"/>
      <c r="F123" s="52"/>
      <c r="G123" s="83"/>
      <c r="H123" s="20"/>
      <c r="I123" s="83"/>
      <c r="J123" s="83"/>
      <c r="K123" s="83"/>
      <c r="L123" s="20"/>
      <c r="M123" s="48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52"/>
      <c r="Y123" s="20"/>
      <c r="Z123" s="20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</row>
    <row r="124" ht="15.75" customHeight="1">
      <c r="A124" s="20"/>
      <c r="B124" s="20"/>
      <c r="C124" s="20"/>
      <c r="D124" s="20"/>
      <c r="E124" s="20"/>
      <c r="F124" s="52"/>
      <c r="G124" s="83"/>
      <c r="H124" s="20"/>
      <c r="I124" s="83"/>
      <c r="J124" s="83"/>
      <c r="K124" s="83"/>
      <c r="L124" s="20"/>
      <c r="M124" s="48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52"/>
      <c r="Y124" s="20"/>
      <c r="Z124" s="20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</row>
    <row r="125" ht="15.75" customHeight="1">
      <c r="A125" s="20"/>
      <c r="B125" s="20"/>
      <c r="C125" s="20"/>
      <c r="D125" s="20"/>
      <c r="E125" s="20"/>
      <c r="F125" s="52"/>
      <c r="G125" s="83"/>
      <c r="H125" s="20"/>
      <c r="I125" s="83"/>
      <c r="J125" s="83"/>
      <c r="K125" s="83"/>
      <c r="L125" s="20"/>
      <c r="M125" s="48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52"/>
      <c r="Y125" s="20"/>
      <c r="Z125" s="20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</row>
    <row r="126" ht="15.75" customHeight="1">
      <c r="A126" s="20"/>
      <c r="B126" s="20"/>
      <c r="C126" s="20"/>
      <c r="D126" s="20"/>
      <c r="E126" s="20"/>
      <c r="F126" s="52"/>
      <c r="G126" s="83"/>
      <c r="H126" s="20"/>
      <c r="I126" s="83"/>
      <c r="J126" s="83"/>
      <c r="K126" s="83"/>
      <c r="L126" s="20"/>
      <c r="M126" s="48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52"/>
      <c r="Y126" s="20"/>
      <c r="Z126" s="20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</row>
    <row r="127" ht="15.75" customHeight="1">
      <c r="A127" s="20"/>
      <c r="B127" s="20"/>
      <c r="C127" s="20"/>
      <c r="D127" s="20"/>
      <c r="E127" s="20"/>
      <c r="F127" s="52"/>
      <c r="G127" s="83"/>
      <c r="H127" s="20"/>
      <c r="I127" s="83"/>
      <c r="J127" s="83"/>
      <c r="K127" s="83"/>
      <c r="L127" s="20"/>
      <c r="M127" s="48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52"/>
      <c r="Y127" s="20"/>
      <c r="Z127" s="20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</row>
    <row r="128" ht="15.75" customHeight="1">
      <c r="A128" s="20"/>
      <c r="B128" s="20"/>
      <c r="C128" s="20"/>
      <c r="D128" s="20"/>
      <c r="E128" s="20"/>
      <c r="F128" s="52"/>
      <c r="G128" s="83"/>
      <c r="H128" s="20"/>
      <c r="I128" s="83"/>
      <c r="J128" s="83"/>
      <c r="K128" s="83"/>
      <c r="L128" s="20"/>
      <c r="M128" s="48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52"/>
      <c r="Y128" s="20"/>
      <c r="Z128" s="20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</row>
    <row r="129" ht="15.75" customHeight="1">
      <c r="A129" s="20"/>
      <c r="B129" s="20"/>
      <c r="C129" s="20"/>
      <c r="D129" s="20"/>
      <c r="E129" s="20"/>
      <c r="F129" s="52"/>
      <c r="G129" s="83"/>
      <c r="H129" s="20"/>
      <c r="I129" s="83"/>
      <c r="J129" s="83"/>
      <c r="K129" s="83"/>
      <c r="L129" s="20"/>
      <c r="M129" s="48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52"/>
      <c r="Y129" s="20"/>
      <c r="Z129" s="20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</row>
    <row r="130" ht="15.75" customHeight="1">
      <c r="A130" s="20"/>
      <c r="B130" s="20"/>
      <c r="C130" s="20"/>
      <c r="D130" s="20"/>
      <c r="E130" s="20"/>
      <c r="F130" s="52"/>
      <c r="G130" s="83"/>
      <c r="H130" s="20"/>
      <c r="I130" s="83"/>
      <c r="J130" s="83"/>
      <c r="K130" s="83"/>
      <c r="L130" s="20"/>
      <c r="M130" s="48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52"/>
      <c r="Y130" s="20"/>
      <c r="Z130" s="20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</row>
    <row r="131" ht="15.75" customHeight="1">
      <c r="A131" s="20"/>
      <c r="B131" s="20"/>
      <c r="C131" s="20"/>
      <c r="D131" s="20"/>
      <c r="E131" s="20"/>
      <c r="F131" s="52"/>
      <c r="G131" s="83"/>
      <c r="H131" s="20"/>
      <c r="I131" s="83"/>
      <c r="J131" s="83"/>
      <c r="K131" s="83"/>
      <c r="L131" s="20"/>
      <c r="M131" s="48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52"/>
      <c r="Y131" s="20"/>
      <c r="Z131" s="20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</row>
    <row r="132" ht="15.75" customHeight="1">
      <c r="A132" s="20"/>
      <c r="B132" s="20"/>
      <c r="C132" s="20"/>
      <c r="D132" s="20"/>
      <c r="E132" s="20"/>
      <c r="F132" s="52"/>
      <c r="G132" s="83"/>
      <c r="H132" s="20"/>
      <c r="I132" s="83"/>
      <c r="J132" s="83"/>
      <c r="K132" s="83"/>
      <c r="L132" s="20"/>
      <c r="M132" s="48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52"/>
      <c r="Y132" s="20"/>
      <c r="Z132" s="20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</row>
    <row r="133" ht="15.75" customHeight="1">
      <c r="A133" s="20"/>
      <c r="B133" s="20"/>
      <c r="C133" s="20"/>
      <c r="D133" s="20"/>
      <c r="E133" s="20"/>
      <c r="F133" s="52"/>
      <c r="G133" s="83"/>
      <c r="H133" s="20"/>
      <c r="I133" s="83"/>
      <c r="J133" s="83"/>
      <c r="K133" s="83"/>
      <c r="L133" s="20"/>
      <c r="M133" s="48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52"/>
      <c r="Y133" s="20"/>
      <c r="Z133" s="20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</row>
    <row r="134" ht="15.75" customHeight="1">
      <c r="A134" s="20"/>
      <c r="B134" s="20"/>
      <c r="C134" s="20"/>
      <c r="D134" s="20"/>
      <c r="E134" s="20"/>
      <c r="F134" s="52"/>
      <c r="G134" s="83"/>
      <c r="H134" s="20"/>
      <c r="I134" s="83"/>
      <c r="J134" s="83"/>
      <c r="K134" s="83"/>
      <c r="L134" s="20"/>
      <c r="M134" s="48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52"/>
      <c r="Y134" s="20"/>
      <c r="Z134" s="20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</row>
    <row r="135" ht="15.75" customHeight="1">
      <c r="A135" s="20"/>
      <c r="B135" s="20"/>
      <c r="C135" s="20"/>
      <c r="D135" s="20"/>
      <c r="E135" s="20"/>
      <c r="F135" s="52"/>
      <c r="G135" s="83"/>
      <c r="H135" s="20"/>
      <c r="I135" s="83"/>
      <c r="J135" s="83"/>
      <c r="K135" s="83"/>
      <c r="L135" s="20"/>
      <c r="M135" s="48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52"/>
      <c r="Y135" s="20"/>
      <c r="Z135" s="20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</row>
    <row r="136" ht="15.75" customHeight="1">
      <c r="A136" s="20"/>
      <c r="B136" s="20"/>
      <c r="C136" s="20"/>
      <c r="D136" s="20"/>
      <c r="E136" s="20"/>
      <c r="F136" s="52"/>
      <c r="G136" s="83"/>
      <c r="H136" s="20"/>
      <c r="I136" s="83"/>
      <c r="J136" s="83"/>
      <c r="K136" s="83"/>
      <c r="L136" s="20"/>
      <c r="M136" s="48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52"/>
      <c r="Y136" s="20"/>
      <c r="Z136" s="20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</row>
    <row r="137" ht="15.75" customHeight="1">
      <c r="A137" s="20"/>
      <c r="B137" s="20"/>
      <c r="C137" s="20"/>
      <c r="D137" s="20"/>
      <c r="E137" s="20"/>
      <c r="F137" s="52"/>
      <c r="G137" s="83"/>
      <c r="H137" s="20"/>
      <c r="I137" s="83"/>
      <c r="J137" s="83"/>
      <c r="K137" s="83"/>
      <c r="L137" s="20"/>
      <c r="M137" s="48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52"/>
      <c r="Y137" s="20"/>
      <c r="Z137" s="20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</row>
    <row r="138" ht="15.75" customHeight="1">
      <c r="A138" s="20"/>
      <c r="B138" s="20"/>
      <c r="C138" s="20"/>
      <c r="D138" s="20"/>
      <c r="E138" s="20"/>
      <c r="F138" s="52"/>
      <c r="G138" s="83"/>
      <c r="H138" s="20"/>
      <c r="I138" s="83"/>
      <c r="J138" s="83"/>
      <c r="K138" s="83"/>
      <c r="L138" s="20"/>
      <c r="M138" s="48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52"/>
      <c r="Y138" s="20"/>
      <c r="Z138" s="20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</row>
    <row r="139" ht="15.75" customHeight="1">
      <c r="A139" s="20"/>
      <c r="B139" s="20"/>
      <c r="C139" s="20"/>
      <c r="D139" s="20"/>
      <c r="E139" s="20"/>
      <c r="F139" s="52"/>
      <c r="G139" s="83"/>
      <c r="H139" s="20"/>
      <c r="I139" s="83"/>
      <c r="J139" s="83"/>
      <c r="K139" s="83"/>
      <c r="L139" s="20"/>
      <c r="M139" s="48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52"/>
      <c r="Y139" s="20"/>
      <c r="Z139" s="20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</row>
    <row r="140" ht="15.75" customHeight="1">
      <c r="A140" s="20"/>
      <c r="B140" s="20"/>
      <c r="C140" s="20"/>
      <c r="D140" s="20"/>
      <c r="E140" s="20"/>
      <c r="F140" s="52"/>
      <c r="G140" s="83"/>
      <c r="H140" s="20"/>
      <c r="I140" s="83"/>
      <c r="J140" s="83"/>
      <c r="K140" s="83"/>
      <c r="L140" s="20"/>
      <c r="M140" s="48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52"/>
      <c r="Y140" s="20"/>
      <c r="Z140" s="20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</row>
    <row r="141">
      <c r="A141" s="20"/>
      <c r="B141" s="20"/>
      <c r="C141" s="20"/>
      <c r="D141" s="20"/>
      <c r="E141" s="20"/>
      <c r="F141" s="52"/>
      <c r="G141" s="83"/>
      <c r="H141" s="20"/>
      <c r="I141" s="83"/>
      <c r="J141" s="83"/>
      <c r="K141" s="83"/>
      <c r="L141" s="20"/>
      <c r="M141" s="48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52"/>
      <c r="Y141" s="20"/>
      <c r="Z141" s="20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</row>
    <row r="142">
      <c r="A142" s="20"/>
      <c r="B142" s="20"/>
      <c r="C142" s="20"/>
      <c r="D142" s="20"/>
      <c r="E142" s="20"/>
      <c r="F142" s="52"/>
      <c r="G142" s="83"/>
      <c r="H142" s="20"/>
      <c r="I142" s="83"/>
      <c r="J142" s="83"/>
      <c r="K142" s="83"/>
      <c r="L142" s="20"/>
      <c r="M142" s="48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52"/>
      <c r="Y142" s="20"/>
      <c r="Z142" s="20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</row>
    <row r="143">
      <c r="A143" s="20"/>
      <c r="B143" s="20"/>
      <c r="C143" s="20"/>
      <c r="D143" s="20"/>
      <c r="E143" s="20"/>
      <c r="F143" s="52"/>
      <c r="G143" s="83"/>
      <c r="H143" s="20"/>
      <c r="I143" s="83"/>
      <c r="J143" s="83"/>
      <c r="K143" s="83"/>
      <c r="L143" s="20"/>
      <c r="M143" s="48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52"/>
      <c r="Y143" s="20"/>
      <c r="Z143" s="20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</row>
    <row r="144">
      <c r="A144" s="20"/>
      <c r="B144" s="20"/>
      <c r="C144" s="20"/>
      <c r="D144" s="20"/>
      <c r="E144" s="20"/>
      <c r="F144" s="52"/>
      <c r="G144" s="83"/>
      <c r="H144" s="20"/>
      <c r="I144" s="83"/>
      <c r="J144" s="83"/>
      <c r="K144" s="83"/>
      <c r="L144" s="20"/>
      <c r="M144" s="48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52"/>
      <c r="Y144" s="20"/>
      <c r="Z144" s="20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</row>
    <row r="145">
      <c r="A145" s="20"/>
      <c r="B145" s="20"/>
      <c r="C145" s="20"/>
      <c r="D145" s="20"/>
      <c r="E145" s="20"/>
      <c r="F145" s="52"/>
      <c r="G145" s="83"/>
      <c r="H145" s="20"/>
      <c r="I145" s="83"/>
      <c r="J145" s="83"/>
      <c r="K145" s="83"/>
      <c r="L145" s="20"/>
      <c r="M145" s="48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52"/>
      <c r="Y145" s="20"/>
      <c r="Z145" s="20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</row>
    <row r="146">
      <c r="A146" s="20"/>
      <c r="B146" s="20"/>
      <c r="C146" s="20"/>
      <c r="D146" s="20"/>
      <c r="E146" s="20"/>
      <c r="F146" s="52"/>
      <c r="G146" s="83"/>
      <c r="H146" s="20"/>
      <c r="I146" s="83"/>
      <c r="J146" s="83"/>
      <c r="K146" s="83"/>
      <c r="L146" s="20"/>
      <c r="M146" s="48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52"/>
      <c r="Y146" s="20"/>
      <c r="Z146" s="20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</row>
    <row r="147">
      <c r="A147" s="20"/>
      <c r="B147" s="20"/>
      <c r="C147" s="20"/>
      <c r="D147" s="20"/>
      <c r="E147" s="20"/>
      <c r="F147" s="52"/>
      <c r="G147" s="83"/>
      <c r="H147" s="20"/>
      <c r="I147" s="83"/>
      <c r="J147" s="83"/>
      <c r="K147" s="83"/>
      <c r="L147" s="20"/>
      <c r="M147" s="48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</row>
    <row r="148">
      <c r="A148" s="20"/>
      <c r="B148" s="20"/>
      <c r="C148" s="20"/>
      <c r="D148" s="20"/>
      <c r="E148" s="20"/>
      <c r="F148" s="52"/>
      <c r="G148" s="83"/>
      <c r="H148" s="20"/>
      <c r="I148" s="83"/>
      <c r="J148" s="83"/>
      <c r="K148" s="83"/>
      <c r="L148" s="20"/>
      <c r="M148" s="48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</row>
    <row r="149">
      <c r="A149" s="20"/>
      <c r="B149" s="20"/>
      <c r="C149" s="20"/>
      <c r="D149" s="20"/>
      <c r="E149" s="20"/>
      <c r="F149" s="52"/>
      <c r="G149" s="83"/>
      <c r="H149" s="20"/>
      <c r="I149" s="83"/>
      <c r="J149" s="83"/>
      <c r="K149" s="83"/>
      <c r="L149" s="20"/>
      <c r="M149" s="48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</row>
    <row r="150">
      <c r="A150" s="20"/>
      <c r="B150" s="20"/>
      <c r="C150" s="20"/>
      <c r="D150" s="20"/>
      <c r="E150" s="20"/>
      <c r="F150" s="52"/>
      <c r="G150" s="83"/>
      <c r="H150" s="20"/>
      <c r="I150" s="83"/>
      <c r="J150" s="83"/>
      <c r="K150" s="83"/>
      <c r="L150" s="20"/>
      <c r="M150" s="48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</row>
    <row r="151">
      <c r="A151" s="20"/>
      <c r="B151" s="20"/>
      <c r="C151" s="20"/>
      <c r="D151" s="20"/>
      <c r="E151" s="20"/>
      <c r="F151" s="52"/>
      <c r="G151" s="83"/>
      <c r="H151" s="20"/>
      <c r="I151" s="83"/>
      <c r="J151" s="83"/>
      <c r="K151" s="83"/>
      <c r="L151" s="20"/>
      <c r="M151" s="48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</row>
    <row r="152">
      <c r="A152" s="20"/>
      <c r="B152" s="20"/>
      <c r="C152" s="20"/>
      <c r="D152" s="20"/>
      <c r="E152" s="20"/>
      <c r="F152" s="52"/>
      <c r="G152" s="83"/>
      <c r="H152" s="20"/>
      <c r="I152" s="83"/>
      <c r="J152" s="83"/>
      <c r="K152" s="83"/>
      <c r="L152" s="20"/>
      <c r="M152" s="48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</row>
    <row r="153">
      <c r="A153" s="20"/>
      <c r="B153" s="20"/>
      <c r="C153" s="20"/>
      <c r="D153" s="20"/>
      <c r="E153" s="20"/>
      <c r="F153" s="52"/>
      <c r="G153" s="83"/>
      <c r="H153" s="20"/>
      <c r="I153" s="83"/>
      <c r="J153" s="83"/>
      <c r="K153" s="83"/>
      <c r="L153" s="20"/>
      <c r="M153" s="48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</row>
    <row r="154">
      <c r="A154" s="20"/>
      <c r="B154" s="20"/>
      <c r="C154" s="20"/>
      <c r="D154" s="20"/>
      <c r="E154" s="20"/>
      <c r="F154" s="52"/>
      <c r="G154" s="83"/>
      <c r="H154" s="20"/>
      <c r="I154" s="83"/>
      <c r="J154" s="83"/>
      <c r="K154" s="83"/>
      <c r="L154" s="20"/>
      <c r="M154" s="48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</row>
    <row r="155">
      <c r="A155" s="20"/>
      <c r="B155" s="20"/>
      <c r="C155" s="20"/>
      <c r="D155" s="20"/>
      <c r="E155" s="20"/>
      <c r="F155" s="52"/>
      <c r="G155" s="83"/>
      <c r="H155" s="20"/>
      <c r="I155" s="83"/>
      <c r="J155" s="83"/>
      <c r="K155" s="83"/>
      <c r="L155" s="20"/>
      <c r="M155" s="48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</row>
    <row r="156">
      <c r="A156" s="20"/>
      <c r="B156" s="20"/>
      <c r="C156" s="20"/>
      <c r="D156" s="20"/>
      <c r="E156" s="20"/>
      <c r="F156" s="52"/>
      <c r="G156" s="83"/>
      <c r="H156" s="20"/>
      <c r="I156" s="83"/>
      <c r="J156" s="83"/>
      <c r="K156" s="83"/>
      <c r="L156" s="20"/>
      <c r="M156" s="48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</row>
    <row r="157">
      <c r="A157" s="20"/>
      <c r="B157" s="20"/>
      <c r="C157" s="20"/>
      <c r="D157" s="20"/>
      <c r="E157" s="20"/>
      <c r="F157" s="52"/>
      <c r="G157" s="83"/>
      <c r="H157" s="20"/>
      <c r="I157" s="83"/>
      <c r="J157" s="83"/>
      <c r="K157" s="83"/>
      <c r="L157" s="20"/>
      <c r="M157" s="48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</row>
    <row r="158">
      <c r="A158" s="20"/>
      <c r="B158" s="20"/>
      <c r="C158" s="20"/>
      <c r="D158" s="20"/>
      <c r="E158" s="20"/>
      <c r="F158" s="52"/>
      <c r="G158" s="83"/>
      <c r="H158" s="20"/>
      <c r="I158" s="83"/>
      <c r="J158" s="83"/>
      <c r="K158" s="83"/>
      <c r="L158" s="20"/>
      <c r="M158" s="48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</row>
    <row r="159">
      <c r="A159" s="20"/>
      <c r="B159" s="20"/>
      <c r="C159" s="20"/>
      <c r="D159" s="20"/>
      <c r="E159" s="20"/>
      <c r="F159" s="52"/>
      <c r="G159" s="83"/>
      <c r="H159" s="20"/>
      <c r="I159" s="83"/>
      <c r="J159" s="83"/>
      <c r="K159" s="83"/>
      <c r="L159" s="20"/>
      <c r="M159" s="48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</row>
    <row r="160">
      <c r="A160" s="20"/>
      <c r="B160" s="20"/>
      <c r="C160" s="20"/>
      <c r="D160" s="20"/>
      <c r="E160" s="20"/>
      <c r="F160" s="52"/>
      <c r="G160" s="83"/>
      <c r="H160" s="20"/>
      <c r="I160" s="83"/>
      <c r="J160" s="83"/>
      <c r="K160" s="83"/>
      <c r="L160" s="20"/>
      <c r="M160" s="48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</row>
    <row r="161">
      <c r="A161" s="20"/>
      <c r="B161" s="20"/>
      <c r="C161" s="20"/>
      <c r="D161" s="20"/>
      <c r="E161" s="20"/>
      <c r="F161" s="52"/>
      <c r="G161" s="20"/>
      <c r="H161" s="20"/>
      <c r="I161" s="83"/>
      <c r="J161" s="83"/>
      <c r="K161" s="83"/>
      <c r="L161" s="48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52"/>
      <c r="Y161" s="20"/>
      <c r="Z161" s="20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</row>
    <row r="162">
      <c r="A162" s="20"/>
      <c r="B162" s="20"/>
      <c r="C162" s="20"/>
      <c r="D162" s="20"/>
      <c r="E162" s="20"/>
      <c r="F162" s="52"/>
      <c r="G162" s="20"/>
      <c r="H162" s="20"/>
      <c r="I162" s="83"/>
      <c r="J162" s="83"/>
      <c r="K162" s="83"/>
      <c r="L162" s="48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52"/>
      <c r="Y162" s="20"/>
      <c r="Z162" s="20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</row>
    <row r="163">
      <c r="A163" s="20"/>
      <c r="B163" s="20"/>
      <c r="C163" s="20"/>
      <c r="D163" s="20"/>
      <c r="E163" s="20"/>
      <c r="F163" s="20"/>
      <c r="G163" s="20"/>
      <c r="H163" s="20"/>
      <c r="I163" s="83"/>
      <c r="J163" s="83"/>
      <c r="K163" s="83"/>
      <c r="L163" s="48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52"/>
      <c r="Y163" s="20"/>
      <c r="Z163" s="20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</row>
    <row r="164">
      <c r="A164" s="20"/>
      <c r="B164" s="20"/>
      <c r="C164" s="20"/>
      <c r="D164" s="20"/>
      <c r="E164" s="20"/>
      <c r="F164" s="20"/>
      <c r="G164" s="20"/>
      <c r="H164" s="20"/>
      <c r="I164" s="83"/>
      <c r="J164" s="83"/>
      <c r="K164" s="83"/>
      <c r="L164" s="48"/>
      <c r="M164" s="20"/>
      <c r="N164" s="20"/>
      <c r="O164" s="20"/>
      <c r="P164" s="20"/>
      <c r="Q164" s="20"/>
      <c r="R164" s="252"/>
      <c r="S164" s="20"/>
      <c r="T164" s="20"/>
      <c r="U164" s="20"/>
      <c r="V164" s="20"/>
      <c r="W164" s="20"/>
      <c r="X164" s="52"/>
      <c r="Y164" s="20"/>
      <c r="Z164" s="20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</row>
    <row r="165">
      <c r="A165" s="20"/>
      <c r="B165" s="20"/>
      <c r="C165" s="20"/>
      <c r="D165" s="20"/>
      <c r="E165" s="20"/>
      <c r="F165" s="20"/>
      <c r="G165" s="20"/>
      <c r="H165" s="20"/>
      <c r="I165" s="83"/>
      <c r="J165" s="83"/>
      <c r="K165" s="83"/>
      <c r="L165" s="48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52"/>
      <c r="Y165" s="20"/>
      <c r="Z165" s="20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</row>
    <row r="166">
      <c r="A166" s="20"/>
      <c r="B166" s="20"/>
      <c r="C166" s="20"/>
      <c r="D166" s="20"/>
      <c r="E166" s="20"/>
      <c r="F166" s="20"/>
      <c r="G166" s="20"/>
      <c r="H166" s="20"/>
      <c r="I166" s="83"/>
      <c r="J166" s="83"/>
      <c r="K166" s="83"/>
      <c r="L166" s="48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52"/>
      <c r="Y166" s="20"/>
      <c r="Z166" s="20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</row>
    <row r="167">
      <c r="A167" s="20"/>
      <c r="B167" s="20"/>
      <c r="C167" s="20"/>
      <c r="D167" s="20"/>
      <c r="E167" s="20"/>
      <c r="F167" s="20"/>
      <c r="G167" s="20"/>
      <c r="H167" s="20"/>
      <c r="I167" s="83"/>
      <c r="J167" s="83"/>
      <c r="K167" s="83"/>
      <c r="L167" s="48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52"/>
      <c r="Y167" s="20"/>
      <c r="Z167" s="20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</row>
    <row r="168">
      <c r="A168" s="20"/>
      <c r="B168" s="20"/>
      <c r="C168" s="20"/>
      <c r="D168" s="20"/>
      <c r="E168" s="20"/>
      <c r="F168" s="20"/>
      <c r="G168" s="20"/>
      <c r="H168" s="20"/>
      <c r="I168" s="83"/>
      <c r="J168" s="83"/>
      <c r="K168" s="83"/>
      <c r="L168" s="48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52"/>
      <c r="Y168" s="20"/>
      <c r="Z168" s="20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</row>
    <row r="169">
      <c r="A169" s="20"/>
      <c r="B169" s="20"/>
      <c r="C169" s="20"/>
      <c r="D169" s="20"/>
      <c r="E169" s="20"/>
      <c r="F169" s="20"/>
      <c r="G169" s="20"/>
      <c r="H169" s="20"/>
      <c r="I169" s="83"/>
      <c r="J169" s="83"/>
      <c r="K169" s="83"/>
      <c r="L169" s="48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52"/>
      <c r="Y169" s="20"/>
      <c r="Z169" s="20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</row>
    <row r="170">
      <c r="A170" s="20"/>
      <c r="B170" s="20"/>
      <c r="C170" s="20"/>
      <c r="D170" s="20"/>
      <c r="E170" s="20"/>
      <c r="F170" s="20"/>
      <c r="G170" s="20"/>
      <c r="H170" s="20"/>
      <c r="I170" s="83"/>
      <c r="J170" s="83"/>
      <c r="K170" s="83"/>
      <c r="L170" s="48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52"/>
      <c r="Y170" s="20"/>
      <c r="Z170" s="20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</row>
    <row r="171">
      <c r="A171" s="20"/>
      <c r="B171" s="20"/>
      <c r="C171" s="20"/>
      <c r="D171" s="20"/>
      <c r="E171" s="20"/>
      <c r="F171" s="20"/>
      <c r="G171" s="20"/>
      <c r="H171" s="20"/>
      <c r="I171" s="83"/>
      <c r="J171" s="83"/>
      <c r="K171" s="83"/>
      <c r="L171" s="48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52"/>
      <c r="Y171" s="20"/>
      <c r="Z171" s="20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</row>
    <row r="172">
      <c r="A172" s="20"/>
      <c r="B172" s="20"/>
      <c r="C172" s="20"/>
      <c r="D172" s="20"/>
      <c r="E172" s="20"/>
      <c r="F172" s="20"/>
      <c r="G172" s="20"/>
      <c r="H172" s="20"/>
      <c r="I172" s="83"/>
      <c r="J172" s="83"/>
      <c r="K172" s="83"/>
      <c r="L172" s="48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52"/>
      <c r="Y172" s="20"/>
      <c r="Z172" s="20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</row>
    <row r="173">
      <c r="A173" s="20"/>
      <c r="B173" s="20"/>
      <c r="C173" s="20"/>
      <c r="D173" s="20"/>
      <c r="E173" s="20"/>
      <c r="F173" s="20"/>
      <c r="G173" s="20"/>
      <c r="H173" s="20"/>
      <c r="I173" s="83"/>
      <c r="J173" s="83"/>
      <c r="K173" s="83"/>
      <c r="L173" s="48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52"/>
      <c r="Y173" s="20"/>
      <c r="Z173" s="20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</row>
    <row r="174">
      <c r="A174" s="20"/>
      <c r="B174" s="20"/>
      <c r="C174" s="20"/>
      <c r="D174" s="20"/>
      <c r="E174" s="20"/>
      <c r="F174" s="20"/>
      <c r="G174" s="20"/>
      <c r="H174" s="20"/>
      <c r="I174" s="83"/>
      <c r="J174" s="83"/>
      <c r="K174" s="83"/>
      <c r="L174" s="48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52"/>
      <c r="Y174" s="20"/>
      <c r="Z174" s="20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</row>
    <row r="175">
      <c r="A175" s="20"/>
      <c r="B175" s="20"/>
      <c r="C175" s="20"/>
      <c r="D175" s="20"/>
      <c r="E175" s="20"/>
      <c r="F175" s="20"/>
      <c r="G175" s="20"/>
      <c r="H175" s="20"/>
      <c r="I175" s="83"/>
      <c r="J175" s="83"/>
      <c r="K175" s="83"/>
      <c r="L175" s="48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52"/>
      <c r="Y175" s="20"/>
      <c r="Z175" s="20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</row>
    <row r="176">
      <c r="A176" s="20"/>
      <c r="B176" s="20"/>
      <c r="C176" s="20"/>
      <c r="D176" s="20"/>
      <c r="E176" s="20"/>
      <c r="F176" s="20"/>
      <c r="G176" s="20"/>
      <c r="H176" s="20"/>
      <c r="I176" s="83"/>
      <c r="J176" s="83"/>
      <c r="K176" s="83"/>
      <c r="L176" s="48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52"/>
      <c r="Y176" s="20"/>
      <c r="Z176" s="20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</row>
    <row r="177">
      <c r="A177" s="20"/>
      <c r="B177" s="20"/>
      <c r="C177" s="20"/>
      <c r="D177" s="20"/>
      <c r="E177" s="20"/>
      <c r="F177" s="20"/>
      <c r="G177" s="20"/>
      <c r="H177" s="20"/>
      <c r="I177" s="83"/>
      <c r="J177" s="83"/>
      <c r="K177" s="83"/>
      <c r="L177" s="48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52"/>
      <c r="Y177" s="20"/>
      <c r="Z177" s="20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</row>
    <row r="178">
      <c r="A178" s="20"/>
      <c r="B178" s="20"/>
      <c r="C178" s="20"/>
      <c r="D178" s="20"/>
      <c r="E178" s="20"/>
      <c r="F178" s="20"/>
      <c r="G178" s="20"/>
      <c r="H178" s="20"/>
      <c r="I178" s="83"/>
      <c r="J178" s="83"/>
      <c r="K178" s="83"/>
      <c r="L178" s="48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52"/>
      <c r="Y178" s="20"/>
      <c r="Z178" s="20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</row>
    <row r="179">
      <c r="A179" s="20"/>
      <c r="B179" s="20"/>
      <c r="C179" s="20"/>
      <c r="D179" s="20"/>
      <c r="E179" s="20"/>
      <c r="F179" s="20"/>
      <c r="G179" s="20"/>
      <c r="H179" s="20"/>
      <c r="I179" s="83"/>
      <c r="J179" s="83"/>
      <c r="K179" s="83"/>
      <c r="L179" s="48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52"/>
      <c r="Y179" s="20"/>
      <c r="Z179" s="20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</row>
    <row r="180">
      <c r="A180" s="20"/>
      <c r="B180" s="20"/>
      <c r="C180" s="20"/>
      <c r="D180" s="20"/>
      <c r="E180" s="20"/>
      <c r="F180" s="20"/>
      <c r="G180" s="20"/>
      <c r="H180" s="20"/>
      <c r="I180" s="83"/>
      <c r="J180" s="83"/>
      <c r="K180" s="83"/>
      <c r="L180" s="48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52"/>
      <c r="Y180" s="20"/>
      <c r="Z180" s="20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</row>
    <row r="181">
      <c r="A181" s="20"/>
      <c r="B181" s="20"/>
      <c r="C181" s="20"/>
      <c r="D181" s="20"/>
      <c r="E181" s="20"/>
      <c r="F181" s="20"/>
      <c r="G181" s="20"/>
      <c r="H181" s="20"/>
      <c r="I181" s="83"/>
      <c r="J181" s="83"/>
      <c r="K181" s="83"/>
      <c r="L181" s="48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52"/>
      <c r="Y181" s="20"/>
      <c r="Z181" s="20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</row>
    <row r="182">
      <c r="A182" s="20"/>
      <c r="B182" s="20"/>
      <c r="C182" s="20"/>
      <c r="D182" s="20"/>
      <c r="E182" s="20"/>
      <c r="F182" s="20"/>
      <c r="G182" s="20"/>
      <c r="H182" s="20"/>
      <c r="I182" s="83"/>
      <c r="J182" s="83"/>
      <c r="K182" s="83"/>
      <c r="L182" s="48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52"/>
      <c r="Y182" s="20"/>
      <c r="Z182" s="20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</row>
    <row r="183">
      <c r="A183" s="20"/>
      <c r="B183" s="20"/>
      <c r="C183" s="20"/>
      <c r="D183" s="20"/>
      <c r="E183" s="20"/>
      <c r="F183" s="20"/>
      <c r="G183" s="20"/>
      <c r="H183" s="20"/>
      <c r="I183" s="83"/>
      <c r="J183" s="83"/>
      <c r="K183" s="83"/>
      <c r="L183" s="48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52"/>
      <c r="Y183" s="20"/>
      <c r="Z183" s="20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</row>
    <row r="184">
      <c r="A184" s="20"/>
      <c r="B184" s="20"/>
      <c r="C184" s="20"/>
      <c r="D184" s="20"/>
      <c r="E184" s="20"/>
      <c r="F184" s="20"/>
      <c r="G184" s="20"/>
      <c r="H184" s="20"/>
      <c r="I184" s="83"/>
      <c r="J184" s="83"/>
      <c r="K184" s="83"/>
      <c r="L184" s="48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52"/>
      <c r="Y184" s="20"/>
      <c r="Z184" s="20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</row>
    <row r="185">
      <c r="A185" s="20"/>
      <c r="B185" s="20"/>
      <c r="C185" s="20"/>
      <c r="D185" s="20"/>
      <c r="E185" s="20"/>
      <c r="F185" s="20"/>
      <c r="G185" s="20"/>
      <c r="H185" s="20"/>
      <c r="I185" s="83"/>
      <c r="J185" s="83"/>
      <c r="K185" s="83"/>
      <c r="L185" s="48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52"/>
      <c r="Y185" s="20"/>
      <c r="Z185" s="20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</row>
    <row r="186">
      <c r="A186" s="20"/>
      <c r="B186" s="20"/>
      <c r="C186" s="20"/>
      <c r="D186" s="20"/>
      <c r="E186" s="20"/>
      <c r="F186" s="20"/>
      <c r="G186" s="20"/>
      <c r="H186" s="20"/>
      <c r="I186" s="83"/>
      <c r="J186" s="83"/>
      <c r="K186" s="83"/>
      <c r="L186" s="48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52"/>
      <c r="Y186" s="20"/>
      <c r="Z186" s="20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</row>
    <row r="187">
      <c r="A187" s="20"/>
      <c r="B187" s="20"/>
      <c r="C187" s="20"/>
      <c r="D187" s="20"/>
      <c r="E187" s="20"/>
      <c r="F187" s="20"/>
      <c r="G187" s="20"/>
      <c r="H187" s="20"/>
      <c r="I187" s="83"/>
      <c r="J187" s="83"/>
      <c r="K187" s="83"/>
      <c r="L187" s="48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52"/>
      <c r="Y187" s="20"/>
      <c r="Z187" s="20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</row>
    <row r="188">
      <c r="A188" s="20"/>
      <c r="B188" s="20"/>
      <c r="C188" s="20"/>
      <c r="D188" s="20"/>
      <c r="E188" s="20"/>
      <c r="F188" s="20"/>
      <c r="G188" s="20"/>
      <c r="H188" s="20"/>
      <c r="I188" s="83"/>
      <c r="J188" s="83"/>
      <c r="K188" s="83"/>
      <c r="L188" s="48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52"/>
      <c r="Y188" s="20"/>
      <c r="Z188" s="20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</row>
    <row r="189">
      <c r="A189" s="20"/>
      <c r="B189" s="20"/>
      <c r="C189" s="20"/>
      <c r="D189" s="20"/>
      <c r="E189" s="20"/>
      <c r="F189" s="20"/>
      <c r="G189" s="20"/>
      <c r="H189" s="20"/>
      <c r="I189" s="83"/>
      <c r="J189" s="83"/>
      <c r="K189" s="83"/>
      <c r="L189" s="48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52"/>
      <c r="Y189" s="20"/>
      <c r="Z189" s="20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</row>
    <row r="190">
      <c r="A190" s="20"/>
      <c r="B190" s="20"/>
      <c r="C190" s="20"/>
      <c r="D190" s="20"/>
      <c r="E190" s="20"/>
      <c r="F190" s="20"/>
      <c r="G190" s="20"/>
      <c r="H190" s="20"/>
      <c r="I190" s="83"/>
      <c r="J190" s="83"/>
      <c r="K190" s="83"/>
      <c r="L190" s="48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52"/>
      <c r="Y190" s="20"/>
      <c r="Z190" s="20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</row>
    <row r="191">
      <c r="A191" s="20"/>
      <c r="B191" s="20"/>
      <c r="C191" s="20"/>
      <c r="D191" s="20"/>
      <c r="E191" s="20"/>
      <c r="F191" s="20"/>
      <c r="G191" s="20"/>
      <c r="H191" s="20"/>
      <c r="I191" s="83"/>
      <c r="J191" s="83"/>
      <c r="K191" s="83"/>
      <c r="L191" s="48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52"/>
      <c r="Y191" s="20"/>
      <c r="Z191" s="20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</row>
    <row r="192">
      <c r="A192" s="20"/>
      <c r="B192" s="20"/>
      <c r="C192" s="20"/>
      <c r="D192" s="20"/>
      <c r="E192" s="20"/>
      <c r="F192" s="20"/>
      <c r="G192" s="20"/>
      <c r="H192" s="20"/>
      <c r="I192" s="83"/>
      <c r="J192" s="83"/>
      <c r="K192" s="83"/>
      <c r="L192" s="48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52"/>
      <c r="Y192" s="20"/>
      <c r="Z192" s="20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</row>
    <row r="193">
      <c r="A193" s="20"/>
      <c r="B193" s="20"/>
      <c r="C193" s="20"/>
      <c r="D193" s="20"/>
      <c r="E193" s="20"/>
      <c r="F193" s="20"/>
      <c r="G193" s="20"/>
      <c r="H193" s="20"/>
      <c r="I193" s="83"/>
      <c r="J193" s="83"/>
      <c r="K193" s="48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52"/>
      <c r="X193" s="52"/>
      <c r="Y193" s="20"/>
      <c r="Z193" s="20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</row>
    <row r="194">
      <c r="A194" s="20"/>
      <c r="B194" s="20"/>
      <c r="C194" s="20"/>
      <c r="D194" s="20"/>
      <c r="E194" s="20"/>
      <c r="F194" s="20"/>
      <c r="G194" s="20"/>
      <c r="H194" s="20"/>
      <c r="I194" s="83"/>
      <c r="J194" s="83"/>
      <c r="K194" s="48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52"/>
      <c r="X194" s="52"/>
      <c r="Y194" s="20"/>
      <c r="Z194" s="20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</row>
    <row r="195">
      <c r="A195" s="20"/>
      <c r="B195" s="20"/>
      <c r="C195" s="20"/>
      <c r="D195" s="20"/>
      <c r="E195" s="20"/>
      <c r="F195" s="20"/>
      <c r="G195" s="20"/>
      <c r="H195" s="20"/>
      <c r="I195" s="83"/>
      <c r="J195" s="83"/>
      <c r="K195" s="48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52"/>
      <c r="X195" s="52"/>
      <c r="Y195" s="20"/>
      <c r="Z195" s="20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</row>
    <row r="196">
      <c r="A196" s="20"/>
      <c r="B196" s="20"/>
      <c r="C196" s="20"/>
      <c r="D196" s="20"/>
      <c r="E196" s="20"/>
      <c r="F196" s="20"/>
      <c r="G196" s="20"/>
      <c r="H196" s="20"/>
      <c r="I196" s="83"/>
      <c r="J196" s="83"/>
      <c r="K196" s="48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52"/>
      <c r="X196" s="52"/>
      <c r="Y196" s="20"/>
      <c r="Z196" s="20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</row>
    <row r="197">
      <c r="A197" s="20"/>
      <c r="B197" s="20"/>
      <c r="C197" s="20"/>
      <c r="D197" s="20"/>
      <c r="E197" s="20"/>
      <c r="F197" s="20"/>
      <c r="G197" s="20"/>
      <c r="H197" s="20"/>
      <c r="I197" s="83"/>
      <c r="J197" s="83"/>
      <c r="K197" s="48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52"/>
      <c r="X197" s="52"/>
      <c r="Y197" s="20"/>
      <c r="Z197" s="20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</row>
    <row r="198">
      <c r="A198" s="20"/>
      <c r="B198" s="20"/>
      <c r="C198" s="20"/>
      <c r="D198" s="20"/>
      <c r="E198" s="20"/>
      <c r="F198" s="20"/>
      <c r="G198" s="20"/>
      <c r="H198" s="20"/>
      <c r="I198" s="83"/>
      <c r="J198" s="83"/>
      <c r="K198" s="48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52"/>
      <c r="X198" s="52"/>
      <c r="Y198" s="20"/>
      <c r="Z198" s="20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</row>
    <row r="199">
      <c r="A199" s="20"/>
      <c r="B199" s="20"/>
      <c r="C199" s="20"/>
      <c r="D199" s="20"/>
      <c r="E199" s="20"/>
      <c r="F199" s="20"/>
      <c r="G199" s="20"/>
      <c r="H199" s="20"/>
      <c r="I199" s="83"/>
      <c r="J199" s="83"/>
      <c r="K199" s="48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52"/>
      <c r="X199" s="52"/>
      <c r="Y199" s="20"/>
      <c r="Z199" s="20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</row>
    <row r="200">
      <c r="A200" s="20"/>
      <c r="B200" s="20"/>
      <c r="C200" s="20"/>
      <c r="D200" s="20"/>
      <c r="E200" s="20"/>
      <c r="F200" s="20"/>
      <c r="G200" s="20"/>
      <c r="H200" s="20"/>
      <c r="I200" s="83"/>
      <c r="J200" s="83"/>
      <c r="K200" s="48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52"/>
      <c r="X200" s="52"/>
      <c r="Y200" s="20"/>
      <c r="Z200" s="20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</row>
    <row r="201">
      <c r="A201" s="20"/>
      <c r="B201" s="20"/>
      <c r="C201" s="20"/>
      <c r="D201" s="20"/>
      <c r="E201" s="20"/>
      <c r="F201" s="20"/>
      <c r="G201" s="20"/>
      <c r="H201" s="20"/>
      <c r="I201" s="83"/>
      <c r="J201" s="83"/>
      <c r="K201" s="48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52"/>
      <c r="X201" s="52"/>
      <c r="Y201" s="20"/>
      <c r="Z201" s="20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</row>
    <row r="202">
      <c r="A202" s="20"/>
      <c r="B202" s="20"/>
      <c r="C202" s="20"/>
      <c r="D202" s="20"/>
      <c r="E202" s="20"/>
      <c r="F202" s="20"/>
      <c r="G202" s="20"/>
      <c r="H202" s="20"/>
      <c r="I202" s="83"/>
      <c r="J202" s="83"/>
      <c r="K202" s="48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52"/>
      <c r="X202" s="52"/>
      <c r="Y202" s="20"/>
      <c r="Z202" s="20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</row>
    <row r="203">
      <c r="A203" s="20"/>
      <c r="B203" s="20"/>
      <c r="C203" s="20"/>
      <c r="D203" s="20"/>
      <c r="E203" s="20"/>
      <c r="F203" s="20"/>
      <c r="G203" s="20"/>
      <c r="H203" s="20"/>
      <c r="I203" s="83"/>
      <c r="J203" s="83"/>
      <c r="K203" s="48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52"/>
      <c r="X203" s="52"/>
      <c r="Y203" s="20"/>
      <c r="Z203" s="20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</row>
    <row r="204">
      <c r="A204" s="20"/>
      <c r="B204" s="20"/>
      <c r="C204" s="20"/>
      <c r="D204" s="20"/>
      <c r="E204" s="20"/>
      <c r="F204" s="20"/>
      <c r="G204" s="20"/>
      <c r="H204" s="20"/>
      <c r="I204" s="83"/>
      <c r="J204" s="83"/>
      <c r="K204" s="48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52"/>
      <c r="X204" s="52"/>
      <c r="Y204" s="20"/>
      <c r="Z204" s="20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</row>
    <row r="205">
      <c r="A205" s="20"/>
      <c r="B205" s="20"/>
      <c r="C205" s="20"/>
      <c r="D205" s="20"/>
      <c r="E205" s="20"/>
      <c r="F205" s="20"/>
      <c r="G205" s="20"/>
      <c r="H205" s="83"/>
      <c r="I205" s="83"/>
      <c r="J205" s="20"/>
      <c r="K205" s="48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52"/>
      <c r="X205" s="52"/>
      <c r="Y205" s="20"/>
      <c r="Z205" s="20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</row>
    <row r="206">
      <c r="A206" s="20"/>
      <c r="B206" s="20"/>
      <c r="C206" s="20"/>
      <c r="D206" s="20"/>
      <c r="E206" s="20"/>
      <c r="F206" s="20"/>
      <c r="G206" s="20"/>
      <c r="H206" s="83"/>
      <c r="I206" s="83"/>
      <c r="J206" s="20"/>
      <c r="K206" s="48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52"/>
      <c r="X206" s="52"/>
      <c r="Y206" s="20"/>
      <c r="Z206" s="20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</row>
    <row r="207">
      <c r="A207" s="20"/>
      <c r="B207" s="20"/>
      <c r="C207" s="20"/>
      <c r="D207" s="20"/>
      <c r="E207" s="20"/>
      <c r="F207" s="20"/>
      <c r="G207" s="20"/>
      <c r="H207" s="83"/>
      <c r="I207" s="83"/>
      <c r="J207" s="20"/>
      <c r="K207" s="48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52"/>
      <c r="X207" s="52"/>
      <c r="Y207" s="20"/>
      <c r="Z207" s="20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</row>
    <row r="208">
      <c r="A208" s="20"/>
      <c r="B208" s="20"/>
      <c r="C208" s="20"/>
      <c r="D208" s="20"/>
      <c r="E208" s="20"/>
      <c r="F208" s="20"/>
      <c r="G208" s="20"/>
      <c r="H208" s="83"/>
      <c r="I208" s="83"/>
      <c r="J208" s="20"/>
      <c r="K208" s="48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52"/>
      <c r="X208" s="52"/>
      <c r="Y208" s="20"/>
      <c r="Z208" s="20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</row>
    <row r="209">
      <c r="A209" s="20"/>
      <c r="B209" s="20"/>
      <c r="C209" s="20"/>
      <c r="D209" s="20"/>
      <c r="E209" s="20"/>
      <c r="F209" s="20"/>
      <c r="G209" s="20"/>
      <c r="H209" s="83"/>
      <c r="I209" s="83"/>
      <c r="J209" s="20"/>
      <c r="K209" s="48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52"/>
      <c r="X209" s="52"/>
      <c r="Y209" s="20"/>
      <c r="Z209" s="20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</row>
    <row r="210">
      <c r="A210" s="20"/>
      <c r="B210" s="20"/>
      <c r="C210" s="20"/>
      <c r="D210" s="20"/>
      <c r="E210" s="20"/>
      <c r="F210" s="20"/>
      <c r="G210" s="20"/>
      <c r="H210" s="83"/>
      <c r="I210" s="83"/>
      <c r="J210" s="20"/>
      <c r="K210" s="48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52"/>
      <c r="X210" s="52"/>
      <c r="Y210" s="20"/>
      <c r="Z210" s="20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</row>
    <row r="211">
      <c r="A211" s="20"/>
      <c r="B211" s="20"/>
      <c r="C211" s="20"/>
      <c r="D211" s="20"/>
      <c r="E211" s="20"/>
      <c r="F211" s="20"/>
      <c r="G211" s="20"/>
      <c r="H211" s="83"/>
      <c r="I211" s="83"/>
      <c r="J211" s="20"/>
      <c r="K211" s="48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52"/>
      <c r="X211" s="52"/>
      <c r="Y211" s="20"/>
      <c r="Z211" s="20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</row>
    <row r="212">
      <c r="A212" s="20"/>
      <c r="B212" s="20"/>
      <c r="C212" s="20"/>
      <c r="D212" s="20"/>
      <c r="E212" s="20"/>
      <c r="F212" s="20"/>
      <c r="G212" s="20"/>
      <c r="H212" s="83"/>
      <c r="I212" s="83"/>
      <c r="J212" s="20"/>
      <c r="K212" s="48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52"/>
      <c r="X212" s="52"/>
      <c r="Y212" s="20"/>
      <c r="Z212" s="20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</row>
    <row r="213">
      <c r="A213" s="20"/>
      <c r="B213" s="20"/>
      <c r="C213" s="20"/>
      <c r="D213" s="20"/>
      <c r="E213" s="20"/>
      <c r="F213" s="20"/>
      <c r="G213" s="20"/>
      <c r="H213" s="83"/>
      <c r="I213" s="83"/>
      <c r="J213" s="20"/>
      <c r="K213" s="48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52"/>
      <c r="X213" s="52"/>
      <c r="Y213" s="20"/>
      <c r="Z213" s="20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</row>
    <row r="214">
      <c r="A214" s="20"/>
      <c r="B214" s="20"/>
      <c r="C214" s="20"/>
      <c r="D214" s="20"/>
      <c r="E214" s="20"/>
      <c r="F214" s="20"/>
      <c r="G214" s="20"/>
      <c r="H214" s="83"/>
      <c r="I214" s="83"/>
      <c r="J214" s="20"/>
      <c r="K214" s="48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52"/>
      <c r="X214" s="52"/>
      <c r="Y214" s="20"/>
      <c r="Z214" s="20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</row>
    <row r="215">
      <c r="A215" s="20"/>
      <c r="B215" s="20"/>
      <c r="C215" s="20"/>
      <c r="D215" s="20"/>
      <c r="E215" s="20"/>
      <c r="F215" s="20"/>
      <c r="G215" s="20"/>
      <c r="H215" s="83"/>
      <c r="I215" s="83"/>
      <c r="J215" s="20"/>
      <c r="K215" s="48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52"/>
      <c r="X215" s="52"/>
      <c r="Y215" s="20"/>
      <c r="Z215" s="20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</row>
    <row r="216">
      <c r="A216" s="20"/>
      <c r="B216" s="20"/>
      <c r="C216" s="20"/>
      <c r="D216" s="20"/>
      <c r="E216" s="20"/>
      <c r="F216" s="20"/>
      <c r="G216" s="20"/>
      <c r="H216" s="83"/>
      <c r="I216" s="83"/>
      <c r="J216" s="20"/>
      <c r="K216" s="48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52"/>
      <c r="X216" s="52"/>
      <c r="Y216" s="20"/>
      <c r="Z216" s="20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</row>
    <row r="217">
      <c r="A217" s="20"/>
      <c r="B217" s="20"/>
      <c r="C217" s="20"/>
      <c r="D217" s="20"/>
      <c r="E217" s="20"/>
      <c r="F217" s="20"/>
      <c r="G217" s="20"/>
      <c r="H217" s="83"/>
      <c r="I217" s="83"/>
      <c r="J217" s="20"/>
      <c r="K217" s="48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52"/>
      <c r="X217" s="52"/>
      <c r="Y217" s="20"/>
      <c r="Z217" s="20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</row>
    <row r="218">
      <c r="A218" s="20"/>
      <c r="B218" s="20"/>
      <c r="C218" s="20"/>
      <c r="D218" s="20"/>
      <c r="E218" s="20"/>
      <c r="F218" s="20"/>
      <c r="G218" s="20"/>
      <c r="H218" s="83"/>
      <c r="I218" s="83"/>
      <c r="J218" s="20"/>
      <c r="K218" s="48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52"/>
      <c r="X218" s="52"/>
      <c r="Y218" s="20"/>
      <c r="Z218" s="20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</row>
    <row r="219">
      <c r="A219" s="20"/>
      <c r="B219" s="20"/>
      <c r="C219" s="20"/>
      <c r="D219" s="20"/>
      <c r="E219" s="20"/>
      <c r="F219" s="20"/>
      <c r="G219" s="20"/>
      <c r="H219" s="83"/>
      <c r="I219" s="83"/>
      <c r="J219" s="20"/>
      <c r="K219" s="48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52"/>
      <c r="X219" s="52"/>
      <c r="Y219" s="20"/>
      <c r="Z219" s="20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</row>
    <row r="220">
      <c r="A220" s="20"/>
      <c r="B220" s="20"/>
      <c r="C220" s="20"/>
      <c r="D220" s="20"/>
      <c r="E220" s="20"/>
      <c r="F220" s="20"/>
      <c r="G220" s="20"/>
      <c r="H220" s="83"/>
      <c r="I220" s="83"/>
      <c r="J220" s="20"/>
      <c r="K220" s="48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52"/>
      <c r="X220" s="52"/>
      <c r="Y220" s="20"/>
      <c r="Z220" s="20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</row>
    <row r="221">
      <c r="A221" s="20"/>
      <c r="B221" s="20"/>
      <c r="C221" s="20"/>
      <c r="D221" s="20"/>
      <c r="E221" s="20"/>
      <c r="F221" s="20"/>
      <c r="G221" s="20"/>
      <c r="H221" s="83"/>
      <c r="I221" s="83"/>
      <c r="J221" s="20"/>
      <c r="K221" s="48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52"/>
      <c r="X221" s="52"/>
      <c r="Y221" s="20"/>
      <c r="Z221" s="20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</row>
    <row r="222">
      <c r="A222" s="20"/>
      <c r="B222" s="20"/>
      <c r="C222" s="20"/>
      <c r="D222" s="20"/>
      <c r="E222" s="20"/>
      <c r="F222" s="20"/>
      <c r="G222" s="20"/>
      <c r="H222" s="83"/>
      <c r="I222" s="83"/>
      <c r="J222" s="20"/>
      <c r="K222" s="48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52"/>
      <c r="X222" s="52"/>
      <c r="Y222" s="20"/>
      <c r="Z222" s="20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</row>
    <row r="223">
      <c r="A223" s="20"/>
      <c r="B223" s="20"/>
      <c r="C223" s="20"/>
      <c r="D223" s="20"/>
      <c r="E223" s="20"/>
      <c r="F223" s="20"/>
      <c r="G223" s="20"/>
      <c r="H223" s="83"/>
      <c r="I223" s="83"/>
      <c r="J223" s="20"/>
      <c r="K223" s="48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52"/>
      <c r="X223" s="52"/>
      <c r="Y223" s="20"/>
      <c r="Z223" s="20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</row>
    <row r="224">
      <c r="A224" s="20"/>
      <c r="B224" s="20"/>
      <c r="C224" s="20"/>
      <c r="D224" s="20"/>
      <c r="E224" s="20"/>
      <c r="F224" s="20"/>
      <c r="G224" s="20"/>
      <c r="H224" s="83"/>
      <c r="I224" s="83"/>
      <c r="J224" s="20"/>
      <c r="K224" s="48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52"/>
      <c r="X224" s="52"/>
      <c r="Y224" s="20"/>
      <c r="Z224" s="20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</row>
    <row r="225">
      <c r="A225" s="20"/>
      <c r="B225" s="20"/>
      <c r="C225" s="20"/>
      <c r="D225" s="20"/>
      <c r="E225" s="20"/>
      <c r="F225" s="20"/>
      <c r="G225" s="20"/>
      <c r="H225" s="83"/>
      <c r="I225" s="83"/>
      <c r="J225" s="20"/>
      <c r="K225" s="48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52"/>
      <c r="X225" s="52"/>
      <c r="Y225" s="20"/>
      <c r="Z225" s="20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</row>
    <row r="226">
      <c r="A226" s="20"/>
      <c r="B226" s="20"/>
      <c r="C226" s="20"/>
      <c r="D226" s="20"/>
      <c r="E226" s="20"/>
      <c r="F226" s="20"/>
      <c r="G226" s="20"/>
      <c r="H226" s="83"/>
      <c r="I226" s="83"/>
      <c r="J226" s="20"/>
      <c r="K226" s="48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52"/>
      <c r="X226" s="52"/>
      <c r="Y226" s="20"/>
      <c r="Z226" s="20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</row>
    <row r="227">
      <c r="A227" s="20"/>
      <c r="B227" s="20"/>
      <c r="C227" s="20"/>
      <c r="D227" s="20"/>
      <c r="E227" s="20"/>
      <c r="F227" s="20"/>
      <c r="G227" s="20"/>
      <c r="H227" s="83"/>
      <c r="I227" s="83"/>
      <c r="J227" s="20"/>
      <c r="K227" s="48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52"/>
      <c r="X227" s="52"/>
      <c r="Y227" s="20"/>
      <c r="Z227" s="20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</row>
    <row r="228">
      <c r="A228" s="20"/>
      <c r="B228" s="20"/>
      <c r="C228" s="20"/>
      <c r="D228" s="20"/>
      <c r="E228" s="20"/>
      <c r="F228" s="20"/>
      <c r="G228" s="20"/>
      <c r="H228" s="83"/>
      <c r="I228" s="83"/>
      <c r="J228" s="20"/>
      <c r="K228" s="48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52"/>
      <c r="X228" s="52"/>
      <c r="Y228" s="20"/>
      <c r="Z228" s="20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</row>
    <row r="229">
      <c r="A229" s="20"/>
      <c r="B229" s="20"/>
      <c r="C229" s="20"/>
      <c r="D229" s="20"/>
      <c r="E229" s="20"/>
      <c r="F229" s="20"/>
      <c r="G229" s="20"/>
      <c r="H229" s="83"/>
      <c r="I229" s="83"/>
      <c r="J229" s="20"/>
      <c r="K229" s="48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52"/>
      <c r="X229" s="52"/>
      <c r="Y229" s="20"/>
      <c r="Z229" s="20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</row>
    <row r="230">
      <c r="A230" s="20"/>
      <c r="B230" s="20"/>
      <c r="C230" s="20"/>
      <c r="D230" s="20"/>
      <c r="E230" s="20"/>
      <c r="F230" s="20"/>
      <c r="G230" s="20"/>
      <c r="H230" s="83"/>
      <c r="I230" s="83"/>
      <c r="J230" s="20"/>
      <c r="K230" s="48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52"/>
      <c r="X230" s="52"/>
      <c r="Y230" s="20"/>
      <c r="Z230" s="20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</row>
    <row r="231">
      <c r="A231" s="20"/>
      <c r="B231" s="20"/>
      <c r="C231" s="20"/>
      <c r="D231" s="20"/>
      <c r="E231" s="20"/>
      <c r="F231" s="20"/>
      <c r="G231" s="20"/>
      <c r="H231" s="83"/>
      <c r="I231" s="83"/>
      <c r="J231" s="20"/>
      <c r="K231" s="48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52"/>
      <c r="X231" s="52"/>
      <c r="Y231" s="20"/>
      <c r="Z231" s="20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</row>
    <row r="232">
      <c r="A232" s="20"/>
      <c r="B232" s="20"/>
      <c r="C232" s="20"/>
      <c r="D232" s="20"/>
      <c r="E232" s="20"/>
      <c r="F232" s="20"/>
      <c r="G232" s="20"/>
      <c r="H232" s="83"/>
      <c r="I232" s="83"/>
      <c r="J232" s="20"/>
      <c r="K232" s="48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52"/>
      <c r="X232" s="52"/>
      <c r="Y232" s="20"/>
      <c r="Z232" s="20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</row>
    <row r="233">
      <c r="A233" s="20"/>
      <c r="B233" s="20"/>
      <c r="C233" s="20"/>
      <c r="D233" s="20"/>
      <c r="E233" s="20"/>
      <c r="F233" s="20"/>
      <c r="G233" s="20"/>
      <c r="H233" s="83"/>
      <c r="I233" s="83"/>
      <c r="J233" s="20"/>
      <c r="K233" s="48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52"/>
      <c r="X233" s="52"/>
      <c r="Y233" s="20"/>
      <c r="Z233" s="20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</row>
    <row r="234">
      <c r="A234" s="20"/>
      <c r="B234" s="20"/>
      <c r="C234" s="20"/>
      <c r="D234" s="20"/>
      <c r="E234" s="20"/>
      <c r="F234" s="20"/>
      <c r="G234" s="20"/>
      <c r="H234" s="83"/>
      <c r="I234" s="83"/>
      <c r="J234" s="20"/>
      <c r="K234" s="48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52"/>
      <c r="X234" s="52"/>
      <c r="Y234" s="20"/>
      <c r="Z234" s="20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</row>
    <row r="235">
      <c r="A235" s="20"/>
      <c r="B235" s="20"/>
      <c r="C235" s="20"/>
      <c r="D235" s="20"/>
      <c r="E235" s="20"/>
      <c r="F235" s="20"/>
      <c r="G235" s="20"/>
      <c r="H235" s="83"/>
      <c r="I235" s="83"/>
      <c r="J235" s="20"/>
      <c r="K235" s="48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52"/>
      <c r="X235" s="52"/>
      <c r="Y235" s="20"/>
      <c r="Z235" s="20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</row>
    <row r="236">
      <c r="A236" s="20"/>
      <c r="B236" s="20"/>
      <c r="C236" s="20"/>
      <c r="D236" s="20"/>
      <c r="E236" s="20"/>
      <c r="F236" s="20"/>
      <c r="G236" s="20"/>
      <c r="H236" s="83"/>
      <c r="I236" s="83"/>
      <c r="J236" s="20"/>
      <c r="K236" s="48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52"/>
      <c r="X236" s="52"/>
      <c r="Y236" s="20"/>
      <c r="Z236" s="20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</row>
    <row r="237">
      <c r="A237" s="20"/>
      <c r="B237" s="20"/>
      <c r="C237" s="20"/>
      <c r="D237" s="20"/>
      <c r="E237" s="20"/>
      <c r="F237" s="20"/>
      <c r="G237" s="20"/>
      <c r="H237" s="83"/>
      <c r="I237" s="83"/>
      <c r="J237" s="20"/>
      <c r="K237" s="48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52"/>
      <c r="X237" s="52"/>
      <c r="Y237" s="20"/>
      <c r="Z237" s="20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</row>
    <row r="238">
      <c r="A238" s="20"/>
      <c r="B238" s="20"/>
      <c r="C238" s="20"/>
      <c r="D238" s="20"/>
      <c r="E238" s="20"/>
      <c r="F238" s="20"/>
      <c r="G238" s="20"/>
      <c r="H238" s="83"/>
      <c r="I238" s="83"/>
      <c r="J238" s="20"/>
      <c r="K238" s="48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52"/>
      <c r="X238" s="52"/>
      <c r="Y238" s="20"/>
      <c r="Z238" s="20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</row>
    <row r="239">
      <c r="A239" s="20"/>
      <c r="B239" s="20"/>
      <c r="C239" s="20"/>
      <c r="D239" s="20"/>
      <c r="E239" s="20"/>
      <c r="F239" s="20"/>
      <c r="G239" s="20"/>
      <c r="H239" s="83"/>
      <c r="I239" s="83"/>
      <c r="J239" s="20"/>
      <c r="K239" s="48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52"/>
      <c r="X239" s="52"/>
      <c r="Y239" s="20"/>
      <c r="Z239" s="20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</row>
    <row r="240">
      <c r="A240" s="20"/>
      <c r="B240" s="20"/>
      <c r="C240" s="20"/>
      <c r="D240" s="20"/>
      <c r="E240" s="20"/>
      <c r="F240" s="20"/>
      <c r="G240" s="20"/>
      <c r="H240" s="83"/>
      <c r="I240" s="83"/>
      <c r="J240" s="20"/>
      <c r="K240" s="48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52"/>
      <c r="X240" s="52"/>
      <c r="Y240" s="20"/>
      <c r="Z240" s="20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</row>
    <row r="241">
      <c r="A241" s="20"/>
      <c r="B241" s="20"/>
      <c r="C241" s="20"/>
      <c r="D241" s="20"/>
      <c r="E241" s="20"/>
      <c r="F241" s="20"/>
      <c r="G241" s="20"/>
      <c r="H241" s="83"/>
      <c r="I241" s="83"/>
      <c r="J241" s="20"/>
      <c r="K241" s="48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52"/>
      <c r="X241" s="52"/>
      <c r="Y241" s="20"/>
      <c r="Z241" s="20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</row>
    <row r="242">
      <c r="A242" s="20"/>
      <c r="B242" s="20"/>
      <c r="C242" s="20"/>
      <c r="D242" s="20"/>
      <c r="E242" s="20"/>
      <c r="F242" s="20"/>
      <c r="G242" s="20"/>
      <c r="H242" s="20"/>
      <c r="I242" s="48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</row>
    <row r="243">
      <c r="A243" s="20"/>
      <c r="B243" s="20"/>
      <c r="C243" s="20"/>
      <c r="D243" s="20"/>
      <c r="E243" s="20"/>
      <c r="F243" s="20"/>
      <c r="G243" s="20"/>
      <c r="H243" s="20"/>
      <c r="I243" s="48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</row>
    <row r="244">
      <c r="A244" s="20"/>
      <c r="B244" s="20"/>
      <c r="C244" s="20"/>
      <c r="D244" s="20"/>
      <c r="E244" s="20"/>
      <c r="F244" s="20"/>
      <c r="G244" s="20"/>
      <c r="H244" s="20"/>
      <c r="I244" s="48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</row>
    <row r="245">
      <c r="A245" s="20"/>
      <c r="B245" s="20"/>
      <c r="C245" s="20"/>
      <c r="D245" s="20"/>
      <c r="E245" s="20"/>
      <c r="F245" s="20"/>
      <c r="G245" s="20"/>
      <c r="H245" s="20"/>
      <c r="I245" s="48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</row>
    <row r="246">
      <c r="A246" s="20"/>
      <c r="B246" s="20"/>
      <c r="C246" s="20"/>
      <c r="D246" s="20"/>
      <c r="E246" s="20"/>
      <c r="F246" s="20"/>
      <c r="G246" s="20"/>
      <c r="H246" s="20"/>
      <c r="I246" s="48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</row>
    <row r="247">
      <c r="A247" s="20"/>
      <c r="B247" s="20"/>
      <c r="C247" s="20"/>
      <c r="D247" s="20"/>
      <c r="E247" s="20"/>
      <c r="F247" s="20"/>
      <c r="G247" s="20"/>
      <c r="H247" s="20"/>
      <c r="I247" s="48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</row>
    <row r="248">
      <c r="A248" s="20"/>
      <c r="B248" s="20"/>
      <c r="C248" s="20"/>
      <c r="D248" s="20"/>
      <c r="E248" s="20"/>
      <c r="F248" s="20"/>
      <c r="G248" s="20"/>
      <c r="H248" s="20"/>
      <c r="I248" s="48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</row>
    <row r="249">
      <c r="A249" s="20"/>
      <c r="B249" s="20"/>
      <c r="C249" s="20"/>
      <c r="D249" s="20"/>
      <c r="E249" s="20"/>
      <c r="F249" s="20"/>
      <c r="G249" s="20"/>
      <c r="H249" s="20"/>
      <c r="I249" s="48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</row>
    <row r="250">
      <c r="A250" s="20"/>
      <c r="B250" s="20"/>
      <c r="C250" s="20"/>
      <c r="D250" s="20"/>
      <c r="E250" s="20"/>
      <c r="F250" s="20"/>
      <c r="G250" s="20"/>
      <c r="H250" s="20"/>
      <c r="I250" s="48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</row>
    <row r="251">
      <c r="A251" s="20"/>
      <c r="B251" s="20"/>
      <c r="C251" s="20"/>
      <c r="D251" s="20"/>
      <c r="E251" s="20"/>
      <c r="F251" s="20"/>
      <c r="G251" s="20"/>
      <c r="H251" s="20"/>
      <c r="I251" s="48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</row>
    <row r="252">
      <c r="A252" s="20"/>
      <c r="B252" s="20"/>
      <c r="C252" s="20"/>
      <c r="D252" s="20"/>
      <c r="E252" s="20"/>
      <c r="F252" s="20"/>
      <c r="G252" s="20"/>
      <c r="H252" s="20"/>
      <c r="I252" s="48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</row>
    <row r="253">
      <c r="A253" s="20"/>
      <c r="B253" s="20"/>
      <c r="C253" s="20"/>
      <c r="D253" s="20"/>
      <c r="E253" s="20"/>
      <c r="F253" s="20"/>
      <c r="G253" s="20"/>
      <c r="H253" s="20"/>
      <c r="I253" s="48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</row>
    <row r="254">
      <c r="A254" s="20"/>
      <c r="B254" s="20"/>
      <c r="C254" s="20"/>
      <c r="D254" s="20"/>
      <c r="E254" s="20"/>
      <c r="F254" s="20"/>
      <c r="G254" s="20"/>
      <c r="H254" s="20"/>
      <c r="I254" s="48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</row>
    <row r="255">
      <c r="A255" s="20"/>
      <c r="B255" s="20"/>
      <c r="C255" s="20"/>
      <c r="D255" s="20"/>
      <c r="E255" s="20"/>
      <c r="F255" s="20"/>
      <c r="G255" s="20"/>
      <c r="H255" s="20"/>
      <c r="I255" s="48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</row>
    <row r="256">
      <c r="A256" s="20"/>
      <c r="B256" s="20"/>
      <c r="C256" s="20"/>
      <c r="D256" s="20"/>
      <c r="E256" s="20"/>
      <c r="F256" s="20"/>
      <c r="G256" s="20"/>
      <c r="H256" s="20"/>
      <c r="I256" s="48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</row>
    <row r="257">
      <c r="A257" s="20"/>
      <c r="B257" s="20"/>
      <c r="C257" s="20"/>
      <c r="D257" s="20"/>
      <c r="E257" s="20"/>
      <c r="F257" s="20"/>
      <c r="G257" s="20"/>
      <c r="H257" s="20"/>
      <c r="I257" s="48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</row>
    <row r="258">
      <c r="A258" s="20"/>
      <c r="B258" s="20"/>
      <c r="C258" s="20"/>
      <c r="D258" s="20"/>
      <c r="E258" s="20"/>
      <c r="F258" s="20"/>
      <c r="G258" s="20"/>
      <c r="H258" s="20"/>
      <c r="I258" s="48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</row>
    <row r="259">
      <c r="A259" s="20"/>
      <c r="B259" s="20"/>
      <c r="C259" s="20"/>
      <c r="D259" s="20"/>
      <c r="E259" s="20"/>
      <c r="F259" s="20"/>
      <c r="G259" s="20"/>
      <c r="H259" s="20"/>
      <c r="I259" s="48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</row>
    <row r="260">
      <c r="A260" s="20"/>
      <c r="B260" s="20"/>
      <c r="C260" s="20"/>
      <c r="D260" s="20"/>
      <c r="E260" s="20"/>
      <c r="F260" s="20"/>
      <c r="G260" s="20"/>
      <c r="H260" s="20"/>
      <c r="I260" s="48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</row>
    <row r="261">
      <c r="A261" s="20"/>
      <c r="B261" s="20"/>
      <c r="C261" s="20"/>
      <c r="D261" s="20"/>
      <c r="E261" s="20"/>
      <c r="F261" s="20"/>
      <c r="G261" s="20"/>
      <c r="H261" s="20"/>
      <c r="I261" s="48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</row>
    <row r="262">
      <c r="A262" s="20"/>
      <c r="B262" s="20"/>
      <c r="C262" s="20"/>
      <c r="D262" s="20"/>
      <c r="E262" s="20"/>
      <c r="F262" s="20"/>
      <c r="G262" s="20"/>
      <c r="H262" s="20"/>
      <c r="I262" s="48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</row>
    <row r="263">
      <c r="A263" s="20"/>
      <c r="B263" s="20"/>
      <c r="C263" s="20"/>
      <c r="D263" s="20"/>
      <c r="E263" s="20"/>
      <c r="F263" s="20"/>
      <c r="G263" s="20"/>
      <c r="H263" s="20"/>
      <c r="I263" s="48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</row>
    <row r="264">
      <c r="A264" s="20"/>
      <c r="B264" s="20"/>
      <c r="C264" s="20"/>
      <c r="D264" s="20"/>
      <c r="E264" s="20"/>
      <c r="F264" s="20"/>
      <c r="G264" s="20"/>
      <c r="H264" s="20"/>
      <c r="I264" s="48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</row>
    <row r="265">
      <c r="A265" s="20"/>
      <c r="B265" s="20"/>
      <c r="C265" s="20"/>
      <c r="D265" s="20"/>
      <c r="E265" s="20"/>
      <c r="F265" s="20"/>
      <c r="G265" s="20"/>
      <c r="H265" s="20"/>
      <c r="I265" s="48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</row>
    <row r="266">
      <c r="A266" s="20"/>
      <c r="B266" s="20"/>
      <c r="C266" s="20"/>
      <c r="D266" s="20"/>
      <c r="E266" s="20"/>
      <c r="F266" s="20"/>
      <c r="G266" s="20"/>
      <c r="H266" s="20"/>
      <c r="I266" s="48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</row>
    <row r="267">
      <c r="A267" s="20"/>
      <c r="B267" s="20"/>
      <c r="C267" s="20"/>
      <c r="D267" s="20"/>
      <c r="E267" s="20"/>
      <c r="F267" s="20"/>
      <c r="G267" s="20"/>
      <c r="H267" s="20"/>
      <c r="I267" s="48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</row>
    <row r="268">
      <c r="A268" s="20"/>
      <c r="B268" s="20"/>
      <c r="C268" s="20"/>
      <c r="D268" s="20"/>
      <c r="E268" s="20"/>
      <c r="F268" s="20"/>
      <c r="G268" s="20"/>
      <c r="H268" s="20"/>
      <c r="I268" s="48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</row>
    <row r="269">
      <c r="A269" s="20"/>
      <c r="B269" s="20"/>
      <c r="C269" s="20"/>
      <c r="D269" s="20"/>
      <c r="E269" s="20"/>
      <c r="F269" s="20"/>
      <c r="G269" s="20"/>
      <c r="H269" s="20"/>
      <c r="I269" s="48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</row>
    <row r="270">
      <c r="A270" s="20"/>
      <c r="B270" s="20"/>
      <c r="C270" s="20"/>
      <c r="D270" s="20"/>
      <c r="E270" s="20"/>
      <c r="F270" s="20"/>
      <c r="G270" s="20"/>
      <c r="H270" s="20"/>
      <c r="I270" s="48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</row>
    <row r="271">
      <c r="A271" s="20"/>
      <c r="B271" s="20"/>
      <c r="C271" s="20"/>
      <c r="D271" s="20"/>
      <c r="E271" s="20"/>
      <c r="F271" s="20"/>
      <c r="G271" s="20"/>
      <c r="H271" s="20"/>
      <c r="I271" s="48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</row>
    <row r="272">
      <c r="A272" s="20"/>
      <c r="B272" s="20"/>
      <c r="C272" s="20"/>
      <c r="D272" s="20"/>
      <c r="E272" s="20"/>
      <c r="F272" s="20"/>
      <c r="G272" s="20"/>
      <c r="H272" s="20"/>
      <c r="I272" s="48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</row>
    <row r="273">
      <c r="A273" s="20"/>
      <c r="B273" s="20"/>
      <c r="C273" s="20"/>
      <c r="D273" s="20"/>
      <c r="E273" s="20"/>
      <c r="F273" s="20"/>
      <c r="G273" s="20"/>
      <c r="H273" s="20"/>
      <c r="I273" s="48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</row>
    <row r="274">
      <c r="A274" s="20"/>
      <c r="B274" s="20"/>
      <c r="C274" s="20"/>
      <c r="D274" s="20"/>
      <c r="E274" s="20"/>
      <c r="F274" s="20"/>
      <c r="G274" s="20"/>
      <c r="H274" s="20"/>
      <c r="I274" s="48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</row>
    <row r="275">
      <c r="A275" s="20"/>
      <c r="B275" s="20"/>
      <c r="C275" s="20"/>
      <c r="D275" s="20"/>
      <c r="E275" s="20"/>
      <c r="F275" s="20"/>
      <c r="G275" s="20"/>
      <c r="H275" s="20"/>
      <c r="I275" s="48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</row>
    <row r="276">
      <c r="A276" s="20"/>
      <c r="B276" s="20"/>
      <c r="C276" s="20"/>
      <c r="D276" s="20"/>
      <c r="E276" s="20"/>
      <c r="F276" s="20"/>
      <c r="G276" s="20"/>
      <c r="H276" s="20"/>
      <c r="I276" s="48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</row>
    <row r="277">
      <c r="A277" s="20"/>
      <c r="B277" s="20"/>
      <c r="C277" s="20"/>
      <c r="D277" s="20"/>
      <c r="E277" s="20"/>
      <c r="F277" s="20"/>
      <c r="G277" s="20"/>
      <c r="H277" s="20"/>
      <c r="I277" s="48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</row>
    <row r="278">
      <c r="A278" s="20"/>
      <c r="B278" s="20"/>
      <c r="C278" s="20"/>
      <c r="D278" s="20"/>
      <c r="E278" s="20"/>
      <c r="F278" s="20"/>
      <c r="G278" s="20"/>
      <c r="H278" s="20"/>
      <c r="I278" s="48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</row>
    <row r="279">
      <c r="A279" s="20"/>
      <c r="B279" s="20"/>
      <c r="C279" s="20"/>
      <c r="D279" s="20"/>
      <c r="E279" s="20"/>
      <c r="F279" s="20"/>
      <c r="G279" s="20"/>
      <c r="H279" s="20"/>
      <c r="I279" s="48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</row>
    <row r="280">
      <c r="A280" s="20"/>
      <c r="B280" s="20"/>
      <c r="C280" s="20"/>
      <c r="D280" s="20"/>
      <c r="E280" s="20"/>
      <c r="F280" s="20"/>
      <c r="G280" s="20"/>
      <c r="H280" s="20"/>
      <c r="I280" s="48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</row>
    <row r="281">
      <c r="A281" s="20"/>
      <c r="B281" s="20"/>
      <c r="C281" s="20"/>
      <c r="D281" s="20"/>
      <c r="E281" s="20"/>
      <c r="F281" s="20"/>
      <c r="G281" s="20"/>
      <c r="H281" s="20"/>
      <c r="I281" s="48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</row>
    <row r="282">
      <c r="A282" s="20"/>
      <c r="B282" s="20"/>
      <c r="C282" s="20"/>
      <c r="D282" s="20"/>
      <c r="E282" s="20"/>
      <c r="F282" s="20"/>
      <c r="G282" s="20"/>
      <c r="H282" s="20"/>
      <c r="I282" s="48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</row>
    <row r="283">
      <c r="A283" s="20"/>
      <c r="B283" s="20"/>
      <c r="C283" s="20"/>
      <c r="D283" s="20"/>
      <c r="E283" s="20"/>
      <c r="F283" s="20"/>
      <c r="G283" s="20"/>
      <c r="H283" s="20"/>
      <c r="I283" s="48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</row>
    <row r="284">
      <c r="A284" s="20"/>
      <c r="B284" s="20"/>
      <c r="C284" s="20"/>
      <c r="D284" s="20"/>
      <c r="E284" s="20"/>
      <c r="F284" s="20"/>
      <c r="G284" s="20"/>
      <c r="H284" s="20"/>
      <c r="I284" s="48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</row>
    <row r="285">
      <c r="A285" s="20"/>
      <c r="B285" s="20"/>
      <c r="C285" s="20"/>
      <c r="D285" s="20"/>
      <c r="E285" s="20"/>
      <c r="F285" s="20"/>
      <c r="G285" s="20"/>
      <c r="H285" s="20"/>
      <c r="I285" s="48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</row>
    <row r="286">
      <c r="A286" s="20"/>
      <c r="B286" s="20"/>
      <c r="C286" s="20"/>
      <c r="D286" s="20"/>
      <c r="E286" s="20"/>
      <c r="F286" s="20"/>
      <c r="G286" s="20"/>
      <c r="H286" s="20"/>
      <c r="I286" s="48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</row>
    <row r="287">
      <c r="A287" s="20"/>
      <c r="B287" s="20"/>
      <c r="C287" s="20"/>
      <c r="D287" s="20"/>
      <c r="E287" s="20"/>
      <c r="F287" s="20"/>
      <c r="G287" s="20"/>
      <c r="H287" s="20"/>
      <c r="I287" s="48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</row>
    <row r="288">
      <c r="A288" s="20"/>
      <c r="B288" s="20"/>
      <c r="C288" s="20"/>
      <c r="D288" s="20"/>
      <c r="E288" s="20"/>
      <c r="F288" s="20"/>
      <c r="G288" s="20"/>
      <c r="H288" s="20"/>
      <c r="I288" s="48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</row>
    <row r="289">
      <c r="A289" s="20"/>
      <c r="B289" s="20"/>
      <c r="C289" s="20"/>
      <c r="D289" s="20"/>
      <c r="E289" s="20"/>
      <c r="F289" s="20"/>
      <c r="G289" s="20"/>
      <c r="H289" s="20"/>
      <c r="I289" s="48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</row>
    <row r="290">
      <c r="A290" s="20"/>
      <c r="B290" s="20"/>
      <c r="C290" s="20"/>
      <c r="D290" s="20"/>
      <c r="E290" s="20"/>
      <c r="F290" s="20"/>
      <c r="G290" s="20"/>
      <c r="H290" s="20"/>
      <c r="I290" s="48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</row>
    <row r="291">
      <c r="A291" s="20"/>
      <c r="B291" s="20"/>
      <c r="C291" s="20"/>
      <c r="D291" s="20"/>
      <c r="E291" s="20"/>
      <c r="F291" s="20"/>
      <c r="G291" s="20"/>
      <c r="H291" s="20"/>
      <c r="I291" s="48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</row>
    <row r="292">
      <c r="A292" s="20"/>
      <c r="B292" s="20"/>
      <c r="C292" s="20"/>
      <c r="D292" s="20"/>
      <c r="E292" s="20"/>
      <c r="F292" s="20"/>
      <c r="G292" s="20"/>
      <c r="H292" s="20"/>
      <c r="I292" s="48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</row>
    <row r="293">
      <c r="A293" s="20"/>
      <c r="B293" s="20"/>
      <c r="C293" s="20"/>
      <c r="D293" s="20"/>
      <c r="E293" s="20"/>
      <c r="F293" s="20"/>
      <c r="G293" s="20"/>
      <c r="H293" s="20"/>
      <c r="I293" s="48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</row>
    <row r="294">
      <c r="A294" s="20"/>
      <c r="B294" s="20"/>
      <c r="C294" s="20"/>
      <c r="D294" s="20"/>
      <c r="E294" s="20"/>
      <c r="F294" s="20"/>
      <c r="G294" s="20"/>
      <c r="H294" s="20"/>
      <c r="I294" s="48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</row>
    <row r="295">
      <c r="A295" s="20"/>
      <c r="B295" s="20"/>
      <c r="C295" s="20"/>
      <c r="D295" s="20"/>
      <c r="E295" s="20"/>
      <c r="F295" s="20"/>
      <c r="G295" s="20"/>
      <c r="H295" s="20"/>
      <c r="I295" s="48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</row>
    <row r="296">
      <c r="A296" s="20"/>
      <c r="B296" s="20"/>
      <c r="C296" s="20"/>
      <c r="D296" s="20"/>
      <c r="E296" s="20"/>
      <c r="F296" s="20"/>
      <c r="G296" s="20"/>
      <c r="H296" s="20"/>
      <c r="I296" s="48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</row>
    <row r="297">
      <c r="A297" s="20"/>
      <c r="B297" s="20"/>
      <c r="C297" s="20"/>
      <c r="D297" s="20"/>
      <c r="E297" s="20"/>
      <c r="F297" s="20"/>
      <c r="G297" s="20"/>
      <c r="H297" s="20"/>
      <c r="I297" s="48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</row>
    <row r="298">
      <c r="A298" s="20"/>
      <c r="B298" s="20"/>
      <c r="C298" s="20"/>
      <c r="D298" s="20"/>
      <c r="E298" s="20"/>
      <c r="F298" s="20"/>
      <c r="G298" s="20"/>
      <c r="H298" s="20"/>
      <c r="I298" s="48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</row>
    <row r="299">
      <c r="A299" s="20"/>
      <c r="B299" s="20"/>
      <c r="C299" s="20"/>
      <c r="D299" s="20"/>
      <c r="E299" s="20"/>
      <c r="F299" s="20"/>
      <c r="G299" s="20"/>
      <c r="H299" s="20"/>
      <c r="I299" s="48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</row>
    <row r="300">
      <c r="A300" s="20"/>
      <c r="B300" s="20"/>
      <c r="C300" s="20"/>
      <c r="D300" s="20"/>
      <c r="E300" s="20"/>
      <c r="F300" s="20"/>
      <c r="G300" s="20"/>
      <c r="H300" s="20"/>
      <c r="I300" s="48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</row>
    <row r="301">
      <c r="A301" s="20"/>
      <c r="B301" s="20"/>
      <c r="C301" s="20"/>
      <c r="D301" s="20"/>
      <c r="E301" s="20"/>
      <c r="F301" s="20"/>
      <c r="G301" s="20"/>
      <c r="H301" s="20"/>
      <c r="I301" s="48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</row>
    <row r="302">
      <c r="A302" s="20"/>
      <c r="B302" s="20"/>
      <c r="C302" s="20"/>
      <c r="D302" s="20"/>
      <c r="E302" s="20"/>
      <c r="F302" s="20"/>
      <c r="G302" s="20"/>
      <c r="H302" s="20"/>
      <c r="I302" s="48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</row>
    <row r="303">
      <c r="A303" s="20"/>
      <c r="B303" s="20"/>
      <c r="C303" s="20"/>
      <c r="D303" s="20"/>
      <c r="E303" s="20"/>
      <c r="F303" s="20"/>
      <c r="G303" s="20"/>
      <c r="H303" s="20"/>
      <c r="I303" s="48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</row>
    <row r="304">
      <c r="A304" s="20"/>
      <c r="B304" s="20"/>
      <c r="C304" s="20"/>
      <c r="D304" s="20"/>
      <c r="E304" s="20"/>
      <c r="F304" s="20"/>
      <c r="G304" s="20"/>
      <c r="H304" s="20"/>
      <c r="I304" s="48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</row>
    <row r="305">
      <c r="A305" s="20"/>
      <c r="B305" s="20"/>
      <c r="C305" s="20"/>
      <c r="D305" s="20"/>
      <c r="E305" s="20"/>
      <c r="F305" s="20"/>
      <c r="G305" s="20"/>
      <c r="H305" s="20"/>
      <c r="I305" s="48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</row>
    <row r="306">
      <c r="A306" s="20"/>
      <c r="B306" s="20"/>
      <c r="C306" s="20"/>
      <c r="D306" s="20"/>
      <c r="E306" s="20"/>
      <c r="F306" s="20"/>
      <c r="G306" s="20"/>
      <c r="H306" s="20"/>
      <c r="I306" s="48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</row>
    <row r="307">
      <c r="A307" s="20"/>
      <c r="B307" s="20"/>
      <c r="C307" s="20"/>
      <c r="D307" s="20"/>
      <c r="E307" s="20"/>
      <c r="F307" s="20"/>
      <c r="G307" s="20"/>
      <c r="H307" s="20"/>
      <c r="I307" s="48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</row>
    <row r="308">
      <c r="A308" s="20"/>
      <c r="B308" s="20"/>
      <c r="C308" s="20"/>
      <c r="D308" s="20"/>
      <c r="E308" s="20"/>
      <c r="F308" s="20"/>
      <c r="G308" s="20"/>
      <c r="H308" s="20"/>
      <c r="I308" s="48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</row>
    <row r="309">
      <c r="A309" s="20"/>
      <c r="B309" s="20"/>
      <c r="C309" s="20"/>
      <c r="D309" s="20"/>
      <c r="E309" s="20"/>
      <c r="F309" s="20"/>
      <c r="G309" s="20"/>
      <c r="H309" s="20"/>
      <c r="I309" s="48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</row>
    <row r="310">
      <c r="A310" s="20"/>
      <c r="B310" s="20"/>
      <c r="C310" s="20"/>
      <c r="D310" s="20"/>
      <c r="E310" s="20"/>
      <c r="F310" s="20"/>
      <c r="G310" s="20"/>
      <c r="H310" s="20"/>
      <c r="I310" s="48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</row>
    <row r="311">
      <c r="A311" s="20"/>
      <c r="B311" s="20"/>
      <c r="C311" s="20"/>
      <c r="D311" s="20"/>
      <c r="E311" s="20"/>
      <c r="F311" s="20"/>
      <c r="G311" s="20"/>
      <c r="H311" s="20"/>
      <c r="I311" s="48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</row>
    <row r="312">
      <c r="A312" s="20"/>
      <c r="B312" s="20"/>
      <c r="C312" s="20"/>
      <c r="D312" s="20"/>
      <c r="E312" s="20"/>
      <c r="F312" s="20"/>
      <c r="G312" s="20"/>
      <c r="H312" s="20"/>
      <c r="I312" s="48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</row>
    <row r="313">
      <c r="A313" s="20"/>
      <c r="B313" s="20"/>
      <c r="C313" s="20"/>
      <c r="D313" s="20"/>
      <c r="E313" s="20"/>
      <c r="F313" s="20"/>
      <c r="G313" s="20"/>
      <c r="H313" s="20"/>
      <c r="I313" s="48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</row>
    <row r="314">
      <c r="A314" s="20"/>
      <c r="B314" s="20"/>
      <c r="C314" s="20"/>
      <c r="D314" s="20"/>
      <c r="E314" s="20"/>
      <c r="F314" s="20"/>
      <c r="G314" s="20"/>
      <c r="H314" s="20"/>
      <c r="I314" s="48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</row>
    <row r="315">
      <c r="A315" s="20"/>
      <c r="B315" s="20"/>
      <c r="C315" s="20"/>
      <c r="D315" s="20"/>
      <c r="E315" s="20"/>
      <c r="F315" s="20"/>
      <c r="G315" s="20"/>
      <c r="H315" s="20"/>
      <c r="I315" s="48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</row>
    <row r="316">
      <c r="A316" s="20"/>
      <c r="B316" s="20"/>
      <c r="C316" s="20"/>
      <c r="D316" s="20"/>
      <c r="E316" s="20"/>
      <c r="F316" s="20"/>
      <c r="G316" s="20"/>
      <c r="H316" s="20"/>
      <c r="I316" s="48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</row>
    <row r="317">
      <c r="A317" s="20"/>
      <c r="B317" s="20"/>
      <c r="C317" s="20"/>
      <c r="D317" s="20"/>
      <c r="E317" s="20"/>
      <c r="F317" s="20"/>
      <c r="G317" s="20"/>
      <c r="H317" s="20"/>
      <c r="I317" s="48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</row>
    <row r="318">
      <c r="A318" s="20"/>
      <c r="B318" s="20"/>
      <c r="C318" s="20"/>
      <c r="D318" s="20"/>
      <c r="E318" s="20"/>
      <c r="F318" s="20"/>
      <c r="G318" s="20"/>
      <c r="H318" s="20"/>
      <c r="I318" s="48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</row>
    <row r="319">
      <c r="A319" s="20"/>
      <c r="B319" s="20"/>
      <c r="C319" s="20"/>
      <c r="D319" s="20"/>
      <c r="E319" s="20"/>
      <c r="F319" s="20"/>
      <c r="G319" s="20"/>
      <c r="H319" s="20"/>
      <c r="I319" s="48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</row>
    <row r="320">
      <c r="A320" s="20"/>
      <c r="B320" s="20"/>
      <c r="C320" s="20"/>
      <c r="D320" s="20"/>
      <c r="E320" s="20"/>
      <c r="F320" s="20"/>
      <c r="G320" s="20"/>
      <c r="H320" s="20"/>
      <c r="I320" s="48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</row>
    <row r="321">
      <c r="A321" s="20"/>
      <c r="B321" s="20"/>
      <c r="C321" s="20"/>
      <c r="D321" s="20"/>
      <c r="E321" s="20"/>
      <c r="F321" s="20"/>
      <c r="G321" s="20"/>
      <c r="H321" s="20"/>
      <c r="I321" s="48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</row>
    <row r="322">
      <c r="A322" s="20"/>
      <c r="B322" s="20"/>
      <c r="C322" s="20"/>
      <c r="D322" s="20"/>
      <c r="E322" s="20"/>
      <c r="F322" s="20"/>
      <c r="G322" s="20"/>
      <c r="H322" s="20"/>
      <c r="I322" s="48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</row>
    <row r="323">
      <c r="A323" s="20"/>
      <c r="B323" s="20"/>
      <c r="C323" s="20"/>
      <c r="D323" s="20"/>
      <c r="E323" s="20"/>
      <c r="F323" s="20"/>
      <c r="G323" s="20"/>
      <c r="H323" s="20"/>
      <c r="I323" s="48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</row>
    <row r="324">
      <c r="A324" s="20"/>
      <c r="B324" s="20"/>
      <c r="C324" s="20"/>
      <c r="D324" s="20"/>
      <c r="E324" s="20"/>
      <c r="F324" s="20"/>
      <c r="G324" s="20"/>
      <c r="H324" s="20"/>
      <c r="I324" s="48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</row>
    <row r="325">
      <c r="A325" s="20"/>
      <c r="B325" s="20"/>
      <c r="C325" s="20"/>
      <c r="D325" s="20"/>
      <c r="E325" s="20"/>
      <c r="F325" s="20"/>
      <c r="G325" s="20"/>
      <c r="H325" s="20"/>
      <c r="I325" s="48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</row>
    <row r="326">
      <c r="A326" s="20"/>
      <c r="B326" s="20"/>
      <c r="C326" s="20"/>
      <c r="D326" s="20"/>
      <c r="E326" s="20"/>
      <c r="F326" s="20"/>
      <c r="G326" s="20"/>
      <c r="H326" s="20"/>
      <c r="I326" s="48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</row>
    <row r="327">
      <c r="A327" s="20"/>
      <c r="B327" s="20"/>
      <c r="C327" s="20"/>
      <c r="D327" s="20"/>
      <c r="E327" s="20"/>
      <c r="F327" s="20"/>
      <c r="G327" s="20"/>
      <c r="H327" s="20"/>
      <c r="I327" s="48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</row>
    <row r="328">
      <c r="A328" s="20"/>
      <c r="B328" s="20"/>
      <c r="C328" s="20"/>
      <c r="D328" s="20"/>
      <c r="E328" s="20"/>
      <c r="F328" s="20"/>
      <c r="G328" s="20"/>
      <c r="H328" s="20"/>
      <c r="I328" s="48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</row>
    <row r="329">
      <c r="A329" s="20"/>
      <c r="B329" s="20"/>
      <c r="C329" s="20"/>
      <c r="D329" s="20"/>
      <c r="E329" s="20"/>
      <c r="F329" s="20"/>
      <c r="G329" s="20"/>
      <c r="H329" s="20"/>
      <c r="I329" s="48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</row>
    <row r="330">
      <c r="A330" s="20"/>
      <c r="B330" s="20"/>
      <c r="C330" s="20"/>
      <c r="D330" s="20"/>
      <c r="E330" s="20"/>
      <c r="F330" s="20"/>
      <c r="G330" s="20"/>
      <c r="H330" s="20"/>
      <c r="I330" s="48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</row>
    <row r="331">
      <c r="A331" s="20"/>
      <c r="B331" s="20"/>
      <c r="C331" s="20"/>
      <c r="D331" s="20"/>
      <c r="E331" s="20"/>
      <c r="F331" s="20"/>
      <c r="G331" s="20"/>
      <c r="H331" s="20"/>
      <c r="I331" s="48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</row>
    <row r="332">
      <c r="A332" s="20"/>
      <c r="B332" s="20"/>
      <c r="C332" s="20"/>
      <c r="D332" s="20"/>
      <c r="E332" s="20"/>
      <c r="F332" s="20"/>
      <c r="G332" s="20"/>
      <c r="H332" s="20"/>
      <c r="I332" s="48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</row>
    <row r="333">
      <c r="A333" s="20"/>
      <c r="B333" s="20"/>
      <c r="C333" s="20"/>
      <c r="D333" s="20"/>
      <c r="E333" s="20"/>
      <c r="F333" s="20"/>
      <c r="G333" s="20"/>
      <c r="H333" s="20"/>
      <c r="I333" s="48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</row>
    <row r="334">
      <c r="A334" s="20"/>
      <c r="B334" s="20"/>
      <c r="C334" s="20"/>
      <c r="D334" s="20"/>
      <c r="E334" s="20"/>
      <c r="F334" s="20"/>
      <c r="G334" s="20"/>
      <c r="H334" s="20"/>
      <c r="I334" s="48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</row>
    <row r="335">
      <c r="A335" s="20"/>
      <c r="B335" s="20"/>
      <c r="C335" s="20"/>
      <c r="D335" s="20"/>
      <c r="E335" s="20"/>
      <c r="F335" s="20"/>
      <c r="G335" s="20"/>
      <c r="H335" s="20"/>
      <c r="I335" s="48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</row>
    <row r="336">
      <c r="A336" s="20"/>
      <c r="B336" s="20"/>
      <c r="C336" s="20"/>
      <c r="D336" s="20"/>
      <c r="E336" s="20"/>
      <c r="F336" s="20"/>
      <c r="G336" s="20"/>
      <c r="H336" s="20"/>
      <c r="I336" s="48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</row>
    <row r="337">
      <c r="A337" s="20"/>
      <c r="B337" s="20"/>
      <c r="C337" s="20"/>
      <c r="D337" s="20"/>
      <c r="E337" s="20"/>
      <c r="F337" s="20"/>
      <c r="G337" s="20"/>
      <c r="H337" s="20"/>
      <c r="I337" s="48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</row>
    <row r="338">
      <c r="A338" s="20"/>
      <c r="B338" s="20"/>
      <c r="C338" s="20"/>
      <c r="D338" s="20"/>
      <c r="E338" s="20"/>
      <c r="F338" s="20"/>
      <c r="G338" s="20"/>
      <c r="H338" s="20"/>
      <c r="I338" s="48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</row>
    <row r="339">
      <c r="A339" s="20"/>
      <c r="B339" s="20"/>
      <c r="C339" s="20"/>
      <c r="D339" s="20"/>
      <c r="E339" s="20"/>
      <c r="F339" s="20"/>
      <c r="G339" s="20"/>
      <c r="H339" s="20"/>
      <c r="I339" s="48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</row>
    <row r="340">
      <c r="A340" s="20"/>
      <c r="B340" s="20"/>
      <c r="C340" s="20"/>
      <c r="D340" s="20"/>
      <c r="E340" s="20"/>
      <c r="F340" s="20"/>
      <c r="G340" s="20"/>
      <c r="H340" s="20"/>
      <c r="I340" s="48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</row>
    <row r="341">
      <c r="A341" s="20"/>
      <c r="B341" s="20"/>
      <c r="C341" s="20"/>
      <c r="D341" s="20"/>
      <c r="E341" s="20"/>
      <c r="F341" s="20"/>
      <c r="G341" s="20"/>
      <c r="H341" s="20"/>
      <c r="I341" s="48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</row>
    <row r="342">
      <c r="A342" s="20"/>
      <c r="B342" s="20"/>
      <c r="C342" s="20"/>
      <c r="D342" s="20"/>
      <c r="E342" s="20"/>
      <c r="F342" s="20"/>
      <c r="G342" s="20"/>
      <c r="H342" s="20"/>
      <c r="I342" s="48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</row>
    <row r="343">
      <c r="A343" s="20"/>
      <c r="B343" s="20"/>
      <c r="C343" s="20"/>
      <c r="D343" s="20"/>
      <c r="E343" s="20"/>
      <c r="F343" s="20"/>
      <c r="G343" s="20"/>
      <c r="H343" s="20"/>
      <c r="I343" s="48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</row>
    <row r="344">
      <c r="A344" s="20"/>
      <c r="B344" s="20"/>
      <c r="C344" s="20"/>
      <c r="D344" s="20"/>
      <c r="E344" s="20"/>
      <c r="F344" s="20"/>
      <c r="G344" s="20"/>
      <c r="H344" s="20"/>
      <c r="I344" s="48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</row>
    <row r="345">
      <c r="A345" s="20"/>
      <c r="B345" s="20"/>
      <c r="C345" s="20"/>
      <c r="D345" s="20"/>
      <c r="E345" s="20"/>
      <c r="F345" s="20"/>
      <c r="G345" s="20"/>
      <c r="H345" s="20"/>
      <c r="I345" s="48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</row>
    <row r="346">
      <c r="A346" s="20"/>
      <c r="B346" s="20"/>
      <c r="C346" s="20"/>
      <c r="D346" s="20"/>
      <c r="E346" s="20"/>
      <c r="F346" s="20"/>
      <c r="G346" s="20"/>
      <c r="H346" s="20"/>
      <c r="I346" s="48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</row>
    <row r="347">
      <c r="A347" s="20"/>
      <c r="B347" s="20"/>
      <c r="C347" s="20"/>
      <c r="D347" s="20"/>
      <c r="E347" s="20"/>
      <c r="F347" s="20"/>
      <c r="G347" s="20"/>
      <c r="H347" s="20"/>
      <c r="I347" s="48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</row>
    <row r="348">
      <c r="A348" s="20"/>
      <c r="B348" s="20"/>
      <c r="C348" s="20"/>
      <c r="D348" s="20"/>
      <c r="E348" s="20"/>
      <c r="F348" s="20"/>
      <c r="G348" s="20"/>
      <c r="H348" s="20"/>
      <c r="I348" s="48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</row>
    <row r="349">
      <c r="A349" s="20"/>
      <c r="B349" s="20"/>
      <c r="C349" s="20"/>
      <c r="D349" s="20"/>
      <c r="E349" s="20"/>
      <c r="F349" s="20"/>
      <c r="G349" s="20"/>
      <c r="H349" s="20"/>
      <c r="I349" s="48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</row>
    <row r="350">
      <c r="A350" s="20"/>
      <c r="B350" s="20"/>
      <c r="C350" s="20"/>
      <c r="D350" s="20"/>
      <c r="E350" s="20"/>
      <c r="F350" s="20"/>
      <c r="G350" s="20"/>
      <c r="H350" s="20"/>
      <c r="I350" s="48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</row>
    <row r="351">
      <c r="A351" s="20"/>
      <c r="B351" s="20"/>
      <c r="C351" s="20"/>
      <c r="D351" s="20"/>
      <c r="E351" s="20"/>
      <c r="F351" s="20"/>
      <c r="G351" s="20"/>
      <c r="H351" s="20"/>
      <c r="I351" s="48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</row>
    <row r="352">
      <c r="A352" s="20"/>
      <c r="B352" s="20"/>
      <c r="C352" s="20"/>
      <c r="D352" s="20"/>
      <c r="E352" s="20"/>
      <c r="F352" s="20"/>
      <c r="G352" s="20"/>
      <c r="H352" s="20"/>
      <c r="I352" s="48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</row>
    <row r="353">
      <c r="A353" s="20"/>
      <c r="B353" s="20"/>
      <c r="C353" s="20"/>
      <c r="D353" s="20"/>
      <c r="E353" s="20"/>
      <c r="F353" s="20"/>
      <c r="G353" s="20"/>
      <c r="H353" s="20"/>
      <c r="I353" s="48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</row>
    <row r="354">
      <c r="A354" s="20"/>
      <c r="B354" s="20"/>
      <c r="C354" s="20"/>
      <c r="D354" s="20"/>
      <c r="E354" s="20"/>
      <c r="F354" s="20"/>
      <c r="G354" s="20"/>
      <c r="H354" s="20"/>
      <c r="I354" s="48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</row>
    <row r="355">
      <c r="A355" s="20"/>
      <c r="B355" s="20"/>
      <c r="C355" s="20"/>
      <c r="D355" s="20"/>
      <c r="E355" s="20"/>
      <c r="F355" s="20"/>
      <c r="G355" s="20"/>
      <c r="H355" s="20"/>
      <c r="I355" s="48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</row>
    <row r="356">
      <c r="A356" s="20"/>
      <c r="B356" s="20"/>
      <c r="C356" s="20"/>
      <c r="D356" s="20"/>
      <c r="E356" s="20"/>
      <c r="F356" s="20"/>
      <c r="G356" s="20"/>
      <c r="H356" s="20"/>
      <c r="I356" s="48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</row>
    <row r="357">
      <c r="A357" s="20"/>
      <c r="B357" s="20"/>
      <c r="C357" s="20"/>
      <c r="D357" s="20"/>
      <c r="E357" s="20"/>
      <c r="F357" s="20"/>
      <c r="G357" s="20"/>
      <c r="H357" s="20"/>
      <c r="I357" s="48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</row>
    <row r="358">
      <c r="A358" s="20"/>
      <c r="B358" s="20"/>
      <c r="C358" s="20"/>
      <c r="D358" s="20"/>
      <c r="E358" s="20"/>
      <c r="F358" s="20"/>
      <c r="G358" s="20"/>
      <c r="H358" s="20"/>
      <c r="I358" s="48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</row>
    <row r="359">
      <c r="A359" s="20"/>
      <c r="B359" s="20"/>
      <c r="C359" s="20"/>
      <c r="D359" s="20"/>
      <c r="E359" s="20"/>
      <c r="F359" s="20"/>
      <c r="G359" s="20"/>
      <c r="H359" s="20"/>
      <c r="I359" s="48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</row>
    <row r="360">
      <c r="A360" s="20"/>
      <c r="B360" s="20"/>
      <c r="C360" s="20"/>
      <c r="D360" s="20"/>
      <c r="E360" s="20"/>
      <c r="F360" s="20"/>
      <c r="G360" s="20"/>
      <c r="H360" s="20"/>
      <c r="I360" s="48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</row>
    <row r="361">
      <c r="A361" s="20"/>
      <c r="B361" s="20"/>
      <c r="C361" s="20"/>
      <c r="D361" s="20"/>
      <c r="E361" s="20"/>
      <c r="F361" s="20"/>
      <c r="G361" s="20"/>
      <c r="H361" s="20"/>
      <c r="I361" s="48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</row>
    <row r="362">
      <c r="A362" s="20"/>
      <c r="B362" s="20"/>
      <c r="C362" s="20"/>
      <c r="D362" s="20"/>
      <c r="E362" s="20"/>
      <c r="F362" s="20"/>
      <c r="G362" s="20"/>
      <c r="H362" s="20"/>
      <c r="I362" s="48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</row>
    <row r="363">
      <c r="A363" s="20"/>
      <c r="B363" s="20"/>
      <c r="C363" s="20"/>
      <c r="D363" s="20"/>
      <c r="E363" s="20"/>
      <c r="F363" s="20"/>
      <c r="G363" s="20"/>
      <c r="H363" s="20"/>
      <c r="I363" s="48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</row>
    <row r="364">
      <c r="A364" s="20"/>
      <c r="B364" s="20"/>
      <c r="C364" s="20"/>
      <c r="D364" s="20"/>
      <c r="E364" s="20"/>
      <c r="F364" s="20"/>
      <c r="G364" s="20"/>
      <c r="H364" s="20"/>
      <c r="I364" s="48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</row>
    <row r="365">
      <c r="A365" s="20"/>
      <c r="B365" s="20"/>
      <c r="C365" s="20"/>
      <c r="D365" s="20"/>
      <c r="E365" s="20"/>
      <c r="F365" s="20"/>
      <c r="G365" s="20"/>
      <c r="H365" s="20"/>
      <c r="I365" s="48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</row>
    <row r="366">
      <c r="A366" s="20"/>
      <c r="B366" s="20"/>
      <c r="C366" s="20"/>
      <c r="D366" s="20"/>
      <c r="E366" s="20"/>
      <c r="F366" s="20"/>
      <c r="G366" s="20"/>
      <c r="H366" s="20"/>
      <c r="I366" s="48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</row>
    <row r="367">
      <c r="A367" s="20"/>
      <c r="B367" s="20"/>
      <c r="C367" s="20"/>
      <c r="D367" s="20"/>
      <c r="E367" s="20"/>
      <c r="F367" s="20"/>
      <c r="G367" s="20"/>
      <c r="H367" s="20"/>
      <c r="I367" s="48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</row>
    <row r="368">
      <c r="A368" s="20"/>
      <c r="B368" s="20"/>
      <c r="C368" s="20"/>
      <c r="D368" s="20"/>
      <c r="E368" s="20"/>
      <c r="F368" s="20"/>
      <c r="G368" s="20"/>
      <c r="H368" s="20"/>
      <c r="I368" s="48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</row>
    <row r="369">
      <c r="A369" s="20"/>
      <c r="B369" s="20"/>
      <c r="C369" s="20"/>
      <c r="D369" s="20"/>
      <c r="E369" s="20"/>
      <c r="F369" s="20"/>
      <c r="G369" s="20"/>
      <c r="H369" s="20"/>
      <c r="I369" s="48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</row>
    <row r="370">
      <c r="A370" s="20"/>
      <c r="B370" s="20"/>
      <c r="C370" s="20"/>
      <c r="D370" s="20"/>
      <c r="E370" s="20"/>
      <c r="F370" s="20"/>
      <c r="G370" s="20"/>
      <c r="H370" s="20"/>
      <c r="I370" s="48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</row>
    <row r="371">
      <c r="A371" s="20"/>
      <c r="B371" s="20"/>
      <c r="C371" s="20"/>
      <c r="D371" s="20"/>
      <c r="E371" s="20"/>
      <c r="F371" s="20"/>
      <c r="G371" s="20"/>
      <c r="H371" s="20"/>
      <c r="I371" s="48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</row>
    <row r="372">
      <c r="A372" s="20"/>
      <c r="B372" s="20"/>
      <c r="C372" s="20"/>
      <c r="D372" s="20"/>
      <c r="E372" s="20"/>
      <c r="F372" s="20"/>
      <c r="G372" s="20"/>
      <c r="H372" s="20"/>
      <c r="I372" s="48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</row>
    <row r="373">
      <c r="A373" s="20"/>
      <c r="B373" s="20"/>
      <c r="C373" s="20"/>
      <c r="D373" s="20"/>
      <c r="E373" s="20"/>
      <c r="F373" s="20"/>
      <c r="G373" s="20"/>
      <c r="H373" s="20"/>
      <c r="I373" s="48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</row>
    <row r="374">
      <c r="A374" s="20"/>
      <c r="B374" s="20"/>
      <c r="C374" s="20"/>
      <c r="D374" s="20"/>
      <c r="E374" s="20"/>
      <c r="F374" s="20"/>
      <c r="G374" s="20"/>
      <c r="H374" s="20"/>
      <c r="I374" s="48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</row>
    <row r="375">
      <c r="A375" s="20"/>
      <c r="B375" s="20"/>
      <c r="C375" s="20"/>
      <c r="D375" s="20"/>
      <c r="E375" s="20"/>
      <c r="F375" s="20"/>
      <c r="G375" s="20"/>
      <c r="H375" s="20"/>
      <c r="I375" s="48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</row>
    <row r="376">
      <c r="A376" s="20"/>
      <c r="B376" s="20"/>
      <c r="C376" s="20"/>
      <c r="D376" s="20"/>
      <c r="E376" s="20"/>
      <c r="F376" s="20"/>
      <c r="G376" s="20"/>
      <c r="H376" s="20"/>
      <c r="I376" s="48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</row>
    <row r="377">
      <c r="A377" s="20"/>
      <c r="B377" s="20"/>
      <c r="C377" s="20"/>
      <c r="D377" s="20"/>
      <c r="E377" s="20"/>
      <c r="F377" s="20"/>
      <c r="G377" s="20"/>
      <c r="H377" s="20"/>
      <c r="I377" s="48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</row>
    <row r="378">
      <c r="A378" s="20"/>
      <c r="B378" s="20"/>
      <c r="C378" s="20"/>
      <c r="D378" s="20"/>
      <c r="E378" s="20"/>
      <c r="F378" s="20"/>
      <c r="G378" s="20"/>
      <c r="H378" s="20"/>
      <c r="I378" s="48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</row>
    <row r="379">
      <c r="A379" s="20"/>
      <c r="B379" s="20"/>
      <c r="C379" s="20"/>
      <c r="D379" s="20"/>
      <c r="E379" s="20"/>
      <c r="F379" s="20"/>
      <c r="G379" s="20"/>
      <c r="H379" s="20"/>
      <c r="I379" s="48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</row>
    <row r="380">
      <c r="A380" s="20"/>
      <c r="B380" s="20"/>
      <c r="C380" s="20"/>
      <c r="D380" s="20"/>
      <c r="E380" s="20"/>
      <c r="F380" s="20"/>
      <c r="G380" s="20"/>
      <c r="H380" s="20"/>
      <c r="I380" s="48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</row>
    <row r="381">
      <c r="A381" s="20"/>
      <c r="B381" s="20"/>
      <c r="C381" s="20"/>
      <c r="D381" s="20"/>
      <c r="E381" s="20"/>
      <c r="F381" s="20"/>
      <c r="G381" s="20"/>
      <c r="H381" s="20"/>
      <c r="I381" s="48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</row>
    <row r="382">
      <c r="A382" s="20"/>
      <c r="B382" s="20"/>
      <c r="C382" s="20"/>
      <c r="D382" s="20"/>
      <c r="E382" s="20"/>
      <c r="F382" s="20"/>
      <c r="G382" s="20"/>
      <c r="H382" s="20"/>
      <c r="I382" s="48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</row>
    <row r="383">
      <c r="A383" s="20"/>
      <c r="B383" s="20"/>
      <c r="C383" s="20"/>
      <c r="D383" s="20"/>
      <c r="E383" s="20"/>
      <c r="F383" s="20"/>
      <c r="G383" s="20"/>
      <c r="H383" s="20"/>
      <c r="I383" s="48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</row>
    <row r="384">
      <c r="A384" s="20"/>
      <c r="B384" s="20"/>
      <c r="C384" s="20"/>
      <c r="D384" s="20"/>
      <c r="E384" s="20"/>
      <c r="F384" s="20"/>
      <c r="G384" s="20"/>
      <c r="H384" s="20"/>
      <c r="I384" s="48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</row>
    <row r="385">
      <c r="A385" s="20"/>
      <c r="B385" s="20"/>
      <c r="C385" s="20"/>
      <c r="D385" s="20"/>
      <c r="E385" s="20"/>
      <c r="F385" s="20"/>
      <c r="G385" s="20"/>
      <c r="H385" s="20"/>
      <c r="I385" s="48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</row>
    <row r="386">
      <c r="A386" s="20"/>
      <c r="B386" s="20"/>
      <c r="C386" s="20"/>
      <c r="D386" s="20"/>
      <c r="E386" s="20"/>
      <c r="F386" s="20"/>
      <c r="G386" s="20"/>
      <c r="H386" s="20"/>
      <c r="I386" s="48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</row>
    <row r="387">
      <c r="A387" s="20"/>
      <c r="B387" s="20"/>
      <c r="C387" s="20"/>
      <c r="D387" s="20"/>
      <c r="E387" s="20"/>
      <c r="F387" s="20"/>
      <c r="G387" s="20"/>
      <c r="H387" s="20"/>
      <c r="I387" s="48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</row>
    <row r="388">
      <c r="A388" s="20"/>
      <c r="B388" s="20"/>
      <c r="C388" s="20"/>
      <c r="D388" s="20"/>
      <c r="E388" s="20"/>
      <c r="F388" s="20"/>
      <c r="G388" s="20"/>
      <c r="H388" s="20"/>
      <c r="I388" s="48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</row>
    <row r="389">
      <c r="A389" s="20"/>
      <c r="B389" s="20"/>
      <c r="C389" s="20"/>
      <c r="D389" s="20"/>
      <c r="E389" s="20"/>
      <c r="F389" s="20"/>
      <c r="G389" s="20"/>
      <c r="H389" s="20"/>
      <c r="I389" s="48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</row>
    <row r="390">
      <c r="A390" s="20"/>
      <c r="B390" s="20"/>
      <c r="C390" s="20"/>
      <c r="D390" s="20"/>
      <c r="E390" s="20"/>
      <c r="F390" s="20"/>
      <c r="G390" s="20"/>
      <c r="H390" s="20"/>
      <c r="I390" s="48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</row>
    <row r="391">
      <c r="A391" s="20"/>
      <c r="B391" s="20"/>
      <c r="C391" s="20"/>
      <c r="D391" s="20"/>
      <c r="E391" s="20"/>
      <c r="F391" s="20"/>
      <c r="G391" s="20"/>
      <c r="H391" s="20"/>
      <c r="I391" s="48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</row>
    <row r="392">
      <c r="A392" s="20"/>
      <c r="B392" s="20"/>
      <c r="C392" s="20"/>
      <c r="D392" s="20"/>
      <c r="E392" s="20"/>
      <c r="F392" s="20"/>
      <c r="G392" s="20"/>
      <c r="H392" s="20"/>
      <c r="I392" s="48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</row>
    <row r="393">
      <c r="A393" s="20"/>
      <c r="B393" s="20"/>
      <c r="C393" s="20"/>
      <c r="D393" s="20"/>
      <c r="E393" s="20"/>
      <c r="F393" s="20"/>
      <c r="G393" s="20"/>
      <c r="H393" s="20"/>
      <c r="I393" s="48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</row>
    <row r="394">
      <c r="A394" s="20"/>
      <c r="B394" s="20"/>
      <c r="C394" s="20"/>
      <c r="D394" s="20"/>
      <c r="E394" s="20"/>
      <c r="F394" s="20"/>
      <c r="G394" s="20"/>
      <c r="H394" s="20"/>
      <c r="I394" s="48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</row>
    <row r="395">
      <c r="A395" s="20"/>
      <c r="B395" s="20"/>
      <c r="C395" s="20"/>
      <c r="D395" s="20"/>
      <c r="E395" s="20"/>
      <c r="F395" s="20"/>
      <c r="G395" s="20"/>
      <c r="H395" s="20"/>
      <c r="I395" s="48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</row>
    <row r="396">
      <c r="A396" s="20"/>
      <c r="B396" s="20"/>
      <c r="C396" s="20"/>
      <c r="D396" s="20"/>
      <c r="E396" s="20"/>
      <c r="F396" s="20"/>
      <c r="G396" s="20"/>
      <c r="H396" s="20"/>
      <c r="I396" s="48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</row>
    <row r="397">
      <c r="A397" s="20"/>
      <c r="B397" s="20"/>
      <c r="C397" s="20"/>
      <c r="D397" s="20"/>
      <c r="E397" s="20"/>
      <c r="F397" s="20"/>
      <c r="G397" s="20"/>
      <c r="H397" s="20"/>
      <c r="I397" s="48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</row>
    <row r="398">
      <c r="A398" s="20"/>
      <c r="B398" s="20"/>
      <c r="C398" s="20"/>
      <c r="D398" s="20"/>
      <c r="E398" s="20"/>
      <c r="F398" s="20"/>
      <c r="G398" s="20"/>
      <c r="H398" s="20"/>
      <c r="I398" s="48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</row>
    <row r="399">
      <c r="A399" s="20"/>
      <c r="B399" s="20"/>
      <c r="C399" s="20"/>
      <c r="D399" s="20"/>
      <c r="E399" s="20"/>
      <c r="F399" s="20"/>
      <c r="G399" s="20"/>
      <c r="H399" s="20"/>
      <c r="I399" s="48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</row>
    <row r="400">
      <c r="A400" s="20"/>
      <c r="B400" s="20"/>
      <c r="C400" s="20"/>
      <c r="D400" s="20"/>
      <c r="E400" s="20"/>
      <c r="F400" s="20"/>
      <c r="G400" s="20"/>
      <c r="H400" s="20"/>
      <c r="I400" s="48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</row>
    <row r="401">
      <c r="A401" s="20"/>
      <c r="B401" s="20"/>
      <c r="C401" s="20"/>
      <c r="D401" s="20"/>
      <c r="E401" s="20"/>
      <c r="F401" s="20"/>
      <c r="G401" s="20"/>
      <c r="H401" s="20"/>
      <c r="I401" s="48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</row>
    <row r="402">
      <c r="A402" s="20"/>
      <c r="B402" s="20"/>
      <c r="C402" s="20"/>
      <c r="D402" s="20"/>
      <c r="E402" s="20"/>
      <c r="F402" s="20"/>
      <c r="G402" s="20"/>
      <c r="H402" s="20"/>
      <c r="I402" s="48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</row>
    <row r="403">
      <c r="A403" s="20"/>
      <c r="B403" s="20"/>
      <c r="C403" s="20"/>
      <c r="D403" s="20"/>
      <c r="E403" s="20"/>
      <c r="F403" s="20"/>
      <c r="G403" s="20"/>
      <c r="H403" s="20"/>
      <c r="I403" s="48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</row>
    <row r="404">
      <c r="A404" s="20"/>
      <c r="B404" s="20"/>
      <c r="C404" s="20"/>
      <c r="D404" s="20"/>
      <c r="E404" s="20"/>
      <c r="F404" s="20"/>
      <c r="G404" s="20"/>
      <c r="H404" s="20"/>
      <c r="I404" s="48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</row>
    <row r="405">
      <c r="A405" s="20"/>
      <c r="B405" s="20"/>
      <c r="C405" s="20"/>
      <c r="D405" s="20"/>
      <c r="E405" s="20"/>
      <c r="F405" s="20"/>
      <c r="G405" s="20"/>
      <c r="H405" s="20"/>
      <c r="I405" s="48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</row>
    <row r="406">
      <c r="A406" s="20"/>
      <c r="B406" s="20"/>
      <c r="C406" s="20"/>
      <c r="D406" s="20"/>
      <c r="E406" s="20"/>
      <c r="F406" s="20"/>
      <c r="G406" s="20"/>
      <c r="H406" s="20"/>
      <c r="I406" s="48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</row>
    <row r="407">
      <c r="A407" s="20"/>
      <c r="B407" s="20"/>
      <c r="C407" s="20"/>
      <c r="D407" s="20"/>
      <c r="E407" s="20"/>
      <c r="F407" s="20"/>
      <c r="G407" s="20"/>
      <c r="H407" s="20"/>
      <c r="I407" s="48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</row>
    <row r="408">
      <c r="A408" s="20"/>
      <c r="B408" s="20"/>
      <c r="C408" s="20"/>
      <c r="D408" s="20"/>
      <c r="E408" s="20"/>
      <c r="F408" s="20"/>
      <c r="G408" s="20"/>
      <c r="H408" s="20"/>
      <c r="I408" s="48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</row>
    <row r="409">
      <c r="A409" s="20"/>
      <c r="B409" s="20"/>
      <c r="C409" s="20"/>
      <c r="D409" s="20"/>
      <c r="E409" s="20"/>
      <c r="F409" s="20"/>
      <c r="G409" s="20"/>
      <c r="H409" s="20"/>
      <c r="I409" s="48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</row>
    <row r="410">
      <c r="A410" s="20"/>
      <c r="B410" s="20"/>
      <c r="C410" s="20"/>
      <c r="D410" s="20"/>
      <c r="E410" s="20"/>
      <c r="F410" s="20"/>
      <c r="G410" s="20"/>
      <c r="H410" s="20"/>
      <c r="I410" s="48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</row>
    <row r="411">
      <c r="A411" s="20"/>
      <c r="B411" s="20"/>
      <c r="C411" s="20"/>
      <c r="D411" s="20"/>
      <c r="E411" s="20"/>
      <c r="F411" s="20"/>
      <c r="G411" s="20"/>
      <c r="H411" s="20"/>
      <c r="I411" s="48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</row>
    <row r="412">
      <c r="A412" s="20"/>
      <c r="B412" s="20"/>
      <c r="C412" s="20"/>
      <c r="D412" s="20"/>
      <c r="E412" s="20"/>
      <c r="F412" s="20"/>
      <c r="G412" s="20"/>
      <c r="H412" s="20"/>
      <c r="I412" s="48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</row>
    <row r="413">
      <c r="A413" s="20"/>
      <c r="B413" s="20"/>
      <c r="C413" s="20"/>
      <c r="D413" s="20"/>
      <c r="E413" s="20"/>
      <c r="F413" s="20"/>
      <c r="G413" s="20"/>
      <c r="H413" s="20"/>
      <c r="I413" s="48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</row>
    <row r="414">
      <c r="A414" s="20"/>
      <c r="B414" s="20"/>
      <c r="C414" s="20"/>
      <c r="D414" s="20"/>
      <c r="E414" s="20"/>
      <c r="F414" s="20"/>
      <c r="G414" s="20"/>
      <c r="H414" s="20"/>
      <c r="I414" s="48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</row>
    <row r="415">
      <c r="A415" s="20"/>
      <c r="B415" s="20"/>
      <c r="C415" s="20"/>
      <c r="D415" s="20"/>
      <c r="E415" s="20"/>
      <c r="F415" s="20"/>
      <c r="G415" s="20"/>
      <c r="H415" s="20"/>
      <c r="I415" s="48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</row>
    <row r="416">
      <c r="A416" s="20"/>
      <c r="B416" s="20"/>
      <c r="C416" s="20"/>
      <c r="D416" s="20"/>
      <c r="E416" s="20"/>
      <c r="F416" s="20"/>
      <c r="G416" s="20"/>
      <c r="H416" s="20"/>
      <c r="I416" s="48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</row>
    <row r="417">
      <c r="A417" s="20"/>
      <c r="B417" s="20"/>
      <c r="C417" s="20"/>
      <c r="D417" s="20"/>
      <c r="E417" s="20"/>
      <c r="F417" s="20"/>
      <c r="G417" s="20"/>
      <c r="H417" s="20"/>
      <c r="I417" s="48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</row>
    <row r="418">
      <c r="A418" s="20"/>
      <c r="B418" s="20"/>
      <c r="C418" s="20"/>
      <c r="D418" s="20"/>
      <c r="E418" s="20"/>
      <c r="F418" s="20"/>
      <c r="G418" s="20"/>
      <c r="H418" s="20"/>
      <c r="I418" s="48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</row>
    <row r="419">
      <c r="A419" s="20"/>
      <c r="B419" s="20"/>
      <c r="C419" s="20"/>
      <c r="D419" s="20"/>
      <c r="E419" s="20"/>
      <c r="F419" s="20"/>
      <c r="G419" s="20"/>
      <c r="H419" s="20"/>
      <c r="I419" s="48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</row>
    <row r="420">
      <c r="A420" s="20"/>
      <c r="B420" s="20"/>
      <c r="C420" s="20"/>
      <c r="D420" s="20"/>
      <c r="E420" s="20"/>
      <c r="F420" s="20"/>
      <c r="G420" s="20"/>
      <c r="H420" s="20"/>
      <c r="I420" s="48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</row>
    <row r="421">
      <c r="A421" s="20"/>
      <c r="B421" s="20"/>
      <c r="C421" s="20"/>
      <c r="D421" s="20"/>
      <c r="E421" s="20"/>
      <c r="F421" s="20"/>
      <c r="G421" s="20"/>
      <c r="H421" s="20"/>
      <c r="I421" s="48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</row>
    <row r="422">
      <c r="A422" s="20"/>
      <c r="B422" s="20"/>
      <c r="C422" s="20"/>
      <c r="D422" s="20"/>
      <c r="E422" s="20"/>
      <c r="F422" s="20"/>
      <c r="G422" s="20"/>
      <c r="H422" s="20"/>
      <c r="I422" s="48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</row>
    <row r="423">
      <c r="A423" s="20"/>
      <c r="B423" s="20"/>
      <c r="C423" s="20"/>
      <c r="D423" s="20"/>
      <c r="E423" s="20"/>
      <c r="F423" s="20"/>
      <c r="G423" s="20"/>
      <c r="H423" s="20"/>
      <c r="I423" s="48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</row>
    <row r="424">
      <c r="A424" s="20"/>
      <c r="B424" s="20"/>
      <c r="C424" s="20"/>
      <c r="D424" s="20"/>
      <c r="E424" s="20"/>
      <c r="F424" s="20"/>
      <c r="G424" s="20"/>
      <c r="H424" s="20"/>
      <c r="I424" s="48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</row>
    <row r="425">
      <c r="A425" s="20"/>
      <c r="B425" s="20"/>
      <c r="C425" s="20"/>
      <c r="D425" s="20"/>
      <c r="E425" s="20"/>
      <c r="F425" s="20"/>
      <c r="G425" s="20"/>
      <c r="H425" s="20"/>
      <c r="I425" s="48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</row>
    <row r="426">
      <c r="A426" s="20"/>
      <c r="B426" s="20"/>
      <c r="C426" s="20"/>
      <c r="D426" s="20"/>
      <c r="E426" s="20"/>
      <c r="F426" s="20"/>
      <c r="G426" s="20"/>
      <c r="H426" s="20"/>
      <c r="I426" s="48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</row>
    <row r="427">
      <c r="A427" s="20"/>
      <c r="B427" s="20"/>
      <c r="C427" s="20"/>
      <c r="D427" s="20"/>
      <c r="E427" s="20"/>
      <c r="F427" s="20"/>
      <c r="G427" s="20"/>
      <c r="H427" s="20"/>
      <c r="I427" s="48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</row>
    <row r="428">
      <c r="A428" s="20"/>
      <c r="B428" s="20"/>
      <c r="C428" s="20"/>
      <c r="D428" s="20"/>
      <c r="E428" s="20"/>
      <c r="F428" s="20"/>
      <c r="G428" s="20"/>
      <c r="H428" s="20"/>
      <c r="I428" s="48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</row>
    <row r="429">
      <c r="A429" s="20"/>
      <c r="B429" s="20"/>
      <c r="C429" s="20"/>
      <c r="D429" s="20"/>
      <c r="E429" s="20"/>
      <c r="F429" s="20"/>
      <c r="G429" s="20"/>
      <c r="H429" s="20"/>
      <c r="I429" s="48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</row>
    <row r="430">
      <c r="A430" s="20"/>
      <c r="B430" s="20"/>
      <c r="C430" s="20"/>
      <c r="D430" s="20"/>
      <c r="E430" s="20"/>
      <c r="F430" s="20"/>
      <c r="G430" s="20"/>
      <c r="H430" s="20"/>
      <c r="I430" s="48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</row>
    <row r="431">
      <c r="A431" s="20"/>
      <c r="B431" s="20"/>
      <c r="C431" s="20"/>
      <c r="D431" s="20"/>
      <c r="E431" s="20"/>
      <c r="F431" s="20"/>
      <c r="G431" s="20"/>
      <c r="H431" s="20"/>
      <c r="I431" s="48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</row>
    <row r="432">
      <c r="A432" s="20"/>
      <c r="B432" s="20"/>
      <c r="C432" s="20"/>
      <c r="D432" s="20"/>
      <c r="E432" s="20"/>
      <c r="F432" s="20"/>
      <c r="G432" s="20"/>
      <c r="H432" s="20"/>
      <c r="I432" s="48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</row>
    <row r="433">
      <c r="A433" s="20"/>
      <c r="B433" s="20"/>
      <c r="C433" s="20"/>
      <c r="D433" s="20"/>
      <c r="E433" s="20"/>
      <c r="F433" s="20"/>
      <c r="G433" s="20"/>
      <c r="H433" s="20"/>
      <c r="I433" s="48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</row>
    <row r="434">
      <c r="A434" s="20"/>
      <c r="B434" s="20"/>
      <c r="C434" s="20"/>
      <c r="D434" s="20"/>
      <c r="E434" s="20"/>
      <c r="F434" s="20"/>
      <c r="G434" s="20"/>
      <c r="H434" s="20"/>
      <c r="I434" s="48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</row>
    <row r="435">
      <c r="A435" s="20"/>
      <c r="B435" s="20"/>
      <c r="C435" s="20"/>
      <c r="D435" s="20"/>
      <c r="E435" s="20"/>
      <c r="F435" s="20"/>
      <c r="G435" s="20"/>
      <c r="H435" s="20"/>
      <c r="I435" s="48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</row>
    <row r="436">
      <c r="A436" s="20"/>
      <c r="B436" s="20"/>
      <c r="C436" s="20"/>
      <c r="D436" s="20"/>
      <c r="E436" s="20"/>
      <c r="F436" s="20"/>
      <c r="G436" s="20"/>
      <c r="H436" s="20"/>
      <c r="I436" s="48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</row>
    <row r="437">
      <c r="A437" s="20"/>
      <c r="B437" s="20"/>
      <c r="C437" s="20"/>
      <c r="D437" s="20"/>
      <c r="E437" s="20"/>
      <c r="F437" s="20"/>
      <c r="G437" s="20"/>
      <c r="H437" s="20"/>
      <c r="I437" s="48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</row>
    <row r="438">
      <c r="A438" s="20"/>
      <c r="B438" s="20"/>
      <c r="C438" s="20"/>
      <c r="D438" s="20"/>
      <c r="E438" s="20"/>
      <c r="F438" s="20"/>
      <c r="G438" s="20"/>
      <c r="H438" s="20"/>
      <c r="I438" s="48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</row>
    <row r="439">
      <c r="A439" s="20"/>
      <c r="B439" s="20"/>
      <c r="C439" s="20"/>
      <c r="D439" s="20"/>
      <c r="E439" s="20"/>
      <c r="F439" s="20"/>
      <c r="G439" s="20"/>
      <c r="H439" s="20"/>
      <c r="I439" s="48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</row>
    <row r="440">
      <c r="A440" s="20"/>
      <c r="B440" s="20"/>
      <c r="C440" s="20"/>
      <c r="D440" s="20"/>
      <c r="E440" s="20"/>
      <c r="F440" s="20"/>
      <c r="G440" s="20"/>
      <c r="H440" s="20"/>
      <c r="I440" s="48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</row>
    <row r="441">
      <c r="A441" s="20"/>
      <c r="B441" s="20"/>
      <c r="C441" s="20"/>
      <c r="D441" s="20"/>
      <c r="E441" s="20"/>
      <c r="F441" s="20"/>
      <c r="G441" s="20"/>
      <c r="H441" s="20"/>
      <c r="I441" s="48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</row>
    <row r="442">
      <c r="A442" s="20"/>
      <c r="B442" s="20"/>
      <c r="C442" s="20"/>
      <c r="D442" s="20"/>
      <c r="E442" s="20"/>
      <c r="F442" s="20"/>
      <c r="G442" s="20"/>
      <c r="H442" s="20"/>
      <c r="I442" s="48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</row>
    <row r="443">
      <c r="A443" s="20"/>
      <c r="B443" s="20"/>
      <c r="C443" s="20"/>
      <c r="D443" s="20"/>
      <c r="E443" s="20"/>
      <c r="F443" s="20"/>
      <c r="G443" s="20"/>
      <c r="H443" s="20"/>
      <c r="I443" s="48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</row>
    <row r="444">
      <c r="A444" s="20"/>
      <c r="B444" s="20"/>
      <c r="C444" s="20"/>
      <c r="D444" s="20"/>
      <c r="E444" s="20"/>
      <c r="F444" s="20"/>
      <c r="G444" s="20"/>
      <c r="H444" s="20"/>
      <c r="I444" s="48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</row>
    <row r="445">
      <c r="A445" s="20"/>
      <c r="B445" s="20"/>
      <c r="C445" s="20"/>
      <c r="D445" s="20"/>
      <c r="E445" s="20"/>
      <c r="F445" s="20"/>
      <c r="G445" s="20"/>
      <c r="H445" s="20"/>
      <c r="I445" s="48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</row>
    <row r="446">
      <c r="A446" s="20"/>
      <c r="B446" s="20"/>
      <c r="C446" s="20"/>
      <c r="D446" s="20"/>
      <c r="E446" s="20"/>
      <c r="F446" s="20"/>
      <c r="G446" s="20"/>
      <c r="H446" s="20"/>
      <c r="I446" s="48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</row>
    <row r="447">
      <c r="A447" s="20"/>
      <c r="B447" s="20"/>
      <c r="C447" s="20"/>
      <c r="D447" s="20"/>
      <c r="E447" s="20"/>
      <c r="F447" s="20"/>
      <c r="G447" s="20"/>
      <c r="H447" s="20"/>
      <c r="I447" s="48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</row>
    <row r="448">
      <c r="A448" s="20"/>
      <c r="B448" s="20"/>
      <c r="C448" s="20"/>
      <c r="D448" s="20"/>
      <c r="E448" s="20"/>
      <c r="F448" s="20"/>
      <c r="G448" s="20"/>
      <c r="H448" s="20"/>
      <c r="I448" s="48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</row>
    <row r="449">
      <c r="A449" s="20"/>
      <c r="B449" s="20"/>
      <c r="C449" s="20"/>
      <c r="D449" s="20"/>
      <c r="E449" s="20"/>
      <c r="F449" s="20"/>
      <c r="G449" s="20"/>
      <c r="H449" s="20"/>
      <c r="I449" s="48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</row>
    <row r="450">
      <c r="A450" s="20"/>
      <c r="B450" s="20"/>
      <c r="C450" s="20"/>
      <c r="D450" s="20"/>
      <c r="E450" s="20"/>
      <c r="F450" s="20"/>
      <c r="G450" s="20"/>
      <c r="H450" s="20"/>
      <c r="I450" s="48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</row>
    <row r="451">
      <c r="A451" s="20"/>
      <c r="B451" s="20"/>
      <c r="C451" s="20"/>
      <c r="D451" s="20"/>
      <c r="E451" s="20"/>
      <c r="F451" s="20"/>
      <c r="G451" s="20"/>
      <c r="H451" s="20"/>
      <c r="I451" s="48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</row>
    <row r="452">
      <c r="A452" s="20"/>
      <c r="B452" s="20"/>
      <c r="C452" s="20"/>
      <c r="D452" s="20"/>
      <c r="E452" s="20"/>
      <c r="F452" s="20"/>
      <c r="G452" s="20"/>
      <c r="H452" s="20"/>
      <c r="I452" s="48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</row>
    <row r="453">
      <c r="A453" s="20"/>
      <c r="B453" s="20"/>
      <c r="C453" s="20"/>
      <c r="D453" s="20"/>
      <c r="E453" s="20"/>
      <c r="F453" s="20"/>
      <c r="G453" s="20"/>
      <c r="H453" s="20"/>
      <c r="I453" s="48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</row>
    <row r="454">
      <c r="A454" s="20"/>
      <c r="B454" s="20"/>
      <c r="C454" s="20"/>
      <c r="D454" s="20"/>
      <c r="E454" s="20"/>
      <c r="F454" s="20"/>
      <c r="G454" s="20"/>
      <c r="H454" s="20"/>
      <c r="I454" s="48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</row>
    <row r="455">
      <c r="A455" s="20"/>
      <c r="B455" s="20"/>
      <c r="C455" s="20"/>
      <c r="D455" s="20"/>
      <c r="E455" s="20"/>
      <c r="F455" s="20"/>
      <c r="G455" s="20"/>
      <c r="H455" s="20"/>
      <c r="I455" s="48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</row>
    <row r="456">
      <c r="A456" s="20"/>
      <c r="B456" s="20"/>
      <c r="C456" s="20"/>
      <c r="D456" s="20"/>
      <c r="E456" s="20"/>
      <c r="F456" s="20"/>
      <c r="G456" s="20"/>
      <c r="H456" s="20"/>
      <c r="I456" s="48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</row>
    <row r="457">
      <c r="A457" s="20"/>
      <c r="B457" s="20"/>
      <c r="C457" s="20"/>
      <c r="D457" s="20"/>
      <c r="E457" s="20"/>
      <c r="F457" s="20"/>
      <c r="G457" s="20"/>
      <c r="H457" s="20"/>
      <c r="I457" s="48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</row>
    <row r="458">
      <c r="A458" s="20"/>
      <c r="B458" s="20"/>
      <c r="C458" s="20"/>
      <c r="D458" s="20"/>
      <c r="E458" s="20"/>
      <c r="F458" s="20"/>
      <c r="G458" s="20"/>
      <c r="H458" s="20"/>
      <c r="I458" s="48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</row>
    <row r="459">
      <c r="A459" s="20"/>
      <c r="B459" s="20"/>
      <c r="C459" s="20"/>
      <c r="D459" s="20"/>
      <c r="E459" s="20"/>
      <c r="F459" s="20"/>
      <c r="G459" s="20"/>
      <c r="H459" s="20"/>
      <c r="I459" s="48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</row>
    <row r="460">
      <c r="A460" s="20"/>
      <c r="B460" s="20"/>
      <c r="C460" s="20"/>
      <c r="D460" s="20"/>
      <c r="E460" s="20"/>
      <c r="F460" s="20"/>
      <c r="G460" s="20"/>
      <c r="H460" s="20"/>
      <c r="I460" s="48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</row>
    <row r="461">
      <c r="A461" s="20"/>
      <c r="B461" s="20"/>
      <c r="C461" s="20"/>
      <c r="D461" s="20"/>
      <c r="E461" s="20"/>
      <c r="F461" s="20"/>
      <c r="G461" s="20"/>
      <c r="H461" s="20"/>
      <c r="I461" s="48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</row>
    <row r="462">
      <c r="A462" s="20"/>
      <c r="B462" s="20"/>
      <c r="C462" s="20"/>
      <c r="D462" s="20"/>
      <c r="E462" s="20"/>
      <c r="F462" s="20"/>
      <c r="G462" s="20"/>
      <c r="H462" s="20"/>
      <c r="I462" s="48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</row>
    <row r="463">
      <c r="A463" s="20"/>
      <c r="B463" s="20"/>
      <c r="C463" s="20"/>
      <c r="D463" s="20"/>
      <c r="E463" s="20"/>
      <c r="F463" s="20"/>
      <c r="G463" s="20"/>
      <c r="H463" s="20"/>
      <c r="I463" s="48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</row>
    <row r="464">
      <c r="A464" s="20"/>
      <c r="B464" s="20"/>
      <c r="C464" s="20"/>
      <c r="D464" s="20"/>
      <c r="E464" s="20"/>
      <c r="F464" s="20"/>
      <c r="G464" s="20"/>
      <c r="H464" s="20"/>
      <c r="I464" s="48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</row>
    <row r="465">
      <c r="A465" s="20"/>
      <c r="B465" s="20"/>
      <c r="C465" s="20"/>
      <c r="D465" s="20"/>
      <c r="E465" s="20"/>
      <c r="F465" s="20"/>
      <c r="G465" s="20"/>
      <c r="H465" s="20"/>
      <c r="I465" s="48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</row>
    <row r="466">
      <c r="A466" s="20"/>
      <c r="B466" s="20"/>
      <c r="C466" s="20"/>
      <c r="D466" s="20"/>
      <c r="E466" s="20"/>
      <c r="F466" s="20"/>
      <c r="G466" s="20"/>
      <c r="H466" s="20"/>
      <c r="I466" s="48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</row>
    <row r="467">
      <c r="A467" s="20"/>
      <c r="B467" s="20"/>
      <c r="C467" s="20"/>
      <c r="D467" s="20"/>
      <c r="E467" s="20"/>
      <c r="F467" s="20"/>
      <c r="G467" s="20"/>
      <c r="H467" s="20"/>
      <c r="I467" s="48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</row>
    <row r="468">
      <c r="A468" s="20"/>
      <c r="B468" s="20"/>
      <c r="C468" s="20"/>
      <c r="D468" s="20"/>
      <c r="E468" s="20"/>
      <c r="F468" s="20"/>
      <c r="G468" s="20"/>
      <c r="H468" s="20"/>
      <c r="I468" s="48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</row>
    <row r="469">
      <c r="A469" s="20"/>
      <c r="B469" s="20"/>
      <c r="C469" s="20"/>
      <c r="D469" s="20"/>
      <c r="E469" s="20"/>
      <c r="F469" s="20"/>
      <c r="G469" s="20"/>
      <c r="H469" s="20"/>
      <c r="I469" s="48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</row>
    <row r="470">
      <c r="A470" s="20"/>
      <c r="B470" s="20"/>
      <c r="C470" s="20"/>
      <c r="D470" s="20"/>
      <c r="E470" s="20"/>
      <c r="F470" s="20"/>
      <c r="G470" s="20"/>
      <c r="H470" s="20"/>
      <c r="I470" s="48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</row>
    <row r="471">
      <c r="A471" s="20"/>
      <c r="B471" s="20"/>
      <c r="C471" s="20"/>
      <c r="D471" s="20"/>
      <c r="E471" s="20"/>
      <c r="F471" s="20"/>
      <c r="G471" s="20"/>
      <c r="H471" s="20"/>
      <c r="I471" s="48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</row>
    <row r="472">
      <c r="A472" s="20"/>
      <c r="B472" s="20"/>
      <c r="C472" s="20"/>
      <c r="D472" s="20"/>
      <c r="E472" s="20"/>
      <c r="F472" s="20"/>
      <c r="G472" s="20"/>
      <c r="H472" s="20"/>
      <c r="I472" s="48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</row>
    <row r="473">
      <c r="A473" s="20"/>
      <c r="B473" s="20"/>
      <c r="C473" s="20"/>
      <c r="D473" s="20"/>
      <c r="E473" s="20"/>
      <c r="F473" s="20"/>
      <c r="G473" s="20"/>
      <c r="H473" s="20"/>
      <c r="I473" s="48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</row>
    <row r="474">
      <c r="A474" s="20"/>
      <c r="B474" s="20"/>
      <c r="C474" s="20"/>
      <c r="D474" s="20"/>
      <c r="E474" s="20"/>
      <c r="F474" s="20"/>
      <c r="G474" s="20"/>
      <c r="H474" s="20"/>
      <c r="I474" s="48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</row>
    <row r="475">
      <c r="A475" s="20"/>
      <c r="B475" s="20"/>
      <c r="C475" s="20"/>
      <c r="D475" s="20"/>
      <c r="E475" s="20"/>
      <c r="F475" s="20"/>
      <c r="G475" s="20"/>
      <c r="H475" s="20"/>
      <c r="I475" s="48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</row>
    <row r="476">
      <c r="A476" s="20"/>
      <c r="B476" s="20"/>
      <c r="C476" s="20"/>
      <c r="D476" s="20"/>
      <c r="E476" s="20"/>
      <c r="F476" s="20"/>
      <c r="G476" s="20"/>
      <c r="H476" s="20"/>
      <c r="I476" s="48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</row>
    <row r="477">
      <c r="A477" s="20"/>
      <c r="B477" s="20"/>
      <c r="C477" s="20"/>
      <c r="D477" s="20"/>
      <c r="E477" s="20"/>
      <c r="F477" s="20"/>
      <c r="G477" s="20"/>
      <c r="H477" s="20"/>
      <c r="I477" s="48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</row>
    <row r="478">
      <c r="A478" s="20"/>
      <c r="B478" s="20"/>
      <c r="C478" s="20"/>
      <c r="D478" s="20"/>
      <c r="E478" s="20"/>
      <c r="F478" s="20"/>
      <c r="G478" s="20"/>
      <c r="H478" s="20"/>
      <c r="I478" s="48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</row>
    <row r="479">
      <c r="A479" s="20"/>
      <c r="B479" s="20"/>
      <c r="C479" s="20"/>
      <c r="D479" s="20"/>
      <c r="E479" s="20"/>
      <c r="F479" s="20"/>
      <c r="G479" s="20"/>
      <c r="H479" s="20"/>
      <c r="I479" s="48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</row>
    <row r="480">
      <c r="A480" s="20"/>
      <c r="B480" s="20"/>
      <c r="C480" s="20"/>
      <c r="D480" s="20"/>
      <c r="E480" s="20"/>
      <c r="F480" s="20"/>
      <c r="G480" s="20"/>
      <c r="H480" s="20"/>
      <c r="I480" s="48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</row>
    <row r="481">
      <c r="A481" s="20"/>
      <c r="B481" s="20"/>
      <c r="C481" s="20"/>
      <c r="D481" s="20"/>
      <c r="E481" s="20"/>
      <c r="F481" s="20"/>
      <c r="G481" s="20"/>
      <c r="H481" s="20"/>
      <c r="I481" s="48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</row>
    <row r="482">
      <c r="A482" s="20"/>
      <c r="B482" s="20"/>
      <c r="C482" s="20"/>
      <c r="D482" s="20"/>
      <c r="E482" s="20"/>
      <c r="F482" s="20"/>
      <c r="G482" s="20"/>
      <c r="H482" s="20"/>
      <c r="I482" s="48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</row>
    <row r="483">
      <c r="A483" s="20"/>
      <c r="B483" s="20"/>
      <c r="C483" s="20"/>
      <c r="D483" s="20"/>
      <c r="E483" s="20"/>
      <c r="F483" s="20"/>
      <c r="G483" s="20"/>
      <c r="H483" s="20"/>
      <c r="I483" s="48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</row>
    <row r="484">
      <c r="A484" s="20"/>
      <c r="B484" s="20"/>
      <c r="C484" s="20"/>
      <c r="D484" s="20"/>
      <c r="E484" s="20"/>
      <c r="F484" s="20"/>
      <c r="G484" s="20"/>
      <c r="H484" s="20"/>
      <c r="I484" s="48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</row>
    <row r="485">
      <c r="A485" s="20"/>
      <c r="B485" s="20"/>
      <c r="C485" s="20"/>
      <c r="D485" s="20"/>
      <c r="E485" s="20"/>
      <c r="F485" s="20"/>
      <c r="G485" s="20"/>
      <c r="H485" s="20"/>
      <c r="I485" s="48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</row>
    <row r="486">
      <c r="A486" s="20"/>
      <c r="B486" s="20"/>
      <c r="C486" s="20"/>
      <c r="D486" s="20"/>
      <c r="E486" s="20"/>
      <c r="F486" s="20"/>
      <c r="G486" s="20"/>
      <c r="H486" s="20"/>
      <c r="I486" s="48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</row>
    <row r="487">
      <c r="A487" s="20"/>
      <c r="B487" s="20"/>
      <c r="C487" s="20"/>
      <c r="D487" s="20"/>
      <c r="E487" s="20"/>
      <c r="F487" s="20"/>
      <c r="G487" s="20"/>
      <c r="H487" s="20"/>
      <c r="I487" s="48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</row>
    <row r="488">
      <c r="A488" s="20"/>
      <c r="B488" s="20"/>
      <c r="C488" s="20"/>
      <c r="D488" s="20"/>
      <c r="E488" s="20"/>
      <c r="F488" s="20"/>
      <c r="G488" s="20"/>
      <c r="H488" s="20"/>
      <c r="I488" s="48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</row>
    <row r="489">
      <c r="A489" s="20"/>
      <c r="B489" s="20"/>
      <c r="C489" s="20"/>
      <c r="D489" s="20"/>
      <c r="E489" s="20"/>
      <c r="F489" s="20"/>
      <c r="G489" s="20"/>
      <c r="H489" s="20"/>
      <c r="I489" s="48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</row>
    <row r="490">
      <c r="A490" s="20"/>
      <c r="B490" s="20"/>
      <c r="C490" s="20"/>
      <c r="D490" s="20"/>
      <c r="E490" s="20"/>
      <c r="F490" s="20"/>
      <c r="G490" s="20"/>
      <c r="H490" s="20"/>
      <c r="I490" s="48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</row>
    <row r="491">
      <c r="A491" s="20"/>
      <c r="B491" s="20"/>
      <c r="C491" s="20"/>
      <c r="D491" s="20"/>
      <c r="E491" s="20"/>
      <c r="F491" s="20"/>
      <c r="G491" s="20"/>
      <c r="H491" s="20"/>
      <c r="I491" s="48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</row>
    <row r="492">
      <c r="A492" s="20"/>
      <c r="B492" s="20"/>
      <c r="C492" s="20"/>
      <c r="D492" s="20"/>
      <c r="E492" s="20"/>
      <c r="F492" s="20"/>
      <c r="G492" s="20"/>
      <c r="H492" s="20"/>
      <c r="I492" s="48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</row>
    <row r="493">
      <c r="A493" s="20"/>
      <c r="B493" s="20"/>
      <c r="C493" s="20"/>
      <c r="D493" s="20"/>
      <c r="E493" s="20"/>
      <c r="F493" s="20"/>
      <c r="G493" s="20"/>
      <c r="H493" s="20"/>
      <c r="I493" s="48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</row>
    <row r="494">
      <c r="A494" s="20"/>
      <c r="B494" s="20"/>
      <c r="C494" s="20"/>
      <c r="D494" s="20"/>
      <c r="E494" s="20"/>
      <c r="F494" s="20"/>
      <c r="G494" s="20"/>
      <c r="H494" s="20"/>
      <c r="I494" s="48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</row>
    <row r="495">
      <c r="A495" s="20"/>
      <c r="B495" s="20"/>
      <c r="C495" s="20"/>
      <c r="D495" s="20"/>
      <c r="E495" s="20"/>
      <c r="F495" s="20"/>
      <c r="G495" s="20"/>
      <c r="H495" s="20"/>
      <c r="I495" s="48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</row>
    <row r="496">
      <c r="A496" s="20"/>
      <c r="B496" s="20"/>
      <c r="C496" s="20"/>
      <c r="D496" s="20"/>
      <c r="E496" s="20"/>
      <c r="F496" s="20"/>
      <c r="G496" s="20"/>
      <c r="H496" s="20"/>
      <c r="I496" s="48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</row>
    <row r="497">
      <c r="A497" s="20"/>
      <c r="B497" s="20"/>
      <c r="C497" s="20"/>
      <c r="D497" s="20"/>
      <c r="E497" s="20"/>
      <c r="F497" s="20"/>
      <c r="G497" s="20"/>
      <c r="H497" s="20"/>
      <c r="I497" s="48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</row>
    <row r="498">
      <c r="A498" s="20"/>
      <c r="B498" s="20"/>
      <c r="C498" s="20"/>
      <c r="D498" s="20"/>
      <c r="E498" s="20"/>
      <c r="F498" s="20"/>
      <c r="G498" s="20"/>
      <c r="H498" s="20"/>
      <c r="I498" s="48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</row>
    <row r="499">
      <c r="A499" s="20"/>
      <c r="B499" s="20"/>
      <c r="C499" s="20"/>
      <c r="D499" s="20"/>
      <c r="E499" s="20"/>
      <c r="F499" s="20"/>
      <c r="G499" s="20"/>
      <c r="H499" s="20"/>
      <c r="I499" s="48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</row>
    <row r="500">
      <c r="A500" s="20"/>
      <c r="B500" s="20"/>
      <c r="C500" s="20"/>
      <c r="D500" s="20"/>
      <c r="E500" s="20"/>
      <c r="F500" s="20"/>
      <c r="G500" s="20"/>
      <c r="H500" s="20"/>
      <c r="I500" s="48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</row>
    <row r="501">
      <c r="A501" s="20"/>
      <c r="B501" s="20"/>
      <c r="C501" s="20"/>
      <c r="D501" s="20"/>
      <c r="E501" s="20"/>
      <c r="F501" s="20"/>
      <c r="G501" s="20"/>
      <c r="H501" s="20"/>
      <c r="I501" s="48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</row>
    <row r="502">
      <c r="A502" s="20"/>
      <c r="B502" s="20"/>
      <c r="C502" s="20"/>
      <c r="D502" s="20"/>
      <c r="E502" s="20"/>
      <c r="F502" s="20"/>
      <c r="G502" s="20"/>
      <c r="H502" s="20"/>
      <c r="I502" s="48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</row>
    <row r="503">
      <c r="A503" s="20"/>
      <c r="B503" s="20"/>
      <c r="C503" s="20"/>
      <c r="D503" s="20"/>
      <c r="E503" s="20"/>
      <c r="F503" s="20"/>
      <c r="G503" s="20"/>
      <c r="H503" s="20"/>
      <c r="I503" s="48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</row>
    <row r="504">
      <c r="A504" s="20"/>
      <c r="B504" s="20"/>
      <c r="C504" s="20"/>
      <c r="D504" s="20"/>
      <c r="E504" s="20"/>
      <c r="F504" s="20"/>
      <c r="G504" s="20"/>
      <c r="H504" s="20"/>
      <c r="I504" s="48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</row>
    <row r="505">
      <c r="A505" s="20"/>
      <c r="B505" s="20"/>
      <c r="C505" s="20"/>
      <c r="D505" s="20"/>
      <c r="E505" s="20"/>
      <c r="F505" s="20"/>
      <c r="G505" s="20"/>
      <c r="H505" s="20"/>
      <c r="I505" s="48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</row>
    <row r="506">
      <c r="A506" s="20"/>
      <c r="B506" s="20"/>
      <c r="C506" s="20"/>
      <c r="D506" s="20"/>
      <c r="E506" s="20"/>
      <c r="F506" s="20"/>
      <c r="G506" s="20"/>
      <c r="H506" s="20"/>
      <c r="I506" s="48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</row>
    <row r="507">
      <c r="A507" s="20"/>
      <c r="B507" s="20"/>
      <c r="C507" s="20"/>
      <c r="D507" s="20"/>
      <c r="E507" s="20"/>
      <c r="F507" s="20"/>
      <c r="G507" s="20"/>
      <c r="H507" s="20"/>
      <c r="I507" s="48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</row>
    <row r="508">
      <c r="A508" s="20"/>
      <c r="B508" s="20"/>
      <c r="C508" s="20"/>
      <c r="D508" s="20"/>
      <c r="E508" s="20"/>
      <c r="F508" s="20"/>
      <c r="G508" s="20"/>
      <c r="H508" s="20"/>
      <c r="I508" s="48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</row>
    <row r="509">
      <c r="A509" s="20"/>
      <c r="B509" s="20"/>
      <c r="C509" s="20"/>
      <c r="D509" s="20"/>
      <c r="E509" s="20"/>
      <c r="F509" s="20"/>
      <c r="G509" s="20"/>
      <c r="H509" s="20"/>
      <c r="I509" s="48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</row>
    <row r="510">
      <c r="A510" s="20"/>
      <c r="B510" s="20"/>
      <c r="C510" s="20"/>
      <c r="D510" s="20"/>
      <c r="E510" s="20"/>
      <c r="F510" s="20"/>
      <c r="G510" s="20"/>
      <c r="H510" s="20"/>
      <c r="I510" s="48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</row>
    <row r="511">
      <c r="A511" s="20"/>
      <c r="B511" s="20"/>
      <c r="C511" s="20"/>
      <c r="D511" s="20"/>
      <c r="E511" s="20"/>
      <c r="F511" s="20"/>
      <c r="G511" s="20"/>
      <c r="H511" s="20"/>
      <c r="I511" s="48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</row>
    <row r="512">
      <c r="A512" s="20"/>
      <c r="B512" s="20"/>
      <c r="C512" s="20"/>
      <c r="D512" s="20"/>
      <c r="E512" s="20"/>
      <c r="F512" s="20"/>
      <c r="G512" s="20"/>
      <c r="H512" s="20"/>
      <c r="I512" s="48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</row>
    <row r="513">
      <c r="A513" s="20"/>
      <c r="B513" s="20"/>
      <c r="C513" s="20"/>
      <c r="D513" s="20"/>
      <c r="E513" s="20"/>
      <c r="F513" s="20"/>
      <c r="G513" s="20"/>
      <c r="H513" s="20"/>
      <c r="I513" s="48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</row>
    <row r="514">
      <c r="A514" s="20"/>
      <c r="B514" s="20"/>
      <c r="C514" s="20"/>
      <c r="D514" s="20"/>
      <c r="E514" s="20"/>
      <c r="F514" s="20"/>
      <c r="G514" s="20"/>
      <c r="H514" s="20"/>
      <c r="I514" s="48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</row>
    <row r="515">
      <c r="A515" s="20"/>
      <c r="B515" s="20"/>
      <c r="C515" s="20"/>
      <c r="D515" s="20"/>
      <c r="E515" s="20"/>
      <c r="F515" s="20"/>
      <c r="G515" s="20"/>
      <c r="H515" s="20"/>
      <c r="I515" s="48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</row>
    <row r="516">
      <c r="A516" s="20"/>
      <c r="B516" s="20"/>
      <c r="C516" s="20"/>
      <c r="D516" s="20"/>
      <c r="E516" s="20"/>
      <c r="F516" s="20"/>
      <c r="G516" s="20"/>
      <c r="H516" s="20"/>
      <c r="I516" s="48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</row>
    <row r="517">
      <c r="A517" s="20"/>
      <c r="B517" s="20"/>
      <c r="C517" s="20"/>
      <c r="D517" s="20"/>
      <c r="E517" s="20"/>
      <c r="F517" s="20"/>
      <c r="G517" s="20"/>
      <c r="H517" s="20"/>
      <c r="I517" s="48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</row>
    <row r="518">
      <c r="A518" s="20"/>
      <c r="B518" s="20"/>
      <c r="C518" s="20"/>
      <c r="D518" s="20"/>
      <c r="E518" s="20"/>
      <c r="F518" s="20"/>
      <c r="G518" s="20"/>
      <c r="H518" s="20"/>
      <c r="I518" s="48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</row>
    <row r="519">
      <c r="A519" s="20"/>
      <c r="B519" s="20"/>
      <c r="C519" s="20"/>
      <c r="D519" s="20"/>
      <c r="E519" s="20"/>
      <c r="F519" s="20"/>
      <c r="G519" s="20"/>
      <c r="H519" s="20"/>
      <c r="I519" s="48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</row>
    <row r="520">
      <c r="A520" s="20"/>
      <c r="B520" s="20"/>
      <c r="C520" s="20"/>
      <c r="D520" s="20"/>
      <c r="E520" s="20"/>
      <c r="F520" s="20"/>
      <c r="G520" s="20"/>
      <c r="H520" s="20"/>
      <c r="I520" s="48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</row>
    <row r="521">
      <c r="A521" s="20"/>
      <c r="B521" s="20"/>
      <c r="C521" s="20"/>
      <c r="D521" s="20"/>
      <c r="E521" s="20"/>
      <c r="F521" s="20"/>
      <c r="G521" s="20"/>
      <c r="H521" s="20"/>
      <c r="I521" s="48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</row>
    <row r="522">
      <c r="A522" s="20"/>
      <c r="B522" s="20"/>
      <c r="C522" s="20"/>
      <c r="D522" s="20"/>
      <c r="E522" s="20"/>
      <c r="F522" s="20"/>
      <c r="G522" s="20"/>
      <c r="H522" s="20"/>
      <c r="I522" s="48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</row>
    <row r="523">
      <c r="A523" s="20"/>
      <c r="B523" s="20"/>
      <c r="C523" s="20"/>
      <c r="D523" s="20"/>
      <c r="E523" s="20"/>
      <c r="F523" s="20"/>
      <c r="G523" s="20"/>
      <c r="H523" s="20"/>
      <c r="I523" s="48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</row>
    <row r="524">
      <c r="A524" s="20"/>
      <c r="B524" s="20"/>
      <c r="C524" s="20"/>
      <c r="D524" s="20"/>
      <c r="E524" s="20"/>
      <c r="F524" s="20"/>
      <c r="G524" s="20"/>
      <c r="H524" s="20"/>
      <c r="I524" s="48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</row>
    <row r="525">
      <c r="A525" s="20"/>
      <c r="B525" s="20"/>
      <c r="C525" s="20"/>
      <c r="D525" s="20"/>
      <c r="E525" s="20"/>
      <c r="F525" s="20"/>
      <c r="G525" s="20"/>
      <c r="H525" s="20"/>
      <c r="I525" s="48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</row>
    <row r="526">
      <c r="A526" s="20"/>
      <c r="B526" s="20"/>
      <c r="C526" s="20"/>
      <c r="D526" s="20"/>
      <c r="E526" s="20"/>
      <c r="F526" s="20"/>
      <c r="G526" s="20"/>
      <c r="H526" s="20"/>
      <c r="I526" s="48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</row>
    <row r="527">
      <c r="A527" s="20"/>
      <c r="B527" s="20"/>
      <c r="C527" s="20"/>
      <c r="D527" s="20"/>
      <c r="E527" s="20"/>
      <c r="F527" s="20"/>
      <c r="G527" s="20"/>
      <c r="H527" s="20"/>
      <c r="I527" s="48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</row>
    <row r="528">
      <c r="A528" s="20"/>
      <c r="B528" s="20"/>
      <c r="C528" s="20"/>
      <c r="D528" s="20"/>
      <c r="E528" s="20"/>
      <c r="F528" s="20"/>
      <c r="G528" s="20"/>
      <c r="H528" s="20"/>
      <c r="I528" s="48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</row>
    <row r="529">
      <c r="A529" s="20"/>
      <c r="B529" s="20"/>
      <c r="C529" s="20"/>
      <c r="D529" s="20"/>
      <c r="E529" s="20"/>
      <c r="F529" s="20"/>
      <c r="G529" s="20"/>
      <c r="H529" s="20"/>
      <c r="I529" s="48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</row>
    <row r="530">
      <c r="A530" s="20"/>
      <c r="B530" s="20"/>
      <c r="C530" s="20"/>
      <c r="D530" s="20"/>
      <c r="E530" s="20"/>
      <c r="F530" s="20"/>
      <c r="G530" s="20"/>
      <c r="H530" s="20"/>
      <c r="I530" s="48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</row>
    <row r="531">
      <c r="A531" s="20"/>
      <c r="B531" s="20"/>
      <c r="C531" s="20"/>
      <c r="D531" s="20"/>
      <c r="E531" s="20"/>
      <c r="F531" s="20"/>
      <c r="G531" s="20"/>
      <c r="H531" s="20"/>
      <c r="I531" s="48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</row>
    <row r="532">
      <c r="A532" s="20"/>
      <c r="B532" s="20"/>
      <c r="C532" s="20"/>
      <c r="D532" s="20"/>
      <c r="E532" s="20"/>
      <c r="F532" s="20"/>
      <c r="G532" s="20"/>
      <c r="H532" s="20"/>
      <c r="I532" s="48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</row>
    <row r="533">
      <c r="A533" s="20"/>
      <c r="B533" s="20"/>
      <c r="C533" s="20"/>
      <c r="D533" s="20"/>
      <c r="E533" s="20"/>
      <c r="F533" s="20"/>
      <c r="G533" s="20"/>
      <c r="H533" s="20"/>
      <c r="I533" s="48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</row>
    <row r="534">
      <c r="A534" s="20"/>
      <c r="B534" s="20"/>
      <c r="C534" s="20"/>
      <c r="D534" s="20"/>
      <c r="E534" s="20"/>
      <c r="F534" s="20"/>
      <c r="G534" s="20"/>
      <c r="H534" s="20"/>
      <c r="I534" s="48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</row>
    <row r="535">
      <c r="A535" s="20"/>
      <c r="B535" s="20"/>
      <c r="C535" s="20"/>
      <c r="D535" s="20"/>
      <c r="E535" s="20"/>
      <c r="F535" s="20"/>
      <c r="G535" s="20"/>
      <c r="H535" s="20"/>
      <c r="I535" s="48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</row>
    <row r="536">
      <c r="A536" s="20"/>
      <c r="B536" s="20"/>
      <c r="C536" s="20"/>
      <c r="D536" s="20"/>
      <c r="E536" s="20"/>
      <c r="F536" s="20"/>
      <c r="G536" s="20"/>
      <c r="H536" s="20"/>
      <c r="I536" s="48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</row>
    <row r="537">
      <c r="A537" s="20"/>
      <c r="B537" s="20"/>
      <c r="C537" s="20"/>
      <c r="D537" s="20"/>
      <c r="E537" s="20"/>
      <c r="F537" s="20"/>
      <c r="G537" s="20"/>
      <c r="H537" s="20"/>
      <c r="I537" s="48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</row>
    <row r="538">
      <c r="A538" s="20"/>
      <c r="B538" s="20"/>
      <c r="C538" s="20"/>
      <c r="D538" s="20"/>
      <c r="E538" s="20"/>
      <c r="F538" s="20"/>
      <c r="G538" s="20"/>
      <c r="H538" s="20"/>
      <c r="I538" s="48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</row>
    <row r="539">
      <c r="A539" s="20"/>
      <c r="B539" s="20"/>
      <c r="C539" s="20"/>
      <c r="D539" s="20"/>
      <c r="E539" s="20"/>
      <c r="F539" s="20"/>
      <c r="G539" s="20"/>
      <c r="H539" s="20"/>
      <c r="I539" s="48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</row>
    <row r="540">
      <c r="A540" s="20"/>
      <c r="B540" s="20"/>
      <c r="C540" s="20"/>
      <c r="D540" s="20"/>
      <c r="E540" s="20"/>
      <c r="F540" s="20"/>
      <c r="G540" s="20"/>
      <c r="H540" s="20"/>
      <c r="I540" s="48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</row>
    <row r="541">
      <c r="A541" s="20"/>
      <c r="B541" s="20"/>
      <c r="C541" s="20"/>
      <c r="D541" s="20"/>
      <c r="E541" s="20"/>
      <c r="F541" s="20"/>
      <c r="G541" s="20"/>
      <c r="H541" s="20"/>
      <c r="I541" s="48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</row>
    <row r="542">
      <c r="A542" s="20"/>
      <c r="B542" s="20"/>
      <c r="C542" s="20"/>
      <c r="D542" s="20"/>
      <c r="E542" s="20"/>
      <c r="F542" s="20"/>
      <c r="G542" s="20"/>
      <c r="H542" s="20"/>
      <c r="I542" s="48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</row>
    <row r="543">
      <c r="A543" s="20"/>
      <c r="B543" s="20"/>
      <c r="C543" s="20"/>
      <c r="D543" s="20"/>
      <c r="E543" s="20"/>
      <c r="F543" s="20"/>
      <c r="G543" s="20"/>
      <c r="H543" s="20"/>
      <c r="I543" s="48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</row>
    <row r="544">
      <c r="A544" s="20"/>
      <c r="B544" s="20"/>
      <c r="C544" s="20"/>
      <c r="D544" s="20"/>
      <c r="E544" s="20"/>
      <c r="F544" s="20"/>
      <c r="G544" s="20"/>
      <c r="H544" s="20"/>
      <c r="I544" s="48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</row>
    <row r="545">
      <c r="A545" s="20"/>
      <c r="B545" s="20"/>
      <c r="C545" s="20"/>
      <c r="D545" s="20"/>
      <c r="E545" s="20"/>
      <c r="F545" s="20"/>
      <c r="G545" s="20"/>
      <c r="H545" s="20"/>
      <c r="I545" s="48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</row>
    <row r="546">
      <c r="A546" s="20"/>
      <c r="B546" s="20"/>
      <c r="C546" s="20"/>
      <c r="D546" s="20"/>
      <c r="E546" s="20"/>
      <c r="F546" s="20"/>
      <c r="G546" s="20"/>
      <c r="H546" s="20"/>
      <c r="I546" s="48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</row>
    <row r="547">
      <c r="A547" s="20"/>
      <c r="B547" s="20"/>
      <c r="C547" s="20"/>
      <c r="D547" s="20"/>
      <c r="E547" s="20"/>
      <c r="F547" s="20"/>
      <c r="G547" s="20"/>
      <c r="H547" s="20"/>
      <c r="I547" s="48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</row>
    <row r="548">
      <c r="A548" s="20"/>
      <c r="B548" s="20"/>
      <c r="C548" s="20"/>
      <c r="D548" s="20"/>
      <c r="E548" s="20"/>
      <c r="F548" s="20"/>
      <c r="G548" s="20"/>
      <c r="H548" s="20"/>
      <c r="I548" s="48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</row>
    <row r="549">
      <c r="A549" s="20"/>
      <c r="B549" s="20"/>
      <c r="C549" s="20"/>
      <c r="D549" s="20"/>
      <c r="E549" s="20"/>
      <c r="F549" s="20"/>
      <c r="G549" s="20"/>
      <c r="H549" s="20"/>
      <c r="I549" s="48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</row>
    <row r="550">
      <c r="A550" s="20"/>
      <c r="B550" s="20"/>
      <c r="C550" s="20"/>
      <c r="D550" s="20"/>
      <c r="E550" s="20"/>
      <c r="F550" s="20"/>
      <c r="G550" s="20"/>
      <c r="H550" s="20"/>
      <c r="I550" s="48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</row>
    <row r="551">
      <c r="A551" s="20"/>
      <c r="B551" s="20"/>
      <c r="C551" s="20"/>
      <c r="D551" s="20"/>
      <c r="E551" s="20"/>
      <c r="F551" s="20"/>
      <c r="G551" s="20"/>
      <c r="H551" s="20"/>
      <c r="I551" s="48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</row>
    <row r="552">
      <c r="A552" s="20"/>
      <c r="B552" s="20"/>
      <c r="C552" s="20"/>
      <c r="D552" s="20"/>
      <c r="E552" s="20"/>
      <c r="F552" s="20"/>
      <c r="G552" s="20"/>
      <c r="H552" s="20"/>
      <c r="I552" s="48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</row>
    <row r="553">
      <c r="A553" s="20"/>
      <c r="B553" s="20"/>
      <c r="C553" s="20"/>
      <c r="D553" s="20"/>
      <c r="E553" s="20"/>
      <c r="F553" s="20"/>
      <c r="G553" s="20"/>
      <c r="H553" s="20"/>
      <c r="I553" s="48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</row>
    <row r="554">
      <c r="A554" s="20"/>
      <c r="B554" s="20"/>
      <c r="C554" s="20"/>
      <c r="D554" s="20"/>
      <c r="E554" s="20"/>
      <c r="F554" s="20"/>
      <c r="G554" s="20"/>
      <c r="H554" s="20"/>
      <c r="I554" s="48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</row>
    <row r="555">
      <c r="A555" s="20"/>
      <c r="B555" s="20"/>
      <c r="C555" s="20"/>
      <c r="D555" s="20"/>
      <c r="E555" s="20"/>
      <c r="F555" s="20"/>
      <c r="G555" s="20"/>
      <c r="H555" s="20"/>
      <c r="I555" s="48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</row>
    <row r="556">
      <c r="A556" s="20"/>
      <c r="B556" s="20"/>
      <c r="C556" s="20"/>
      <c r="D556" s="20"/>
      <c r="E556" s="20"/>
      <c r="F556" s="20"/>
      <c r="G556" s="20"/>
      <c r="H556" s="20"/>
      <c r="I556" s="48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</row>
    <row r="557">
      <c r="A557" s="20"/>
      <c r="B557" s="20"/>
      <c r="C557" s="20"/>
      <c r="D557" s="20"/>
      <c r="E557" s="20"/>
      <c r="F557" s="20"/>
      <c r="G557" s="20"/>
      <c r="H557" s="20"/>
      <c r="I557" s="48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</row>
    <row r="558">
      <c r="A558" s="20"/>
      <c r="B558" s="20"/>
      <c r="C558" s="20"/>
      <c r="D558" s="20"/>
      <c r="E558" s="20"/>
      <c r="F558" s="20"/>
      <c r="G558" s="20"/>
      <c r="H558" s="20"/>
      <c r="I558" s="48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</row>
    <row r="559">
      <c r="A559" s="20"/>
      <c r="B559" s="20"/>
      <c r="C559" s="20"/>
      <c r="D559" s="20"/>
      <c r="E559" s="20"/>
      <c r="F559" s="20"/>
      <c r="G559" s="20"/>
      <c r="H559" s="20"/>
      <c r="I559" s="48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</row>
    <row r="560">
      <c r="A560" s="20"/>
      <c r="B560" s="20"/>
      <c r="C560" s="20"/>
      <c r="D560" s="20"/>
      <c r="E560" s="20"/>
      <c r="F560" s="20"/>
      <c r="G560" s="20"/>
      <c r="H560" s="20"/>
      <c r="I560" s="48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</row>
    <row r="561">
      <c r="A561" s="20"/>
      <c r="B561" s="20"/>
      <c r="C561" s="20"/>
      <c r="D561" s="20"/>
      <c r="E561" s="20"/>
      <c r="F561" s="20"/>
      <c r="G561" s="20"/>
      <c r="H561" s="20"/>
      <c r="I561" s="48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</row>
    <row r="562">
      <c r="A562" s="20"/>
      <c r="B562" s="20"/>
      <c r="C562" s="20"/>
      <c r="D562" s="20"/>
      <c r="E562" s="20"/>
      <c r="F562" s="20"/>
      <c r="G562" s="20"/>
      <c r="H562" s="20"/>
      <c r="I562" s="48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</row>
    <row r="563">
      <c r="A563" s="20"/>
      <c r="B563" s="20"/>
      <c r="C563" s="20"/>
      <c r="D563" s="20"/>
      <c r="E563" s="20"/>
      <c r="F563" s="20"/>
      <c r="G563" s="20"/>
      <c r="H563" s="20"/>
      <c r="I563" s="48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</row>
    <row r="564">
      <c r="A564" s="20"/>
      <c r="B564" s="20"/>
      <c r="C564" s="20"/>
      <c r="D564" s="20"/>
      <c r="E564" s="20"/>
      <c r="F564" s="20"/>
      <c r="G564" s="20"/>
      <c r="H564" s="20"/>
      <c r="I564" s="48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</row>
    <row r="565">
      <c r="A565" s="20"/>
      <c r="B565" s="20"/>
      <c r="C565" s="20"/>
      <c r="D565" s="20"/>
      <c r="E565" s="20"/>
      <c r="F565" s="20"/>
      <c r="G565" s="20"/>
      <c r="H565" s="20"/>
      <c r="I565" s="48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</row>
    <row r="566">
      <c r="A566" s="20"/>
      <c r="B566" s="20"/>
      <c r="C566" s="20"/>
      <c r="D566" s="20"/>
      <c r="E566" s="20"/>
      <c r="F566" s="20"/>
      <c r="G566" s="20"/>
      <c r="H566" s="20"/>
      <c r="I566" s="48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</row>
    <row r="567">
      <c r="A567" s="20"/>
      <c r="B567" s="20"/>
      <c r="C567" s="20"/>
      <c r="D567" s="20"/>
      <c r="E567" s="20"/>
      <c r="F567" s="20"/>
      <c r="G567" s="20"/>
      <c r="H567" s="20"/>
      <c r="I567" s="48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</row>
    <row r="568">
      <c r="A568" s="20"/>
      <c r="B568" s="20"/>
      <c r="C568" s="20"/>
      <c r="D568" s="20"/>
      <c r="E568" s="20"/>
      <c r="F568" s="20"/>
      <c r="G568" s="20"/>
      <c r="H568" s="20"/>
      <c r="I568" s="48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</row>
    <row r="569">
      <c r="A569" s="20"/>
      <c r="B569" s="20"/>
      <c r="C569" s="20"/>
      <c r="D569" s="20"/>
      <c r="E569" s="20"/>
      <c r="F569" s="20"/>
      <c r="G569" s="20"/>
      <c r="H569" s="20"/>
      <c r="I569" s="48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</row>
    <row r="570">
      <c r="A570" s="20"/>
      <c r="B570" s="20"/>
      <c r="C570" s="20"/>
      <c r="D570" s="20"/>
      <c r="E570" s="20"/>
      <c r="F570" s="20"/>
      <c r="G570" s="20"/>
      <c r="H570" s="20"/>
      <c r="I570" s="48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</row>
    <row r="571">
      <c r="A571" s="20"/>
      <c r="B571" s="20"/>
      <c r="C571" s="20"/>
      <c r="D571" s="20"/>
      <c r="E571" s="20"/>
      <c r="F571" s="20"/>
      <c r="G571" s="20"/>
      <c r="H571" s="20"/>
      <c r="I571" s="48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</row>
    <row r="572">
      <c r="A572" s="20"/>
      <c r="B572" s="20"/>
      <c r="C572" s="20"/>
      <c r="D572" s="20"/>
      <c r="E572" s="20"/>
      <c r="F572" s="20"/>
      <c r="G572" s="20"/>
      <c r="H572" s="20"/>
      <c r="I572" s="48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</row>
    <row r="573">
      <c r="A573" s="20"/>
      <c r="B573" s="20"/>
      <c r="C573" s="20"/>
      <c r="D573" s="20"/>
      <c r="E573" s="20"/>
      <c r="F573" s="20"/>
      <c r="G573" s="20"/>
      <c r="H573" s="20"/>
      <c r="I573" s="48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</row>
    <row r="574">
      <c r="A574" s="20"/>
      <c r="B574" s="20"/>
      <c r="C574" s="20"/>
      <c r="D574" s="20"/>
      <c r="E574" s="20"/>
      <c r="F574" s="20"/>
      <c r="G574" s="20"/>
      <c r="H574" s="20"/>
      <c r="I574" s="48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</row>
    <row r="575">
      <c r="A575" s="20"/>
      <c r="B575" s="20"/>
      <c r="C575" s="20"/>
      <c r="D575" s="20"/>
      <c r="E575" s="20"/>
      <c r="F575" s="20"/>
      <c r="G575" s="20"/>
      <c r="H575" s="20"/>
      <c r="I575" s="48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</row>
    <row r="576">
      <c r="A576" s="20"/>
      <c r="B576" s="20"/>
      <c r="C576" s="20"/>
      <c r="D576" s="20"/>
      <c r="E576" s="20"/>
      <c r="F576" s="20"/>
      <c r="G576" s="20"/>
      <c r="H576" s="20"/>
      <c r="I576" s="48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</row>
    <row r="577">
      <c r="A577" s="20"/>
      <c r="B577" s="20"/>
      <c r="C577" s="20"/>
      <c r="D577" s="20"/>
      <c r="E577" s="20"/>
      <c r="F577" s="20"/>
      <c r="G577" s="20"/>
      <c r="H577" s="20"/>
      <c r="I577" s="48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</row>
    <row r="578">
      <c r="A578" s="20"/>
      <c r="B578" s="20"/>
      <c r="C578" s="20"/>
      <c r="D578" s="20"/>
      <c r="E578" s="20"/>
      <c r="F578" s="20"/>
      <c r="G578" s="20"/>
      <c r="H578" s="20"/>
      <c r="I578" s="48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</row>
    <row r="579">
      <c r="A579" s="20"/>
      <c r="B579" s="20"/>
      <c r="C579" s="20"/>
      <c r="D579" s="20"/>
      <c r="E579" s="20"/>
      <c r="F579" s="20"/>
      <c r="G579" s="20"/>
      <c r="H579" s="20"/>
      <c r="I579" s="48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</row>
    <row r="580">
      <c r="A580" s="20"/>
      <c r="B580" s="20"/>
      <c r="C580" s="20"/>
      <c r="D580" s="20"/>
      <c r="E580" s="20"/>
      <c r="F580" s="20"/>
      <c r="G580" s="20"/>
      <c r="H580" s="20"/>
      <c r="I580" s="48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</row>
    <row r="581">
      <c r="A581" s="20"/>
      <c r="B581" s="20"/>
      <c r="C581" s="20"/>
      <c r="D581" s="20"/>
      <c r="E581" s="20"/>
      <c r="F581" s="20"/>
      <c r="G581" s="20"/>
      <c r="H581" s="20"/>
      <c r="I581" s="48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</row>
    <row r="582">
      <c r="A582" s="20"/>
      <c r="B582" s="20"/>
      <c r="C582" s="20"/>
      <c r="D582" s="20"/>
      <c r="E582" s="20"/>
      <c r="F582" s="20"/>
      <c r="G582" s="20"/>
      <c r="H582" s="20"/>
      <c r="I582" s="48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</row>
    <row r="583">
      <c r="A583" s="20"/>
      <c r="B583" s="20"/>
      <c r="C583" s="20"/>
      <c r="D583" s="20"/>
      <c r="E583" s="20"/>
      <c r="F583" s="20"/>
      <c r="G583" s="20"/>
      <c r="H583" s="20"/>
      <c r="I583" s="48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</row>
    <row r="584">
      <c r="A584" s="20"/>
      <c r="B584" s="20"/>
      <c r="C584" s="20"/>
      <c r="D584" s="20"/>
      <c r="E584" s="20"/>
      <c r="F584" s="20"/>
      <c r="G584" s="20"/>
      <c r="H584" s="20"/>
      <c r="I584" s="48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</row>
    <row r="585">
      <c r="A585" s="20"/>
      <c r="B585" s="20"/>
      <c r="C585" s="20"/>
      <c r="D585" s="20"/>
      <c r="E585" s="20"/>
      <c r="F585" s="20"/>
      <c r="G585" s="20"/>
      <c r="H585" s="20"/>
      <c r="I585" s="48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</row>
    <row r="586">
      <c r="A586" s="20"/>
      <c r="B586" s="20"/>
      <c r="C586" s="20"/>
      <c r="D586" s="20"/>
      <c r="E586" s="20"/>
      <c r="F586" s="20"/>
      <c r="G586" s="20"/>
      <c r="H586" s="20"/>
      <c r="I586" s="48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</row>
    <row r="587">
      <c r="A587" s="20"/>
      <c r="B587" s="20"/>
      <c r="C587" s="20"/>
      <c r="D587" s="20"/>
      <c r="E587" s="20"/>
      <c r="F587" s="20"/>
      <c r="G587" s="20"/>
      <c r="H587" s="20"/>
      <c r="I587" s="48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</row>
    <row r="588">
      <c r="A588" s="20"/>
      <c r="B588" s="20"/>
      <c r="C588" s="20"/>
      <c r="D588" s="20"/>
      <c r="E588" s="20"/>
      <c r="F588" s="20"/>
      <c r="G588" s="20"/>
      <c r="H588" s="20"/>
      <c r="I588" s="48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</row>
    <row r="589">
      <c r="A589" s="20"/>
      <c r="B589" s="20"/>
      <c r="C589" s="20"/>
      <c r="D589" s="20"/>
      <c r="E589" s="20"/>
      <c r="F589" s="20"/>
      <c r="G589" s="20"/>
      <c r="H589" s="20"/>
      <c r="I589" s="48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</row>
    <row r="590">
      <c r="A590" s="20"/>
      <c r="B590" s="20"/>
      <c r="C590" s="20"/>
      <c r="D590" s="20"/>
      <c r="E590" s="20"/>
      <c r="F590" s="20"/>
      <c r="G590" s="20"/>
      <c r="H590" s="20"/>
      <c r="I590" s="48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</row>
    <row r="591">
      <c r="A591" s="20"/>
      <c r="B591" s="20"/>
      <c r="C591" s="20"/>
      <c r="D591" s="20"/>
      <c r="E591" s="20"/>
      <c r="F591" s="20"/>
      <c r="G591" s="20"/>
      <c r="H591" s="20"/>
      <c r="I591" s="48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</row>
    <row r="592">
      <c r="A592" s="20"/>
      <c r="B592" s="20"/>
      <c r="C592" s="20"/>
      <c r="D592" s="20"/>
      <c r="E592" s="20"/>
      <c r="F592" s="20"/>
      <c r="G592" s="20"/>
      <c r="H592" s="20"/>
      <c r="I592" s="48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</row>
    <row r="593">
      <c r="A593" s="20"/>
      <c r="B593" s="20"/>
      <c r="C593" s="20"/>
      <c r="D593" s="20"/>
      <c r="E593" s="20"/>
      <c r="F593" s="20"/>
      <c r="G593" s="20"/>
      <c r="H593" s="20"/>
      <c r="I593" s="48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</row>
    <row r="594">
      <c r="A594" s="20"/>
      <c r="B594" s="20"/>
      <c r="C594" s="20"/>
      <c r="D594" s="20"/>
      <c r="E594" s="20"/>
      <c r="F594" s="20"/>
      <c r="G594" s="20"/>
      <c r="H594" s="20"/>
      <c r="I594" s="48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</row>
    <row r="595">
      <c r="A595" s="20"/>
      <c r="B595" s="20"/>
      <c r="C595" s="20"/>
      <c r="D595" s="20"/>
      <c r="E595" s="20"/>
      <c r="F595" s="20"/>
      <c r="G595" s="20"/>
      <c r="H595" s="20"/>
      <c r="I595" s="48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</row>
    <row r="596">
      <c r="A596" s="20"/>
      <c r="B596" s="20"/>
      <c r="C596" s="20"/>
      <c r="D596" s="20"/>
      <c r="E596" s="20"/>
      <c r="F596" s="20"/>
      <c r="G596" s="20"/>
      <c r="H596" s="20"/>
      <c r="I596" s="48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</row>
    <row r="597">
      <c r="A597" s="20"/>
      <c r="B597" s="20"/>
      <c r="C597" s="20"/>
      <c r="D597" s="20"/>
      <c r="E597" s="20"/>
      <c r="F597" s="20"/>
      <c r="G597" s="20"/>
      <c r="H597" s="20"/>
      <c r="I597" s="48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</row>
    <row r="598">
      <c r="A598" s="20"/>
      <c r="B598" s="20"/>
      <c r="C598" s="20"/>
      <c r="D598" s="20"/>
      <c r="E598" s="20"/>
      <c r="F598" s="20"/>
      <c r="G598" s="20"/>
      <c r="H598" s="20"/>
      <c r="I598" s="48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</row>
    <row r="599">
      <c r="A599" s="20"/>
      <c r="B599" s="20"/>
      <c r="C599" s="20"/>
      <c r="D599" s="20"/>
      <c r="E599" s="20"/>
      <c r="F599" s="20"/>
      <c r="G599" s="20"/>
      <c r="H599" s="20"/>
      <c r="I599" s="48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</row>
    <row r="600">
      <c r="A600" s="20"/>
      <c r="B600" s="20"/>
      <c r="C600" s="20"/>
      <c r="D600" s="20"/>
      <c r="E600" s="20"/>
      <c r="F600" s="20"/>
      <c r="G600" s="20"/>
      <c r="H600" s="20"/>
      <c r="I600" s="48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</row>
    <row r="601">
      <c r="A601" s="20"/>
      <c r="B601" s="20"/>
      <c r="C601" s="20"/>
      <c r="D601" s="20"/>
      <c r="E601" s="20"/>
      <c r="F601" s="20"/>
      <c r="G601" s="20"/>
      <c r="H601" s="20"/>
      <c r="I601" s="48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</row>
    <row r="602">
      <c r="A602" s="20"/>
      <c r="B602" s="20"/>
      <c r="C602" s="20"/>
      <c r="D602" s="20"/>
      <c r="E602" s="20"/>
      <c r="F602" s="20"/>
      <c r="G602" s="20"/>
      <c r="H602" s="20"/>
      <c r="I602" s="48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</row>
    <row r="603">
      <c r="A603" s="20"/>
      <c r="B603" s="20"/>
      <c r="C603" s="20"/>
      <c r="D603" s="20"/>
      <c r="E603" s="20"/>
      <c r="F603" s="20"/>
      <c r="G603" s="20"/>
      <c r="H603" s="20"/>
      <c r="I603" s="48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</row>
    <row r="604">
      <c r="A604" s="20"/>
      <c r="B604" s="20"/>
      <c r="C604" s="20"/>
      <c r="D604" s="20"/>
      <c r="E604" s="20"/>
      <c r="F604" s="20"/>
      <c r="G604" s="20"/>
      <c r="H604" s="20"/>
      <c r="I604" s="48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</row>
    <row r="605">
      <c r="A605" s="20"/>
      <c r="B605" s="20"/>
      <c r="C605" s="20"/>
      <c r="D605" s="20"/>
      <c r="E605" s="20"/>
      <c r="F605" s="20"/>
      <c r="G605" s="20"/>
      <c r="H605" s="20"/>
      <c r="I605" s="48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</row>
    <row r="606">
      <c r="A606" s="20"/>
      <c r="B606" s="20"/>
      <c r="C606" s="20"/>
      <c r="D606" s="20"/>
      <c r="E606" s="20"/>
      <c r="F606" s="20"/>
      <c r="G606" s="20"/>
      <c r="H606" s="20"/>
      <c r="I606" s="48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</row>
    <row r="607">
      <c r="A607" s="20"/>
      <c r="B607" s="20"/>
      <c r="C607" s="20"/>
      <c r="D607" s="20"/>
      <c r="E607" s="20"/>
      <c r="F607" s="20"/>
      <c r="G607" s="20"/>
      <c r="H607" s="20"/>
      <c r="I607" s="48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</row>
    <row r="608">
      <c r="A608" s="20"/>
      <c r="B608" s="20"/>
      <c r="C608" s="20"/>
      <c r="D608" s="20"/>
      <c r="E608" s="20"/>
      <c r="F608" s="20"/>
      <c r="G608" s="20"/>
      <c r="H608" s="20"/>
      <c r="I608" s="48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</row>
    <row r="609">
      <c r="A609" s="20"/>
      <c r="B609" s="20"/>
      <c r="C609" s="20"/>
      <c r="D609" s="20"/>
      <c r="E609" s="20"/>
      <c r="F609" s="20"/>
      <c r="G609" s="20"/>
      <c r="H609" s="20"/>
      <c r="I609" s="48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</row>
    <row r="610">
      <c r="A610" s="20"/>
      <c r="B610" s="20"/>
      <c r="C610" s="20"/>
      <c r="D610" s="20"/>
      <c r="E610" s="20"/>
      <c r="F610" s="20"/>
      <c r="G610" s="20"/>
      <c r="H610" s="20"/>
      <c r="I610" s="48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</row>
    <row r="611">
      <c r="A611" s="20"/>
      <c r="B611" s="20"/>
      <c r="C611" s="20"/>
      <c r="D611" s="20"/>
      <c r="E611" s="20"/>
      <c r="F611" s="20"/>
      <c r="G611" s="20"/>
      <c r="H611" s="20"/>
      <c r="I611" s="48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</row>
    <row r="612">
      <c r="A612" s="20"/>
      <c r="B612" s="20"/>
      <c r="C612" s="20"/>
      <c r="D612" s="20"/>
      <c r="E612" s="20"/>
      <c r="F612" s="20"/>
      <c r="G612" s="20"/>
      <c r="H612" s="20"/>
      <c r="I612" s="48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</row>
    <row r="613">
      <c r="A613" s="20"/>
      <c r="B613" s="20"/>
      <c r="C613" s="20"/>
      <c r="D613" s="20"/>
      <c r="E613" s="20"/>
      <c r="F613" s="20"/>
      <c r="G613" s="20"/>
      <c r="H613" s="20"/>
      <c r="I613" s="48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</row>
    <row r="614">
      <c r="A614" s="20"/>
      <c r="B614" s="20"/>
      <c r="C614" s="20"/>
      <c r="D614" s="20"/>
      <c r="E614" s="20"/>
      <c r="F614" s="20"/>
      <c r="G614" s="20"/>
      <c r="H614" s="20"/>
      <c r="I614" s="48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</row>
    <row r="615">
      <c r="A615" s="20"/>
      <c r="B615" s="20"/>
      <c r="C615" s="20"/>
      <c r="D615" s="20"/>
      <c r="E615" s="20"/>
      <c r="F615" s="20"/>
      <c r="G615" s="20"/>
      <c r="H615" s="20"/>
      <c r="I615" s="48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</row>
    <row r="616">
      <c r="A616" s="20"/>
      <c r="B616" s="20"/>
      <c r="C616" s="20"/>
      <c r="D616" s="20"/>
      <c r="E616" s="20"/>
      <c r="F616" s="20"/>
      <c r="G616" s="20"/>
      <c r="H616" s="20"/>
      <c r="I616" s="48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</row>
    <row r="617">
      <c r="A617" s="20"/>
      <c r="B617" s="20"/>
      <c r="C617" s="20"/>
      <c r="D617" s="20"/>
      <c r="E617" s="20"/>
      <c r="F617" s="20"/>
      <c r="G617" s="20"/>
      <c r="H617" s="20"/>
      <c r="I617" s="48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</row>
    <row r="618">
      <c r="A618" s="20"/>
      <c r="B618" s="20"/>
      <c r="C618" s="20"/>
      <c r="D618" s="20"/>
      <c r="E618" s="20"/>
      <c r="F618" s="20"/>
      <c r="G618" s="20"/>
      <c r="H618" s="20"/>
      <c r="I618" s="48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</row>
    <row r="619">
      <c r="A619" s="20"/>
      <c r="B619" s="20"/>
      <c r="C619" s="20"/>
      <c r="D619" s="20"/>
      <c r="E619" s="20"/>
      <c r="F619" s="20"/>
      <c r="G619" s="20"/>
      <c r="H619" s="20"/>
      <c r="I619" s="48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</row>
    <row r="620">
      <c r="A620" s="20"/>
      <c r="B620" s="20"/>
      <c r="C620" s="20"/>
      <c r="D620" s="20"/>
      <c r="E620" s="20"/>
      <c r="F620" s="20"/>
      <c r="G620" s="20"/>
      <c r="H620" s="20"/>
      <c r="I620" s="48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</row>
    <row r="621">
      <c r="A621" s="20"/>
      <c r="B621" s="20"/>
      <c r="C621" s="20"/>
      <c r="D621" s="20"/>
      <c r="E621" s="20"/>
      <c r="F621" s="20"/>
      <c r="G621" s="20"/>
      <c r="H621" s="20"/>
      <c r="I621" s="48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</row>
    <row r="622">
      <c r="A622" s="20"/>
      <c r="B622" s="20"/>
      <c r="C622" s="20"/>
      <c r="D622" s="20"/>
      <c r="E622" s="20"/>
      <c r="F622" s="20"/>
      <c r="G622" s="20"/>
      <c r="H622" s="20"/>
      <c r="I622" s="48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</row>
    <row r="623">
      <c r="A623" s="20"/>
      <c r="B623" s="20"/>
      <c r="C623" s="20"/>
      <c r="D623" s="20"/>
      <c r="E623" s="20"/>
      <c r="F623" s="20"/>
      <c r="G623" s="20"/>
      <c r="H623" s="20"/>
      <c r="I623" s="48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</row>
    <row r="624">
      <c r="A624" s="20"/>
      <c r="B624" s="20"/>
      <c r="C624" s="20"/>
      <c r="D624" s="20"/>
      <c r="E624" s="20"/>
      <c r="F624" s="20"/>
      <c r="G624" s="20"/>
      <c r="H624" s="20"/>
      <c r="I624" s="48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</row>
    <row r="625">
      <c r="A625" s="20"/>
      <c r="B625" s="20"/>
      <c r="C625" s="20"/>
      <c r="D625" s="20"/>
      <c r="E625" s="20"/>
      <c r="F625" s="20"/>
      <c r="G625" s="20"/>
      <c r="H625" s="20"/>
      <c r="I625" s="48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</row>
    <row r="626">
      <c r="A626" s="20"/>
      <c r="B626" s="20"/>
      <c r="C626" s="20"/>
      <c r="D626" s="20"/>
      <c r="E626" s="20"/>
      <c r="F626" s="20"/>
      <c r="G626" s="20"/>
      <c r="H626" s="20"/>
      <c r="I626" s="48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</row>
    <row r="627">
      <c r="A627" s="20"/>
      <c r="B627" s="20"/>
      <c r="C627" s="20"/>
      <c r="D627" s="20"/>
      <c r="E627" s="20"/>
      <c r="F627" s="20"/>
      <c r="G627" s="20"/>
      <c r="H627" s="20"/>
      <c r="I627" s="48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</row>
    <row r="628">
      <c r="A628" s="20"/>
      <c r="B628" s="20"/>
      <c r="C628" s="20"/>
      <c r="D628" s="20"/>
      <c r="E628" s="20"/>
      <c r="F628" s="20"/>
      <c r="G628" s="20"/>
      <c r="H628" s="20"/>
      <c r="I628" s="48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</row>
    <row r="629">
      <c r="A629" s="20"/>
      <c r="B629" s="20"/>
      <c r="C629" s="20"/>
      <c r="D629" s="20"/>
      <c r="E629" s="20"/>
      <c r="F629" s="20"/>
      <c r="G629" s="20"/>
      <c r="H629" s="20"/>
      <c r="I629" s="48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</row>
    <row r="630">
      <c r="A630" s="20"/>
      <c r="B630" s="20"/>
      <c r="C630" s="20"/>
      <c r="D630" s="20"/>
      <c r="E630" s="20"/>
      <c r="F630" s="20"/>
      <c r="G630" s="20"/>
      <c r="H630" s="20"/>
      <c r="I630" s="48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</row>
    <row r="631">
      <c r="A631" s="20"/>
      <c r="B631" s="20"/>
      <c r="C631" s="20"/>
      <c r="D631" s="20"/>
      <c r="E631" s="20"/>
      <c r="F631" s="20"/>
      <c r="G631" s="20"/>
      <c r="H631" s="20"/>
      <c r="I631" s="48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</row>
    <row r="632">
      <c r="A632" s="20"/>
      <c r="B632" s="20"/>
      <c r="C632" s="20"/>
      <c r="D632" s="20"/>
      <c r="E632" s="20"/>
      <c r="F632" s="20"/>
      <c r="G632" s="20"/>
      <c r="H632" s="20"/>
      <c r="I632" s="48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</row>
    <row r="633">
      <c r="A633" s="20"/>
      <c r="B633" s="20"/>
      <c r="C633" s="20"/>
      <c r="D633" s="20"/>
      <c r="E633" s="20"/>
      <c r="F633" s="20"/>
      <c r="G633" s="20"/>
      <c r="H633" s="20"/>
      <c r="I633" s="48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</row>
    <row r="634">
      <c r="A634" s="20"/>
      <c r="B634" s="20"/>
      <c r="C634" s="20"/>
      <c r="D634" s="20"/>
      <c r="E634" s="20"/>
      <c r="F634" s="20"/>
      <c r="G634" s="20"/>
      <c r="H634" s="20"/>
      <c r="I634" s="48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</row>
    <row r="635">
      <c r="A635" s="20"/>
      <c r="B635" s="20"/>
      <c r="C635" s="20"/>
      <c r="D635" s="20"/>
      <c r="E635" s="20"/>
      <c r="F635" s="20"/>
      <c r="G635" s="20"/>
      <c r="H635" s="20"/>
      <c r="I635" s="48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</row>
    <row r="636">
      <c r="A636" s="20"/>
      <c r="B636" s="20"/>
      <c r="C636" s="20"/>
      <c r="D636" s="20"/>
      <c r="E636" s="20"/>
      <c r="F636" s="20"/>
      <c r="G636" s="20"/>
      <c r="H636" s="20"/>
      <c r="I636" s="48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</row>
    <row r="637">
      <c r="A637" s="20"/>
      <c r="B637" s="20"/>
      <c r="C637" s="20"/>
      <c r="D637" s="20"/>
      <c r="E637" s="20"/>
      <c r="F637" s="20"/>
      <c r="G637" s="20"/>
      <c r="H637" s="20"/>
      <c r="I637" s="48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</row>
    <row r="638">
      <c r="A638" s="20"/>
      <c r="B638" s="20"/>
      <c r="C638" s="20"/>
      <c r="D638" s="20"/>
      <c r="E638" s="20"/>
      <c r="F638" s="20"/>
      <c r="G638" s="20"/>
      <c r="H638" s="20"/>
      <c r="I638" s="48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</row>
    <row r="639">
      <c r="A639" s="20"/>
      <c r="B639" s="20"/>
      <c r="C639" s="20"/>
      <c r="D639" s="20"/>
      <c r="E639" s="20"/>
      <c r="F639" s="20"/>
      <c r="G639" s="20"/>
      <c r="H639" s="20"/>
      <c r="I639" s="48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</row>
    <row r="640">
      <c r="A640" s="20"/>
      <c r="B640" s="20"/>
      <c r="C640" s="20"/>
      <c r="D640" s="20"/>
      <c r="E640" s="20"/>
      <c r="F640" s="20"/>
      <c r="G640" s="20"/>
      <c r="H640" s="20"/>
      <c r="I640" s="48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</row>
    <row r="641">
      <c r="A641" s="20"/>
      <c r="B641" s="20"/>
      <c r="C641" s="20"/>
      <c r="D641" s="20"/>
      <c r="E641" s="20"/>
      <c r="F641" s="20"/>
      <c r="G641" s="20"/>
      <c r="H641" s="20"/>
      <c r="I641" s="48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</row>
    <row r="642">
      <c r="A642" s="20"/>
      <c r="B642" s="20"/>
      <c r="C642" s="20"/>
      <c r="D642" s="20"/>
      <c r="E642" s="20"/>
      <c r="F642" s="20"/>
      <c r="G642" s="20"/>
      <c r="H642" s="20"/>
      <c r="I642" s="48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</row>
    <row r="643">
      <c r="A643" s="20"/>
      <c r="B643" s="20"/>
      <c r="C643" s="20"/>
      <c r="D643" s="20"/>
      <c r="E643" s="20"/>
      <c r="F643" s="20"/>
      <c r="G643" s="20"/>
      <c r="H643" s="20"/>
      <c r="I643" s="48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</row>
    <row r="644">
      <c r="A644" s="20"/>
      <c r="B644" s="20"/>
      <c r="C644" s="20"/>
      <c r="D644" s="20"/>
      <c r="E644" s="20"/>
      <c r="F644" s="20"/>
      <c r="G644" s="20"/>
      <c r="H644" s="20"/>
      <c r="I644" s="48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</row>
    <row r="645">
      <c r="A645" s="20"/>
      <c r="B645" s="20"/>
      <c r="C645" s="20"/>
      <c r="D645" s="20"/>
      <c r="E645" s="20"/>
      <c r="F645" s="20"/>
      <c r="G645" s="20"/>
      <c r="H645" s="20"/>
      <c r="I645" s="48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</row>
    <row r="646">
      <c r="A646" s="20"/>
      <c r="B646" s="20"/>
      <c r="C646" s="20"/>
      <c r="D646" s="20"/>
      <c r="E646" s="20"/>
      <c r="F646" s="20"/>
      <c r="G646" s="20"/>
      <c r="H646" s="20"/>
      <c r="I646" s="48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</row>
    <row r="647">
      <c r="A647" s="20"/>
      <c r="B647" s="20"/>
      <c r="C647" s="20"/>
      <c r="D647" s="20"/>
      <c r="E647" s="20"/>
      <c r="F647" s="20"/>
      <c r="G647" s="20"/>
      <c r="H647" s="20"/>
      <c r="I647" s="48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</row>
    <row r="648">
      <c r="A648" s="20"/>
      <c r="B648" s="20"/>
      <c r="C648" s="20"/>
      <c r="D648" s="20"/>
      <c r="E648" s="20"/>
      <c r="F648" s="20"/>
      <c r="G648" s="20"/>
      <c r="H648" s="20"/>
      <c r="I648" s="48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</row>
    <row r="649">
      <c r="A649" s="20"/>
      <c r="B649" s="20"/>
      <c r="C649" s="20"/>
      <c r="D649" s="20"/>
      <c r="E649" s="20"/>
      <c r="F649" s="20"/>
      <c r="G649" s="20"/>
      <c r="H649" s="20"/>
      <c r="I649" s="48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</row>
    <row r="650">
      <c r="A650" s="20"/>
      <c r="B650" s="20"/>
      <c r="C650" s="20"/>
      <c r="D650" s="20"/>
      <c r="E650" s="20"/>
      <c r="F650" s="20"/>
      <c r="G650" s="20"/>
      <c r="H650" s="20"/>
      <c r="I650" s="48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</row>
    <row r="651">
      <c r="A651" s="20"/>
      <c r="B651" s="20"/>
      <c r="C651" s="20"/>
      <c r="D651" s="20"/>
      <c r="E651" s="20"/>
      <c r="F651" s="20"/>
      <c r="G651" s="20"/>
      <c r="H651" s="20"/>
      <c r="I651" s="48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</row>
    <row r="652">
      <c r="A652" s="20"/>
      <c r="B652" s="20"/>
      <c r="C652" s="20"/>
      <c r="D652" s="20"/>
      <c r="E652" s="20"/>
      <c r="F652" s="20"/>
      <c r="G652" s="20"/>
      <c r="H652" s="20"/>
      <c r="I652" s="48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</row>
    <row r="653">
      <c r="A653" s="20"/>
      <c r="B653" s="20"/>
      <c r="C653" s="20"/>
      <c r="D653" s="20"/>
      <c r="E653" s="20"/>
      <c r="F653" s="20"/>
      <c r="G653" s="20"/>
      <c r="H653" s="20"/>
      <c r="I653" s="48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</row>
    <row r="654">
      <c r="A654" s="20"/>
      <c r="B654" s="20"/>
      <c r="C654" s="20"/>
      <c r="D654" s="20"/>
      <c r="E654" s="20"/>
      <c r="F654" s="20"/>
      <c r="G654" s="20"/>
      <c r="H654" s="20"/>
      <c r="I654" s="48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</row>
    <row r="655">
      <c r="A655" s="20"/>
      <c r="B655" s="20"/>
      <c r="C655" s="20"/>
      <c r="D655" s="20"/>
      <c r="E655" s="20"/>
      <c r="F655" s="20"/>
      <c r="G655" s="20"/>
      <c r="H655" s="20"/>
      <c r="I655" s="48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</row>
    <row r="656">
      <c r="A656" s="20"/>
      <c r="B656" s="20"/>
      <c r="C656" s="20"/>
      <c r="D656" s="20"/>
      <c r="E656" s="20"/>
      <c r="F656" s="20"/>
      <c r="G656" s="20"/>
      <c r="H656" s="20"/>
      <c r="I656" s="48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</row>
    <row r="657">
      <c r="A657" s="20"/>
      <c r="B657" s="20"/>
      <c r="C657" s="20"/>
      <c r="D657" s="20"/>
      <c r="E657" s="20"/>
      <c r="F657" s="20"/>
      <c r="G657" s="20"/>
      <c r="H657" s="20"/>
      <c r="I657" s="48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</row>
    <row r="658">
      <c r="A658" s="20"/>
      <c r="B658" s="20"/>
      <c r="C658" s="20"/>
      <c r="D658" s="20"/>
      <c r="E658" s="20"/>
      <c r="F658" s="20"/>
      <c r="G658" s="20"/>
      <c r="H658" s="20"/>
      <c r="I658" s="48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</row>
    <row r="659">
      <c r="A659" s="20"/>
      <c r="B659" s="20"/>
      <c r="C659" s="20"/>
      <c r="D659" s="20"/>
      <c r="E659" s="20"/>
      <c r="F659" s="20"/>
      <c r="G659" s="20"/>
      <c r="H659" s="20"/>
      <c r="I659" s="48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</row>
    <row r="660">
      <c r="A660" s="20"/>
      <c r="B660" s="20"/>
      <c r="C660" s="20"/>
      <c r="D660" s="20"/>
      <c r="E660" s="20"/>
      <c r="F660" s="20"/>
      <c r="G660" s="20"/>
      <c r="H660" s="20"/>
      <c r="I660" s="48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</row>
    <row r="661">
      <c r="A661" s="20"/>
      <c r="B661" s="20"/>
      <c r="C661" s="20"/>
      <c r="D661" s="20"/>
      <c r="E661" s="20"/>
      <c r="F661" s="20"/>
      <c r="G661" s="20"/>
      <c r="H661" s="20"/>
      <c r="I661" s="48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</row>
    <row r="662">
      <c r="A662" s="20"/>
      <c r="B662" s="20"/>
      <c r="C662" s="20"/>
      <c r="D662" s="20"/>
      <c r="E662" s="20"/>
      <c r="F662" s="20"/>
      <c r="G662" s="20"/>
      <c r="H662" s="20"/>
      <c r="I662" s="48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</row>
    <row r="663">
      <c r="A663" s="20"/>
      <c r="B663" s="20"/>
      <c r="C663" s="20"/>
      <c r="D663" s="20"/>
      <c r="E663" s="20"/>
      <c r="F663" s="20"/>
      <c r="G663" s="20"/>
      <c r="H663" s="20"/>
      <c r="I663" s="48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</row>
    <row r="664">
      <c r="A664" s="20"/>
      <c r="B664" s="20"/>
      <c r="C664" s="20"/>
      <c r="D664" s="20"/>
      <c r="E664" s="20"/>
      <c r="F664" s="20"/>
      <c r="G664" s="20"/>
      <c r="H664" s="20"/>
      <c r="I664" s="48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</row>
    <row r="665">
      <c r="A665" s="20"/>
      <c r="B665" s="20"/>
      <c r="C665" s="20"/>
      <c r="D665" s="20"/>
      <c r="E665" s="20"/>
      <c r="F665" s="20"/>
      <c r="G665" s="20"/>
      <c r="H665" s="20"/>
      <c r="I665" s="48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</row>
    <row r="666">
      <c r="A666" s="20"/>
      <c r="B666" s="20"/>
      <c r="C666" s="20"/>
      <c r="D666" s="20"/>
      <c r="E666" s="20"/>
      <c r="F666" s="20"/>
      <c r="G666" s="20"/>
      <c r="H666" s="20"/>
      <c r="I666" s="48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</row>
    <row r="667">
      <c r="A667" s="20"/>
      <c r="B667" s="20"/>
      <c r="C667" s="20"/>
      <c r="D667" s="20"/>
      <c r="E667" s="20"/>
      <c r="F667" s="20"/>
      <c r="G667" s="20"/>
      <c r="H667" s="20"/>
      <c r="I667" s="48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</row>
    <row r="668">
      <c r="A668" s="20"/>
      <c r="B668" s="20"/>
      <c r="C668" s="20"/>
      <c r="D668" s="20"/>
      <c r="E668" s="20"/>
      <c r="F668" s="20"/>
      <c r="G668" s="20"/>
      <c r="H668" s="20"/>
      <c r="I668" s="48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</row>
    <row r="669">
      <c r="A669" s="20"/>
      <c r="B669" s="20"/>
      <c r="C669" s="20"/>
      <c r="D669" s="20"/>
      <c r="E669" s="20"/>
      <c r="F669" s="20"/>
      <c r="G669" s="20"/>
      <c r="H669" s="20"/>
      <c r="I669" s="48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</row>
    <row r="670">
      <c r="A670" s="20"/>
      <c r="B670" s="20"/>
      <c r="C670" s="20"/>
      <c r="D670" s="20"/>
      <c r="E670" s="20"/>
      <c r="F670" s="20"/>
      <c r="G670" s="20"/>
      <c r="H670" s="20"/>
      <c r="I670" s="48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</row>
    <row r="671">
      <c r="A671" s="20"/>
      <c r="B671" s="20"/>
      <c r="C671" s="20"/>
      <c r="D671" s="20"/>
      <c r="E671" s="20"/>
      <c r="F671" s="20"/>
      <c r="G671" s="20"/>
      <c r="H671" s="20"/>
      <c r="I671" s="48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</row>
    <row r="672">
      <c r="A672" s="20"/>
      <c r="B672" s="20"/>
      <c r="C672" s="20"/>
      <c r="D672" s="20"/>
      <c r="E672" s="20"/>
      <c r="F672" s="20"/>
      <c r="G672" s="20"/>
      <c r="H672" s="20"/>
      <c r="I672" s="48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</row>
    <row r="673">
      <c r="A673" s="20"/>
      <c r="B673" s="20"/>
      <c r="C673" s="20"/>
      <c r="D673" s="20"/>
      <c r="E673" s="20"/>
      <c r="F673" s="20"/>
      <c r="G673" s="20"/>
      <c r="H673" s="20"/>
      <c r="I673" s="48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</row>
    <row r="674">
      <c r="A674" s="20"/>
      <c r="B674" s="20"/>
      <c r="C674" s="20"/>
      <c r="D674" s="20"/>
      <c r="E674" s="20"/>
      <c r="F674" s="20"/>
      <c r="G674" s="20"/>
      <c r="H674" s="20"/>
      <c r="I674" s="48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</row>
    <row r="675">
      <c r="A675" s="20"/>
      <c r="B675" s="20"/>
      <c r="C675" s="20"/>
      <c r="D675" s="20"/>
      <c r="E675" s="20"/>
      <c r="F675" s="20"/>
      <c r="G675" s="20"/>
      <c r="H675" s="20"/>
      <c r="I675" s="48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</row>
    <row r="676">
      <c r="A676" s="20"/>
      <c r="B676" s="20"/>
      <c r="C676" s="20"/>
      <c r="D676" s="20"/>
      <c r="E676" s="20"/>
      <c r="F676" s="20"/>
      <c r="G676" s="20"/>
      <c r="H676" s="20"/>
      <c r="I676" s="48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</row>
    <row r="677">
      <c r="A677" s="20"/>
      <c r="B677" s="20"/>
      <c r="C677" s="20"/>
      <c r="D677" s="20"/>
      <c r="E677" s="20"/>
      <c r="F677" s="20"/>
      <c r="G677" s="20"/>
      <c r="H677" s="20"/>
      <c r="I677" s="48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</row>
    <row r="678">
      <c r="A678" s="20"/>
      <c r="B678" s="20"/>
      <c r="C678" s="20"/>
      <c r="D678" s="20"/>
      <c r="E678" s="20"/>
      <c r="F678" s="20"/>
      <c r="G678" s="20"/>
      <c r="H678" s="20"/>
      <c r="I678" s="48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</row>
    <row r="679">
      <c r="A679" s="20"/>
      <c r="B679" s="20"/>
      <c r="C679" s="20"/>
      <c r="D679" s="20"/>
      <c r="E679" s="20"/>
      <c r="F679" s="20"/>
      <c r="G679" s="20"/>
      <c r="H679" s="20"/>
      <c r="I679" s="48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</row>
    <row r="680">
      <c r="A680" s="20"/>
      <c r="B680" s="20"/>
      <c r="C680" s="20"/>
      <c r="D680" s="20"/>
      <c r="E680" s="20"/>
      <c r="F680" s="20"/>
      <c r="G680" s="20"/>
      <c r="H680" s="20"/>
      <c r="I680" s="48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</row>
    <row r="681">
      <c r="A681" s="20"/>
      <c r="B681" s="20"/>
      <c r="C681" s="20"/>
      <c r="D681" s="20"/>
      <c r="E681" s="20"/>
      <c r="F681" s="20"/>
      <c r="G681" s="20"/>
      <c r="H681" s="20"/>
      <c r="I681" s="48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</row>
    <row r="682">
      <c r="A682" s="20"/>
      <c r="B682" s="20"/>
      <c r="C682" s="20"/>
      <c r="D682" s="20"/>
      <c r="E682" s="20"/>
      <c r="F682" s="20"/>
      <c r="G682" s="20"/>
      <c r="H682" s="20"/>
      <c r="I682" s="48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</row>
    <row r="683">
      <c r="A683" s="20"/>
      <c r="B683" s="20"/>
      <c r="C683" s="20"/>
      <c r="D683" s="20"/>
      <c r="E683" s="20"/>
      <c r="F683" s="20"/>
      <c r="G683" s="20"/>
      <c r="H683" s="20"/>
      <c r="I683" s="48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</row>
    <row r="684">
      <c r="A684" s="20"/>
      <c r="B684" s="20"/>
      <c r="C684" s="20"/>
      <c r="D684" s="20"/>
      <c r="E684" s="20"/>
      <c r="F684" s="20"/>
      <c r="G684" s="20"/>
      <c r="H684" s="20"/>
      <c r="I684" s="48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</row>
    <row r="685">
      <c r="A685" s="20"/>
      <c r="B685" s="20"/>
      <c r="C685" s="20"/>
      <c r="D685" s="20"/>
      <c r="E685" s="20"/>
      <c r="F685" s="20"/>
      <c r="G685" s="20"/>
      <c r="H685" s="20"/>
      <c r="I685" s="48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</row>
    <row r="686">
      <c r="A686" s="20"/>
      <c r="B686" s="20"/>
      <c r="C686" s="20"/>
      <c r="D686" s="20"/>
      <c r="E686" s="20"/>
      <c r="F686" s="20"/>
      <c r="G686" s="20"/>
      <c r="H686" s="20"/>
      <c r="I686" s="48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</row>
    <row r="687">
      <c r="A687" s="20"/>
      <c r="B687" s="20"/>
      <c r="C687" s="20"/>
      <c r="D687" s="20"/>
      <c r="E687" s="20"/>
      <c r="F687" s="20"/>
      <c r="G687" s="20"/>
      <c r="H687" s="20"/>
      <c r="I687" s="48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</row>
    <row r="688">
      <c r="A688" s="20"/>
      <c r="B688" s="20"/>
      <c r="C688" s="20"/>
      <c r="D688" s="20"/>
      <c r="E688" s="20"/>
      <c r="F688" s="20"/>
      <c r="G688" s="20"/>
      <c r="H688" s="20"/>
      <c r="I688" s="48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</row>
    <row r="689">
      <c r="A689" s="20"/>
      <c r="B689" s="20"/>
      <c r="C689" s="20"/>
      <c r="D689" s="20"/>
      <c r="E689" s="20"/>
      <c r="F689" s="20"/>
      <c r="G689" s="20"/>
      <c r="H689" s="20"/>
      <c r="I689" s="48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</row>
    <row r="690">
      <c r="A690" s="20"/>
      <c r="B690" s="20"/>
      <c r="C690" s="20"/>
      <c r="D690" s="20"/>
      <c r="E690" s="20"/>
      <c r="F690" s="20"/>
      <c r="G690" s="20"/>
      <c r="H690" s="20"/>
      <c r="I690" s="48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</row>
    <row r="691">
      <c r="A691" s="20"/>
      <c r="B691" s="20"/>
      <c r="C691" s="20"/>
      <c r="D691" s="20"/>
      <c r="E691" s="20"/>
      <c r="F691" s="20"/>
      <c r="G691" s="20"/>
      <c r="H691" s="20"/>
      <c r="I691" s="48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</row>
    <row r="692">
      <c r="A692" s="20"/>
      <c r="B692" s="20"/>
      <c r="C692" s="20"/>
      <c r="D692" s="20"/>
      <c r="E692" s="20"/>
      <c r="F692" s="20"/>
      <c r="G692" s="20"/>
      <c r="H692" s="20"/>
      <c r="I692" s="48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</row>
    <row r="693">
      <c r="A693" s="20"/>
      <c r="B693" s="20"/>
      <c r="C693" s="20"/>
      <c r="D693" s="20"/>
      <c r="E693" s="20"/>
      <c r="F693" s="20"/>
      <c r="G693" s="20"/>
      <c r="H693" s="20"/>
      <c r="I693" s="48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</row>
    <row r="694">
      <c r="A694" s="20"/>
      <c r="B694" s="20"/>
      <c r="C694" s="20"/>
      <c r="D694" s="20"/>
      <c r="E694" s="20"/>
      <c r="F694" s="20"/>
      <c r="G694" s="20"/>
      <c r="H694" s="20"/>
      <c r="I694" s="48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</row>
    <row r="695">
      <c r="A695" s="20"/>
      <c r="B695" s="20"/>
      <c r="C695" s="20"/>
      <c r="D695" s="20"/>
      <c r="E695" s="20"/>
      <c r="F695" s="20"/>
      <c r="G695" s="20"/>
      <c r="H695" s="20"/>
      <c r="I695" s="48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</row>
    <row r="696">
      <c r="A696" s="20"/>
      <c r="B696" s="20"/>
      <c r="C696" s="20"/>
      <c r="D696" s="20"/>
      <c r="E696" s="20"/>
      <c r="F696" s="20"/>
      <c r="G696" s="20"/>
      <c r="H696" s="20"/>
      <c r="I696" s="48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</row>
    <row r="697">
      <c r="A697" s="20"/>
      <c r="B697" s="20"/>
      <c r="C697" s="20"/>
      <c r="D697" s="20"/>
      <c r="E697" s="20"/>
      <c r="F697" s="20"/>
      <c r="G697" s="20"/>
      <c r="H697" s="20"/>
      <c r="I697" s="48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</row>
    <row r="698">
      <c r="A698" s="20"/>
      <c r="B698" s="20"/>
      <c r="C698" s="20"/>
      <c r="D698" s="20"/>
      <c r="E698" s="20"/>
      <c r="F698" s="20"/>
      <c r="G698" s="20"/>
      <c r="H698" s="20"/>
      <c r="I698" s="48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</row>
    <row r="699">
      <c r="A699" s="20"/>
      <c r="B699" s="20"/>
      <c r="C699" s="20"/>
      <c r="D699" s="20"/>
      <c r="E699" s="20"/>
      <c r="F699" s="20"/>
      <c r="G699" s="20"/>
      <c r="H699" s="20"/>
      <c r="I699" s="48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</row>
    <row r="700">
      <c r="A700" s="20"/>
      <c r="B700" s="20"/>
      <c r="C700" s="20"/>
      <c r="D700" s="20"/>
      <c r="E700" s="20"/>
      <c r="F700" s="20"/>
      <c r="G700" s="20"/>
      <c r="H700" s="20"/>
      <c r="I700" s="48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</row>
    <row r="701">
      <c r="A701" s="20"/>
      <c r="B701" s="20"/>
      <c r="C701" s="20"/>
      <c r="D701" s="20"/>
      <c r="E701" s="20"/>
      <c r="F701" s="20"/>
      <c r="G701" s="20"/>
      <c r="H701" s="20"/>
      <c r="I701" s="48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</row>
    <row r="702">
      <c r="A702" s="20"/>
      <c r="B702" s="20"/>
      <c r="C702" s="20"/>
      <c r="D702" s="20"/>
      <c r="E702" s="20"/>
      <c r="F702" s="20"/>
      <c r="G702" s="20"/>
      <c r="H702" s="20"/>
      <c r="I702" s="48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</row>
    <row r="703">
      <c r="A703" s="20"/>
      <c r="B703" s="20"/>
      <c r="C703" s="20"/>
      <c r="D703" s="20"/>
      <c r="E703" s="20"/>
      <c r="F703" s="20"/>
      <c r="G703" s="20"/>
      <c r="H703" s="20"/>
      <c r="I703" s="48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</row>
    <row r="704">
      <c r="A704" s="20"/>
      <c r="B704" s="20"/>
      <c r="C704" s="20"/>
      <c r="D704" s="20"/>
      <c r="E704" s="20"/>
      <c r="F704" s="20"/>
      <c r="G704" s="20"/>
      <c r="H704" s="20"/>
      <c r="I704" s="48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</row>
    <row r="705">
      <c r="A705" s="20"/>
      <c r="B705" s="20"/>
      <c r="C705" s="20"/>
      <c r="D705" s="20"/>
      <c r="E705" s="20"/>
      <c r="F705" s="20"/>
      <c r="G705" s="20"/>
      <c r="H705" s="20"/>
      <c r="I705" s="48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</row>
    <row r="706">
      <c r="A706" s="20"/>
      <c r="B706" s="20"/>
      <c r="C706" s="20"/>
      <c r="D706" s="20"/>
      <c r="E706" s="20"/>
      <c r="F706" s="20"/>
      <c r="G706" s="20"/>
      <c r="H706" s="20"/>
      <c r="I706" s="48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</row>
    <row r="707">
      <c r="A707" s="20"/>
      <c r="B707" s="20"/>
      <c r="C707" s="20"/>
      <c r="D707" s="20"/>
      <c r="E707" s="20"/>
      <c r="F707" s="20"/>
      <c r="G707" s="20"/>
      <c r="H707" s="20"/>
      <c r="I707" s="48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</row>
    <row r="708">
      <c r="A708" s="20"/>
      <c r="B708" s="20"/>
      <c r="C708" s="20"/>
      <c r="D708" s="20"/>
      <c r="E708" s="20"/>
      <c r="F708" s="20"/>
      <c r="G708" s="20"/>
      <c r="H708" s="20"/>
      <c r="I708" s="48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</row>
    <row r="709">
      <c r="A709" s="20"/>
      <c r="B709" s="20"/>
      <c r="C709" s="20"/>
      <c r="D709" s="20"/>
      <c r="E709" s="20"/>
      <c r="F709" s="20"/>
      <c r="G709" s="20"/>
      <c r="H709" s="20"/>
      <c r="I709" s="48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</row>
    <row r="710">
      <c r="A710" s="20"/>
      <c r="B710" s="20"/>
      <c r="C710" s="20"/>
      <c r="D710" s="20"/>
      <c r="E710" s="20"/>
      <c r="F710" s="20"/>
      <c r="G710" s="20"/>
      <c r="H710" s="20"/>
      <c r="I710" s="48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</row>
    <row r="711">
      <c r="A711" s="20"/>
      <c r="B711" s="20"/>
      <c r="C711" s="20"/>
      <c r="D711" s="20"/>
      <c r="E711" s="20"/>
      <c r="F711" s="20"/>
      <c r="G711" s="20"/>
      <c r="H711" s="20"/>
      <c r="I711" s="48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</row>
    <row r="712">
      <c r="A712" s="20"/>
      <c r="B712" s="20"/>
      <c r="C712" s="20"/>
      <c r="D712" s="20"/>
      <c r="E712" s="20"/>
      <c r="F712" s="20"/>
      <c r="G712" s="20"/>
      <c r="H712" s="20"/>
      <c r="I712" s="48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</row>
    <row r="713">
      <c r="A713" s="20"/>
      <c r="B713" s="20"/>
      <c r="C713" s="20"/>
      <c r="D713" s="20"/>
      <c r="E713" s="20"/>
      <c r="F713" s="20"/>
      <c r="G713" s="20"/>
      <c r="H713" s="20"/>
      <c r="I713" s="48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</row>
    <row r="714">
      <c r="A714" s="20"/>
      <c r="B714" s="20"/>
      <c r="C714" s="20"/>
      <c r="D714" s="20"/>
      <c r="E714" s="20"/>
      <c r="F714" s="20"/>
      <c r="G714" s="20"/>
      <c r="H714" s="20"/>
      <c r="I714" s="48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</row>
    <row r="715">
      <c r="A715" s="20"/>
      <c r="B715" s="20"/>
      <c r="C715" s="20"/>
      <c r="D715" s="20"/>
      <c r="E715" s="20"/>
      <c r="F715" s="20"/>
      <c r="G715" s="20"/>
      <c r="H715" s="20"/>
      <c r="I715" s="48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</row>
    <row r="716">
      <c r="A716" s="20"/>
      <c r="B716" s="20"/>
      <c r="C716" s="20"/>
      <c r="D716" s="20"/>
      <c r="E716" s="20"/>
      <c r="F716" s="20"/>
      <c r="G716" s="20"/>
      <c r="H716" s="20"/>
      <c r="I716" s="48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</row>
    <row r="717">
      <c r="A717" s="20"/>
      <c r="B717" s="20"/>
      <c r="C717" s="20"/>
      <c r="D717" s="20"/>
      <c r="E717" s="20"/>
      <c r="F717" s="20"/>
      <c r="G717" s="20"/>
      <c r="H717" s="20"/>
      <c r="I717" s="48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</row>
    <row r="718">
      <c r="A718" s="20"/>
      <c r="B718" s="20"/>
      <c r="C718" s="20"/>
      <c r="D718" s="20"/>
      <c r="E718" s="20"/>
      <c r="F718" s="20"/>
      <c r="G718" s="20"/>
      <c r="H718" s="20"/>
      <c r="I718" s="48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</row>
    <row r="719">
      <c r="A719" s="20"/>
      <c r="B719" s="20"/>
      <c r="C719" s="20"/>
      <c r="D719" s="20"/>
      <c r="E719" s="20"/>
      <c r="F719" s="20"/>
      <c r="G719" s="20"/>
      <c r="H719" s="20"/>
      <c r="I719" s="48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</row>
    <row r="720">
      <c r="A720" s="20"/>
      <c r="B720" s="20"/>
      <c r="C720" s="20"/>
      <c r="D720" s="20"/>
      <c r="E720" s="20"/>
      <c r="F720" s="20"/>
      <c r="G720" s="20"/>
      <c r="H720" s="20"/>
      <c r="I720" s="48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</row>
    <row r="721">
      <c r="A721" s="20"/>
      <c r="B721" s="20"/>
      <c r="C721" s="20"/>
      <c r="D721" s="20"/>
      <c r="E721" s="20"/>
      <c r="F721" s="20"/>
      <c r="G721" s="20"/>
      <c r="H721" s="20"/>
      <c r="I721" s="48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</row>
    <row r="722">
      <c r="A722" s="20"/>
      <c r="B722" s="20"/>
      <c r="C722" s="20"/>
      <c r="D722" s="20"/>
      <c r="E722" s="20"/>
      <c r="F722" s="20"/>
      <c r="G722" s="20"/>
      <c r="H722" s="20"/>
      <c r="I722" s="48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</row>
    <row r="723">
      <c r="A723" s="20"/>
      <c r="B723" s="20"/>
      <c r="C723" s="20"/>
      <c r="D723" s="20"/>
      <c r="E723" s="20"/>
      <c r="F723" s="20"/>
      <c r="G723" s="20"/>
      <c r="H723" s="20"/>
      <c r="I723" s="48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</row>
    <row r="724">
      <c r="A724" s="20"/>
      <c r="B724" s="20"/>
      <c r="C724" s="20"/>
      <c r="D724" s="20"/>
      <c r="E724" s="20"/>
      <c r="F724" s="20"/>
      <c r="G724" s="20"/>
      <c r="H724" s="20"/>
      <c r="I724" s="48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</row>
    <row r="725">
      <c r="A725" s="20"/>
      <c r="B725" s="20"/>
      <c r="C725" s="20"/>
      <c r="D725" s="20"/>
      <c r="E725" s="20"/>
      <c r="F725" s="20"/>
      <c r="G725" s="20"/>
      <c r="H725" s="20"/>
      <c r="I725" s="48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</row>
    <row r="726">
      <c r="A726" s="20"/>
      <c r="B726" s="20"/>
      <c r="C726" s="20"/>
      <c r="D726" s="20"/>
      <c r="E726" s="20"/>
      <c r="F726" s="20"/>
      <c r="G726" s="20"/>
      <c r="H726" s="20"/>
      <c r="I726" s="48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</row>
    <row r="727">
      <c r="A727" s="20"/>
      <c r="B727" s="20"/>
      <c r="C727" s="20"/>
      <c r="D727" s="20"/>
      <c r="E727" s="20"/>
      <c r="F727" s="20"/>
      <c r="G727" s="20"/>
      <c r="H727" s="20"/>
      <c r="I727" s="48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</row>
    <row r="728">
      <c r="A728" s="20"/>
      <c r="B728" s="20"/>
      <c r="C728" s="20"/>
      <c r="D728" s="20"/>
      <c r="E728" s="20"/>
      <c r="F728" s="20"/>
      <c r="G728" s="20"/>
      <c r="H728" s="20"/>
      <c r="I728" s="48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</row>
    <row r="729">
      <c r="A729" s="20"/>
      <c r="B729" s="20"/>
      <c r="C729" s="20"/>
      <c r="D729" s="20"/>
      <c r="E729" s="20"/>
      <c r="F729" s="20"/>
      <c r="G729" s="20"/>
      <c r="H729" s="20"/>
      <c r="I729" s="48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</row>
    <row r="730">
      <c r="A730" s="20"/>
      <c r="B730" s="20"/>
      <c r="C730" s="20"/>
      <c r="D730" s="20"/>
      <c r="E730" s="20"/>
      <c r="F730" s="20"/>
      <c r="G730" s="20"/>
      <c r="H730" s="20"/>
      <c r="I730" s="48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</row>
    <row r="731">
      <c r="A731" s="20"/>
      <c r="B731" s="20"/>
      <c r="C731" s="20"/>
      <c r="D731" s="20"/>
      <c r="E731" s="20"/>
      <c r="F731" s="20"/>
      <c r="G731" s="20"/>
      <c r="H731" s="20"/>
      <c r="I731" s="48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</row>
    <row r="732">
      <c r="A732" s="20"/>
      <c r="B732" s="20"/>
      <c r="C732" s="20"/>
      <c r="D732" s="20"/>
      <c r="E732" s="20"/>
      <c r="F732" s="20"/>
      <c r="G732" s="20"/>
      <c r="H732" s="20"/>
      <c r="I732" s="48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</row>
    <row r="733">
      <c r="A733" s="20"/>
      <c r="B733" s="20"/>
      <c r="C733" s="20"/>
      <c r="D733" s="20"/>
      <c r="E733" s="20"/>
      <c r="F733" s="20"/>
      <c r="G733" s="20"/>
      <c r="H733" s="20"/>
      <c r="I733" s="48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</row>
    <row r="734">
      <c r="A734" s="20"/>
      <c r="B734" s="20"/>
      <c r="C734" s="20"/>
      <c r="D734" s="20"/>
      <c r="E734" s="20"/>
      <c r="F734" s="20"/>
      <c r="G734" s="20"/>
      <c r="H734" s="20"/>
      <c r="I734" s="48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</row>
    <row r="735">
      <c r="A735" s="20"/>
      <c r="B735" s="20"/>
      <c r="C735" s="20"/>
      <c r="D735" s="20"/>
      <c r="E735" s="20"/>
      <c r="F735" s="20"/>
      <c r="G735" s="20"/>
      <c r="H735" s="20"/>
      <c r="I735" s="48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</row>
    <row r="736">
      <c r="A736" s="20"/>
      <c r="B736" s="20"/>
      <c r="C736" s="20"/>
      <c r="D736" s="20"/>
      <c r="E736" s="20"/>
      <c r="F736" s="20"/>
      <c r="G736" s="20"/>
      <c r="H736" s="20"/>
      <c r="I736" s="48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</row>
    <row r="737">
      <c r="A737" s="20"/>
      <c r="B737" s="20"/>
      <c r="C737" s="20"/>
      <c r="D737" s="20"/>
      <c r="E737" s="20"/>
      <c r="F737" s="20"/>
      <c r="G737" s="20"/>
      <c r="H737" s="20"/>
      <c r="I737" s="48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</row>
    <row r="738">
      <c r="A738" s="20"/>
      <c r="B738" s="20"/>
      <c r="C738" s="20"/>
      <c r="D738" s="20"/>
      <c r="E738" s="20"/>
      <c r="F738" s="20"/>
      <c r="G738" s="20"/>
      <c r="H738" s="20"/>
      <c r="I738" s="48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</row>
    <row r="739">
      <c r="A739" s="20"/>
      <c r="B739" s="20"/>
      <c r="C739" s="20"/>
      <c r="D739" s="20"/>
      <c r="E739" s="20"/>
      <c r="F739" s="20"/>
      <c r="G739" s="20"/>
      <c r="H739" s="20"/>
      <c r="I739" s="48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</row>
    <row r="740">
      <c r="A740" s="20"/>
      <c r="B740" s="20"/>
      <c r="C740" s="20"/>
      <c r="D740" s="20"/>
      <c r="E740" s="20"/>
      <c r="F740" s="20"/>
      <c r="G740" s="20"/>
      <c r="H740" s="20"/>
      <c r="I740" s="48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</row>
    <row r="741">
      <c r="A741" s="20"/>
      <c r="B741" s="20"/>
      <c r="C741" s="20"/>
      <c r="D741" s="20"/>
      <c r="E741" s="20"/>
      <c r="F741" s="20"/>
      <c r="G741" s="20"/>
      <c r="H741" s="20"/>
      <c r="I741" s="48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</row>
    <row r="742">
      <c r="A742" s="20"/>
      <c r="B742" s="20"/>
      <c r="C742" s="20"/>
      <c r="D742" s="20"/>
      <c r="E742" s="20"/>
      <c r="F742" s="20"/>
      <c r="G742" s="20"/>
      <c r="H742" s="20"/>
      <c r="I742" s="48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</row>
    <row r="743">
      <c r="A743" s="20"/>
      <c r="B743" s="20"/>
      <c r="C743" s="20"/>
      <c r="D743" s="20"/>
      <c r="E743" s="20"/>
      <c r="F743" s="20"/>
      <c r="G743" s="20"/>
      <c r="H743" s="20"/>
      <c r="I743" s="48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</row>
    <row r="744">
      <c r="A744" s="20"/>
      <c r="B744" s="20"/>
      <c r="C744" s="20"/>
      <c r="D744" s="20"/>
      <c r="E744" s="20"/>
      <c r="F744" s="20"/>
      <c r="G744" s="20"/>
      <c r="H744" s="20"/>
      <c r="I744" s="48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</row>
    <row r="745">
      <c r="A745" s="20"/>
      <c r="B745" s="20"/>
      <c r="C745" s="20"/>
      <c r="D745" s="20"/>
      <c r="E745" s="20"/>
      <c r="F745" s="20"/>
      <c r="G745" s="20"/>
      <c r="H745" s="20"/>
      <c r="I745" s="48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</row>
    <row r="746">
      <c r="A746" s="20"/>
      <c r="B746" s="20"/>
      <c r="C746" s="20"/>
      <c r="D746" s="20"/>
      <c r="E746" s="20"/>
      <c r="F746" s="20"/>
      <c r="G746" s="20"/>
      <c r="H746" s="20"/>
      <c r="I746" s="48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</row>
    <row r="747">
      <c r="A747" s="20"/>
      <c r="B747" s="20"/>
      <c r="C747" s="20"/>
      <c r="D747" s="20"/>
      <c r="E747" s="20"/>
      <c r="F747" s="20"/>
      <c r="G747" s="20"/>
      <c r="H747" s="20"/>
      <c r="I747" s="48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</row>
    <row r="748">
      <c r="A748" s="20"/>
      <c r="B748" s="20"/>
      <c r="C748" s="20"/>
      <c r="D748" s="20"/>
      <c r="E748" s="20"/>
      <c r="F748" s="20"/>
      <c r="G748" s="20"/>
      <c r="H748" s="20"/>
      <c r="I748" s="48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</row>
    <row r="749">
      <c r="A749" s="20"/>
      <c r="B749" s="20"/>
      <c r="C749" s="20"/>
      <c r="D749" s="20"/>
      <c r="E749" s="20"/>
      <c r="F749" s="20"/>
      <c r="G749" s="20"/>
      <c r="H749" s="20"/>
      <c r="I749" s="48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</row>
    <row r="750">
      <c r="A750" s="20"/>
      <c r="B750" s="20"/>
      <c r="C750" s="20"/>
      <c r="D750" s="20"/>
      <c r="E750" s="20"/>
      <c r="F750" s="20"/>
      <c r="G750" s="20"/>
      <c r="H750" s="20"/>
      <c r="I750" s="48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</row>
    <row r="751">
      <c r="A751" s="20"/>
      <c r="B751" s="20"/>
      <c r="C751" s="20"/>
      <c r="D751" s="20"/>
      <c r="E751" s="20"/>
      <c r="F751" s="20"/>
      <c r="G751" s="20"/>
      <c r="H751" s="20"/>
      <c r="I751" s="48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</row>
    <row r="752">
      <c r="A752" s="20"/>
      <c r="B752" s="20"/>
      <c r="C752" s="20"/>
      <c r="D752" s="20"/>
      <c r="E752" s="20"/>
      <c r="F752" s="20"/>
      <c r="G752" s="20"/>
      <c r="H752" s="20"/>
      <c r="I752" s="48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</row>
    <row r="753">
      <c r="A753" s="20"/>
      <c r="B753" s="20"/>
      <c r="C753" s="20"/>
      <c r="D753" s="20"/>
      <c r="E753" s="20"/>
      <c r="F753" s="20"/>
      <c r="G753" s="20"/>
      <c r="H753" s="20"/>
      <c r="I753" s="48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</row>
    <row r="754">
      <c r="A754" s="20"/>
      <c r="B754" s="20"/>
      <c r="C754" s="20"/>
      <c r="D754" s="20"/>
      <c r="E754" s="20"/>
      <c r="F754" s="20"/>
      <c r="G754" s="20"/>
      <c r="H754" s="20"/>
      <c r="I754" s="48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</row>
    <row r="755">
      <c r="A755" s="20"/>
      <c r="B755" s="20"/>
      <c r="C755" s="20"/>
      <c r="D755" s="20"/>
      <c r="E755" s="20"/>
      <c r="F755" s="20"/>
      <c r="G755" s="20"/>
      <c r="H755" s="20"/>
      <c r="I755" s="48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</row>
    <row r="756">
      <c r="A756" s="20"/>
      <c r="B756" s="20"/>
      <c r="C756" s="20"/>
      <c r="D756" s="20"/>
      <c r="E756" s="20"/>
      <c r="F756" s="20"/>
      <c r="G756" s="20"/>
      <c r="H756" s="20"/>
      <c r="I756" s="48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</row>
    <row r="757">
      <c r="A757" s="20"/>
      <c r="B757" s="20"/>
      <c r="C757" s="20"/>
      <c r="D757" s="20"/>
      <c r="E757" s="20"/>
      <c r="F757" s="20"/>
      <c r="G757" s="20"/>
      <c r="H757" s="20"/>
      <c r="I757" s="48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</row>
    <row r="758">
      <c r="A758" s="20"/>
      <c r="B758" s="20"/>
      <c r="C758" s="20"/>
      <c r="D758" s="20"/>
      <c r="E758" s="20"/>
      <c r="F758" s="20"/>
      <c r="G758" s="20"/>
      <c r="H758" s="20"/>
      <c r="I758" s="48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</row>
    <row r="759">
      <c r="A759" s="20"/>
      <c r="B759" s="20"/>
      <c r="C759" s="20"/>
      <c r="D759" s="20"/>
      <c r="E759" s="20"/>
      <c r="F759" s="20"/>
      <c r="G759" s="20"/>
      <c r="H759" s="20"/>
      <c r="I759" s="48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</row>
    <row r="760">
      <c r="A760" s="20"/>
      <c r="B760" s="20"/>
      <c r="C760" s="20"/>
      <c r="D760" s="20"/>
      <c r="E760" s="20"/>
      <c r="F760" s="20"/>
      <c r="G760" s="20"/>
      <c r="H760" s="20"/>
      <c r="I760" s="48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</row>
    <row r="761">
      <c r="A761" s="20"/>
      <c r="B761" s="20"/>
      <c r="C761" s="20"/>
      <c r="D761" s="20"/>
      <c r="E761" s="20"/>
      <c r="F761" s="20"/>
      <c r="G761" s="20"/>
      <c r="H761" s="20"/>
      <c r="I761" s="48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</row>
    <row r="762">
      <c r="A762" s="20"/>
      <c r="B762" s="20"/>
      <c r="C762" s="20"/>
      <c r="D762" s="20"/>
      <c r="E762" s="20"/>
      <c r="F762" s="20"/>
      <c r="G762" s="20"/>
      <c r="H762" s="20"/>
      <c r="I762" s="48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</row>
    <row r="763">
      <c r="A763" s="20"/>
      <c r="B763" s="20"/>
      <c r="C763" s="20"/>
      <c r="D763" s="20"/>
      <c r="E763" s="20"/>
      <c r="F763" s="20"/>
      <c r="G763" s="20"/>
      <c r="H763" s="20"/>
      <c r="I763" s="48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</row>
    <row r="764">
      <c r="A764" s="20"/>
      <c r="B764" s="20"/>
      <c r="C764" s="20"/>
      <c r="D764" s="20"/>
      <c r="E764" s="20"/>
      <c r="F764" s="20"/>
      <c r="G764" s="20"/>
      <c r="H764" s="20"/>
      <c r="I764" s="48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</row>
    <row r="765">
      <c r="A765" s="20"/>
      <c r="B765" s="20"/>
      <c r="C765" s="20"/>
      <c r="D765" s="20"/>
      <c r="E765" s="20"/>
      <c r="F765" s="20"/>
      <c r="G765" s="20"/>
      <c r="H765" s="20"/>
      <c r="I765" s="48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</row>
    <row r="766">
      <c r="A766" s="20"/>
      <c r="B766" s="20"/>
      <c r="C766" s="20"/>
      <c r="D766" s="20"/>
      <c r="E766" s="20"/>
      <c r="F766" s="20"/>
      <c r="G766" s="20"/>
      <c r="H766" s="20"/>
      <c r="I766" s="48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</row>
    <row r="767">
      <c r="A767" s="20"/>
      <c r="B767" s="20"/>
      <c r="C767" s="20"/>
      <c r="D767" s="20"/>
      <c r="E767" s="20"/>
      <c r="F767" s="20"/>
      <c r="G767" s="20"/>
      <c r="H767" s="20"/>
      <c r="I767" s="48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</row>
    <row r="768">
      <c r="A768" s="20"/>
      <c r="B768" s="20"/>
      <c r="C768" s="20"/>
      <c r="D768" s="20"/>
      <c r="E768" s="20"/>
      <c r="F768" s="20"/>
      <c r="G768" s="20"/>
      <c r="H768" s="20"/>
      <c r="I768" s="48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</row>
    <row r="769">
      <c r="A769" s="20"/>
      <c r="B769" s="20"/>
      <c r="C769" s="20"/>
      <c r="D769" s="20"/>
      <c r="E769" s="20"/>
      <c r="F769" s="20"/>
      <c r="G769" s="20"/>
      <c r="H769" s="20"/>
      <c r="I769" s="48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</row>
    <row r="770">
      <c r="A770" s="20"/>
      <c r="B770" s="20"/>
      <c r="C770" s="20"/>
      <c r="D770" s="20"/>
      <c r="E770" s="20"/>
      <c r="F770" s="20"/>
      <c r="G770" s="20"/>
      <c r="H770" s="20"/>
      <c r="I770" s="48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</row>
    <row r="771">
      <c r="A771" s="20"/>
      <c r="B771" s="20"/>
      <c r="C771" s="20"/>
      <c r="D771" s="20"/>
      <c r="E771" s="20"/>
      <c r="F771" s="20"/>
      <c r="G771" s="20"/>
      <c r="H771" s="20"/>
      <c r="I771" s="48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</row>
    <row r="772">
      <c r="A772" s="20"/>
      <c r="B772" s="20"/>
      <c r="C772" s="20"/>
      <c r="D772" s="20"/>
      <c r="E772" s="20"/>
      <c r="F772" s="20"/>
      <c r="G772" s="20"/>
      <c r="H772" s="20"/>
      <c r="I772" s="48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</row>
    <row r="773">
      <c r="A773" s="20"/>
      <c r="B773" s="20"/>
      <c r="C773" s="20"/>
      <c r="D773" s="20"/>
      <c r="E773" s="20"/>
      <c r="F773" s="20"/>
      <c r="G773" s="20"/>
      <c r="H773" s="20"/>
      <c r="I773" s="48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</row>
    <row r="774">
      <c r="A774" s="20"/>
      <c r="B774" s="20"/>
      <c r="C774" s="20"/>
      <c r="D774" s="20"/>
      <c r="E774" s="20"/>
      <c r="F774" s="20"/>
      <c r="G774" s="20"/>
      <c r="H774" s="20"/>
      <c r="I774" s="48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</row>
    <row r="775">
      <c r="A775" s="20"/>
      <c r="B775" s="20"/>
      <c r="C775" s="20"/>
      <c r="D775" s="20"/>
      <c r="E775" s="20"/>
      <c r="F775" s="20"/>
      <c r="G775" s="20"/>
      <c r="H775" s="20"/>
      <c r="I775" s="48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</row>
    <row r="776">
      <c r="A776" s="20"/>
      <c r="B776" s="20"/>
      <c r="C776" s="20"/>
      <c r="D776" s="20"/>
      <c r="E776" s="20"/>
      <c r="F776" s="20"/>
      <c r="G776" s="20"/>
      <c r="H776" s="20"/>
      <c r="I776" s="48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</row>
    <row r="777">
      <c r="A777" s="20"/>
      <c r="B777" s="20"/>
      <c r="C777" s="20"/>
      <c r="D777" s="20"/>
      <c r="E777" s="20"/>
      <c r="F777" s="20"/>
      <c r="G777" s="20"/>
      <c r="H777" s="20"/>
      <c r="I777" s="48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</row>
    <row r="778">
      <c r="A778" s="20"/>
      <c r="B778" s="20"/>
      <c r="C778" s="20"/>
      <c r="D778" s="20"/>
      <c r="E778" s="20"/>
      <c r="F778" s="20"/>
      <c r="G778" s="20"/>
      <c r="H778" s="20"/>
      <c r="I778" s="48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</row>
    <row r="779">
      <c r="A779" s="20"/>
      <c r="B779" s="20"/>
      <c r="C779" s="20"/>
      <c r="D779" s="20"/>
      <c r="E779" s="20"/>
      <c r="F779" s="20"/>
      <c r="G779" s="20"/>
      <c r="H779" s="20"/>
      <c r="I779" s="48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</row>
    <row r="780">
      <c r="A780" s="20"/>
      <c r="B780" s="20"/>
      <c r="C780" s="20"/>
      <c r="D780" s="20"/>
      <c r="E780" s="20"/>
      <c r="F780" s="20"/>
      <c r="G780" s="20"/>
      <c r="H780" s="20"/>
      <c r="I780" s="48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</row>
    <row r="781">
      <c r="A781" s="20"/>
      <c r="B781" s="20"/>
      <c r="C781" s="20"/>
      <c r="D781" s="20"/>
      <c r="E781" s="20"/>
      <c r="F781" s="20"/>
      <c r="G781" s="20"/>
      <c r="H781" s="20"/>
      <c r="I781" s="48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</row>
    <row r="782">
      <c r="A782" s="20"/>
      <c r="B782" s="20"/>
      <c r="C782" s="20"/>
      <c r="D782" s="20"/>
      <c r="E782" s="20"/>
      <c r="F782" s="20"/>
      <c r="G782" s="20"/>
      <c r="H782" s="20"/>
      <c r="I782" s="48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</row>
    <row r="783">
      <c r="A783" s="20"/>
      <c r="B783" s="20"/>
      <c r="C783" s="20"/>
      <c r="D783" s="20"/>
      <c r="E783" s="20"/>
      <c r="F783" s="20"/>
      <c r="G783" s="20"/>
      <c r="H783" s="20"/>
      <c r="I783" s="48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</row>
    <row r="784">
      <c r="A784" s="20"/>
      <c r="B784" s="20"/>
      <c r="C784" s="20"/>
      <c r="D784" s="20"/>
      <c r="E784" s="20"/>
      <c r="F784" s="20"/>
      <c r="G784" s="20"/>
      <c r="H784" s="20"/>
      <c r="I784" s="48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</row>
    <row r="785">
      <c r="A785" s="20"/>
      <c r="B785" s="20"/>
      <c r="C785" s="20"/>
      <c r="D785" s="20"/>
      <c r="E785" s="20"/>
      <c r="F785" s="20"/>
      <c r="G785" s="20"/>
      <c r="H785" s="20"/>
      <c r="I785" s="48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</row>
    <row r="786">
      <c r="A786" s="20"/>
      <c r="B786" s="20"/>
      <c r="C786" s="20"/>
      <c r="D786" s="20"/>
      <c r="E786" s="20"/>
      <c r="F786" s="20"/>
      <c r="G786" s="20"/>
      <c r="H786" s="20"/>
      <c r="I786" s="48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</row>
    <row r="787">
      <c r="A787" s="20"/>
      <c r="B787" s="20"/>
      <c r="C787" s="20"/>
      <c r="D787" s="20"/>
      <c r="E787" s="20"/>
      <c r="F787" s="20"/>
      <c r="G787" s="20"/>
      <c r="H787" s="20"/>
      <c r="I787" s="48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</row>
    <row r="788">
      <c r="A788" s="20"/>
      <c r="B788" s="20"/>
      <c r="C788" s="20"/>
      <c r="D788" s="20"/>
      <c r="E788" s="20"/>
      <c r="F788" s="20"/>
      <c r="G788" s="20"/>
      <c r="H788" s="20"/>
      <c r="I788" s="48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</row>
    <row r="789">
      <c r="A789" s="20"/>
      <c r="B789" s="20"/>
      <c r="C789" s="20"/>
      <c r="D789" s="20"/>
      <c r="E789" s="20"/>
      <c r="F789" s="20"/>
      <c r="G789" s="20"/>
      <c r="H789" s="20"/>
      <c r="I789" s="48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</row>
    <row r="790">
      <c r="A790" s="20"/>
      <c r="B790" s="20"/>
      <c r="C790" s="20"/>
      <c r="D790" s="20"/>
      <c r="E790" s="20"/>
      <c r="F790" s="20"/>
      <c r="G790" s="20"/>
      <c r="H790" s="20"/>
      <c r="I790" s="48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</row>
    <row r="791">
      <c r="A791" s="20"/>
      <c r="B791" s="20"/>
      <c r="C791" s="20"/>
      <c r="D791" s="20"/>
      <c r="E791" s="20"/>
      <c r="F791" s="20"/>
      <c r="G791" s="20"/>
      <c r="H791" s="20"/>
      <c r="I791" s="48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</row>
    <row r="792">
      <c r="A792" s="20"/>
      <c r="B792" s="20"/>
      <c r="C792" s="20"/>
      <c r="D792" s="20"/>
      <c r="E792" s="20"/>
      <c r="F792" s="20"/>
      <c r="G792" s="20"/>
      <c r="H792" s="20"/>
      <c r="I792" s="48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</row>
    <row r="793">
      <c r="A793" s="20"/>
      <c r="B793" s="20"/>
      <c r="C793" s="20"/>
      <c r="D793" s="20"/>
      <c r="E793" s="20"/>
      <c r="F793" s="20"/>
      <c r="G793" s="20"/>
      <c r="H793" s="20"/>
      <c r="I793" s="48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</row>
    <row r="794">
      <c r="A794" s="20"/>
      <c r="B794" s="20"/>
      <c r="C794" s="20"/>
      <c r="D794" s="20"/>
      <c r="E794" s="20"/>
      <c r="F794" s="20"/>
      <c r="G794" s="20"/>
      <c r="H794" s="20"/>
      <c r="I794" s="48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</row>
    <row r="795">
      <c r="A795" s="20"/>
      <c r="B795" s="20"/>
      <c r="C795" s="20"/>
      <c r="D795" s="20"/>
      <c r="E795" s="20"/>
      <c r="F795" s="20"/>
      <c r="G795" s="20"/>
      <c r="H795" s="20"/>
      <c r="I795" s="48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</row>
    <row r="796">
      <c r="A796" s="20"/>
      <c r="B796" s="20"/>
      <c r="C796" s="20"/>
      <c r="D796" s="20"/>
      <c r="E796" s="20"/>
      <c r="F796" s="20"/>
      <c r="G796" s="20"/>
      <c r="H796" s="20"/>
      <c r="I796" s="48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</row>
    <row r="797">
      <c r="A797" s="20"/>
      <c r="B797" s="20"/>
      <c r="C797" s="20"/>
      <c r="D797" s="20"/>
      <c r="E797" s="20"/>
      <c r="F797" s="20"/>
      <c r="G797" s="20"/>
      <c r="H797" s="20"/>
      <c r="I797" s="48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</row>
    <row r="798">
      <c r="A798" s="20"/>
      <c r="B798" s="20"/>
      <c r="C798" s="20"/>
      <c r="D798" s="20"/>
      <c r="E798" s="20"/>
      <c r="F798" s="20"/>
      <c r="G798" s="20"/>
      <c r="H798" s="20"/>
      <c r="I798" s="48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</row>
    <row r="799">
      <c r="A799" s="20"/>
      <c r="B799" s="20"/>
      <c r="C799" s="20"/>
      <c r="D799" s="20"/>
      <c r="E799" s="20"/>
      <c r="F799" s="20"/>
      <c r="G799" s="20"/>
      <c r="H799" s="20"/>
      <c r="I799" s="48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</row>
    <row r="800">
      <c r="A800" s="20"/>
      <c r="B800" s="20"/>
      <c r="C800" s="20"/>
      <c r="D800" s="20"/>
      <c r="E800" s="20"/>
      <c r="F800" s="20"/>
      <c r="G800" s="20"/>
      <c r="H800" s="20"/>
      <c r="I800" s="48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</row>
    <row r="801">
      <c r="A801" s="20"/>
      <c r="B801" s="20"/>
      <c r="C801" s="20"/>
      <c r="D801" s="20"/>
      <c r="E801" s="20"/>
      <c r="F801" s="20"/>
      <c r="G801" s="20"/>
      <c r="H801" s="20"/>
      <c r="I801" s="48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</row>
    <row r="802">
      <c r="A802" s="20"/>
      <c r="B802" s="20"/>
      <c r="C802" s="20"/>
      <c r="D802" s="20"/>
      <c r="E802" s="20"/>
      <c r="F802" s="20"/>
      <c r="G802" s="20"/>
      <c r="H802" s="20"/>
      <c r="I802" s="48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</row>
    <row r="803">
      <c r="A803" s="20"/>
      <c r="B803" s="20"/>
      <c r="C803" s="20"/>
      <c r="D803" s="20"/>
      <c r="E803" s="20"/>
      <c r="F803" s="20"/>
      <c r="G803" s="20"/>
      <c r="H803" s="20"/>
      <c r="I803" s="48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</row>
    <row r="804">
      <c r="A804" s="20"/>
      <c r="B804" s="20"/>
      <c r="C804" s="20"/>
      <c r="D804" s="20"/>
      <c r="E804" s="20"/>
      <c r="F804" s="20"/>
      <c r="G804" s="20"/>
      <c r="H804" s="20"/>
      <c r="I804" s="48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</row>
    <row r="805">
      <c r="A805" s="20"/>
      <c r="B805" s="20"/>
      <c r="C805" s="20"/>
      <c r="D805" s="20"/>
      <c r="E805" s="20"/>
      <c r="F805" s="20"/>
      <c r="G805" s="20"/>
      <c r="H805" s="20"/>
      <c r="I805" s="48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</row>
    <row r="806">
      <c r="A806" s="20"/>
      <c r="B806" s="20"/>
      <c r="C806" s="20"/>
      <c r="D806" s="20"/>
      <c r="E806" s="20"/>
      <c r="F806" s="20"/>
      <c r="G806" s="20"/>
      <c r="H806" s="20"/>
      <c r="I806" s="48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</row>
    <row r="807">
      <c r="A807" s="20"/>
      <c r="B807" s="20"/>
      <c r="C807" s="20"/>
      <c r="D807" s="20"/>
      <c r="E807" s="20"/>
      <c r="F807" s="20"/>
      <c r="G807" s="20"/>
      <c r="H807" s="20"/>
      <c r="I807" s="48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</row>
    <row r="808">
      <c r="A808" s="20"/>
      <c r="B808" s="20"/>
      <c r="C808" s="20"/>
      <c r="D808" s="20"/>
      <c r="E808" s="20"/>
      <c r="F808" s="20"/>
      <c r="G808" s="20"/>
      <c r="H808" s="20"/>
      <c r="I808" s="48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</row>
    <row r="809">
      <c r="A809" s="20"/>
      <c r="B809" s="20"/>
      <c r="C809" s="20"/>
      <c r="D809" s="20"/>
      <c r="E809" s="20"/>
      <c r="F809" s="20"/>
      <c r="G809" s="20"/>
      <c r="H809" s="20"/>
      <c r="I809" s="48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</row>
    <row r="810">
      <c r="A810" s="20"/>
      <c r="B810" s="20"/>
      <c r="C810" s="20"/>
      <c r="D810" s="20"/>
      <c r="E810" s="20"/>
      <c r="F810" s="20"/>
      <c r="G810" s="20"/>
      <c r="H810" s="20"/>
      <c r="I810" s="48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</row>
    <row r="811">
      <c r="A811" s="20"/>
      <c r="B811" s="20"/>
      <c r="C811" s="20"/>
      <c r="D811" s="20"/>
      <c r="E811" s="20"/>
      <c r="F811" s="20"/>
      <c r="G811" s="20"/>
      <c r="H811" s="20"/>
      <c r="I811" s="48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</row>
    <row r="812">
      <c r="A812" s="20"/>
      <c r="B812" s="20"/>
      <c r="C812" s="20"/>
      <c r="D812" s="20"/>
      <c r="E812" s="20"/>
      <c r="F812" s="20"/>
      <c r="G812" s="20"/>
      <c r="H812" s="20"/>
      <c r="I812" s="48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</row>
    <row r="813">
      <c r="A813" s="20"/>
      <c r="B813" s="20"/>
      <c r="C813" s="20"/>
      <c r="D813" s="20"/>
      <c r="E813" s="20"/>
      <c r="F813" s="20"/>
      <c r="G813" s="20"/>
      <c r="H813" s="20"/>
      <c r="I813" s="48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</row>
    <row r="814">
      <c r="A814" s="20"/>
      <c r="B814" s="20"/>
      <c r="C814" s="20"/>
      <c r="D814" s="20"/>
      <c r="E814" s="20"/>
      <c r="F814" s="20"/>
      <c r="G814" s="20"/>
      <c r="H814" s="20"/>
      <c r="I814" s="48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</row>
    <row r="815">
      <c r="A815" s="20"/>
      <c r="B815" s="20"/>
      <c r="C815" s="20"/>
      <c r="D815" s="20"/>
      <c r="E815" s="20"/>
      <c r="F815" s="20"/>
      <c r="G815" s="20"/>
      <c r="H815" s="20"/>
      <c r="I815" s="48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</row>
    <row r="816">
      <c r="A816" s="20"/>
      <c r="B816" s="20"/>
      <c r="C816" s="20"/>
      <c r="D816" s="20"/>
      <c r="E816" s="20"/>
      <c r="F816" s="20"/>
      <c r="G816" s="20"/>
      <c r="H816" s="20"/>
      <c r="I816" s="48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</row>
    <row r="817">
      <c r="A817" s="20"/>
      <c r="B817" s="20"/>
      <c r="C817" s="20"/>
      <c r="D817" s="20"/>
      <c r="E817" s="20"/>
      <c r="F817" s="20"/>
      <c r="G817" s="20"/>
      <c r="H817" s="20"/>
      <c r="I817" s="48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</row>
    <row r="818">
      <c r="A818" s="20"/>
      <c r="B818" s="20"/>
      <c r="C818" s="20"/>
      <c r="D818" s="20"/>
      <c r="E818" s="20"/>
      <c r="F818" s="20"/>
      <c r="G818" s="20"/>
      <c r="H818" s="20"/>
      <c r="I818" s="48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</row>
    <row r="819">
      <c r="A819" s="20"/>
      <c r="B819" s="20"/>
      <c r="C819" s="20"/>
      <c r="D819" s="20"/>
      <c r="E819" s="20"/>
      <c r="F819" s="20"/>
      <c r="G819" s="20"/>
      <c r="H819" s="20"/>
      <c r="I819" s="48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</row>
    <row r="820">
      <c r="A820" s="20"/>
      <c r="B820" s="20"/>
      <c r="C820" s="20"/>
      <c r="D820" s="20"/>
      <c r="E820" s="20"/>
      <c r="F820" s="20"/>
      <c r="G820" s="20"/>
      <c r="H820" s="20"/>
      <c r="I820" s="48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</row>
    <row r="821">
      <c r="A821" s="20"/>
      <c r="B821" s="20"/>
      <c r="C821" s="20"/>
      <c r="D821" s="20"/>
      <c r="E821" s="20"/>
      <c r="F821" s="20"/>
      <c r="G821" s="20"/>
      <c r="H821" s="20"/>
      <c r="I821" s="48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</row>
    <row r="822">
      <c r="A822" s="20"/>
      <c r="B822" s="20"/>
      <c r="C822" s="20"/>
      <c r="D822" s="20"/>
      <c r="E822" s="20"/>
      <c r="F822" s="20"/>
      <c r="G822" s="20"/>
      <c r="H822" s="20"/>
      <c r="I822" s="48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</row>
    <row r="823">
      <c r="A823" s="20"/>
      <c r="B823" s="20"/>
      <c r="C823" s="20"/>
      <c r="D823" s="20"/>
      <c r="E823" s="20"/>
      <c r="F823" s="20"/>
      <c r="G823" s="20"/>
      <c r="H823" s="20"/>
      <c r="I823" s="48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</row>
    <row r="824">
      <c r="A824" s="20"/>
      <c r="B824" s="20"/>
      <c r="C824" s="20"/>
      <c r="D824" s="20"/>
      <c r="E824" s="20"/>
      <c r="F824" s="20"/>
      <c r="G824" s="20"/>
      <c r="H824" s="20"/>
      <c r="I824" s="48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</row>
    <row r="825">
      <c r="A825" s="20"/>
      <c r="B825" s="20"/>
      <c r="C825" s="20"/>
      <c r="D825" s="20"/>
      <c r="E825" s="20"/>
      <c r="F825" s="20"/>
      <c r="G825" s="20"/>
      <c r="H825" s="20"/>
      <c r="I825" s="48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</row>
    <row r="826">
      <c r="A826" s="20"/>
      <c r="B826" s="20"/>
      <c r="C826" s="20"/>
      <c r="D826" s="20"/>
      <c r="E826" s="20"/>
      <c r="F826" s="20"/>
      <c r="G826" s="20"/>
      <c r="H826" s="20"/>
      <c r="I826" s="48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</row>
    <row r="827">
      <c r="A827" s="20"/>
      <c r="B827" s="20"/>
      <c r="C827" s="20"/>
      <c r="D827" s="20"/>
      <c r="E827" s="20"/>
      <c r="F827" s="20"/>
      <c r="G827" s="20"/>
      <c r="H827" s="20"/>
      <c r="I827" s="48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</row>
    <row r="828">
      <c r="A828" s="20"/>
      <c r="B828" s="20"/>
      <c r="C828" s="20"/>
      <c r="D828" s="20"/>
      <c r="E828" s="20"/>
      <c r="F828" s="20"/>
      <c r="G828" s="20"/>
      <c r="H828" s="20"/>
      <c r="I828" s="48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</row>
    <row r="829">
      <c r="A829" s="20"/>
      <c r="B829" s="20"/>
      <c r="C829" s="20"/>
      <c r="D829" s="20"/>
      <c r="E829" s="20"/>
      <c r="F829" s="20"/>
      <c r="G829" s="20"/>
      <c r="H829" s="20"/>
      <c r="I829" s="48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</row>
    <row r="830">
      <c r="A830" s="20"/>
      <c r="B830" s="20"/>
      <c r="C830" s="20"/>
      <c r="D830" s="20"/>
      <c r="E830" s="20"/>
      <c r="F830" s="20"/>
      <c r="G830" s="20"/>
      <c r="H830" s="20"/>
      <c r="I830" s="48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</row>
    <row r="831">
      <c r="A831" s="20"/>
      <c r="B831" s="20"/>
      <c r="C831" s="20"/>
      <c r="D831" s="20"/>
      <c r="E831" s="20"/>
      <c r="F831" s="20"/>
      <c r="G831" s="20"/>
      <c r="H831" s="20"/>
      <c r="I831" s="48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</row>
    <row r="832">
      <c r="A832" s="20"/>
      <c r="B832" s="20"/>
      <c r="C832" s="20"/>
      <c r="D832" s="20"/>
      <c r="E832" s="20"/>
      <c r="F832" s="20"/>
      <c r="G832" s="20"/>
      <c r="H832" s="20"/>
      <c r="I832" s="48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</row>
    <row r="833">
      <c r="A833" s="20"/>
      <c r="B833" s="20"/>
      <c r="C833" s="20"/>
      <c r="D833" s="20"/>
      <c r="E833" s="20"/>
      <c r="F833" s="20"/>
      <c r="G833" s="20"/>
      <c r="H833" s="20"/>
      <c r="I833" s="48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</row>
    <row r="834">
      <c r="A834" s="20"/>
      <c r="B834" s="20"/>
      <c r="C834" s="20"/>
      <c r="D834" s="20"/>
      <c r="E834" s="20"/>
      <c r="F834" s="20"/>
      <c r="G834" s="20"/>
      <c r="H834" s="20"/>
      <c r="I834" s="48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</row>
    <row r="835">
      <c r="A835" s="20"/>
      <c r="B835" s="20"/>
      <c r="C835" s="20"/>
      <c r="D835" s="20"/>
      <c r="E835" s="20"/>
      <c r="F835" s="20"/>
      <c r="G835" s="20"/>
      <c r="H835" s="20"/>
      <c r="I835" s="48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</row>
    <row r="836">
      <c r="A836" s="20"/>
      <c r="B836" s="20"/>
      <c r="C836" s="20"/>
      <c r="D836" s="20"/>
      <c r="E836" s="20"/>
      <c r="F836" s="20"/>
      <c r="G836" s="20"/>
      <c r="H836" s="20"/>
      <c r="I836" s="48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</row>
    <row r="837">
      <c r="A837" s="20"/>
      <c r="B837" s="20"/>
      <c r="C837" s="20"/>
      <c r="D837" s="20"/>
      <c r="E837" s="20"/>
      <c r="F837" s="20"/>
      <c r="G837" s="20"/>
      <c r="H837" s="20"/>
      <c r="I837" s="48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</row>
    <row r="838">
      <c r="A838" s="20"/>
      <c r="B838" s="20"/>
      <c r="C838" s="20"/>
      <c r="D838" s="20"/>
      <c r="E838" s="20"/>
      <c r="F838" s="20"/>
      <c r="G838" s="20"/>
      <c r="H838" s="20"/>
      <c r="I838" s="48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</row>
    <row r="839">
      <c r="A839" s="20"/>
      <c r="B839" s="20"/>
      <c r="C839" s="20"/>
      <c r="D839" s="20"/>
      <c r="E839" s="20"/>
      <c r="F839" s="20"/>
      <c r="G839" s="20"/>
      <c r="H839" s="20"/>
      <c r="I839" s="48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</row>
    <row r="840">
      <c r="A840" s="20"/>
      <c r="B840" s="20"/>
      <c r="C840" s="20"/>
      <c r="D840" s="20"/>
      <c r="E840" s="20"/>
      <c r="F840" s="20"/>
      <c r="G840" s="20"/>
      <c r="H840" s="20"/>
      <c r="I840" s="48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</row>
    <row r="841">
      <c r="A841" s="20"/>
      <c r="B841" s="20"/>
      <c r="C841" s="20"/>
      <c r="D841" s="20"/>
      <c r="E841" s="20"/>
      <c r="F841" s="20"/>
      <c r="G841" s="20"/>
      <c r="H841" s="20"/>
      <c r="I841" s="48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</row>
    <row r="842">
      <c r="A842" s="20"/>
      <c r="B842" s="20"/>
      <c r="C842" s="20"/>
      <c r="D842" s="20"/>
      <c r="E842" s="20"/>
      <c r="F842" s="20"/>
      <c r="G842" s="20"/>
      <c r="H842" s="20"/>
      <c r="I842" s="48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</row>
    <row r="843">
      <c r="A843" s="20"/>
      <c r="B843" s="20"/>
      <c r="C843" s="20"/>
      <c r="D843" s="20"/>
      <c r="E843" s="20"/>
      <c r="F843" s="20"/>
      <c r="G843" s="20"/>
      <c r="H843" s="20"/>
      <c r="I843" s="48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</row>
    <row r="844">
      <c r="A844" s="20"/>
      <c r="B844" s="20"/>
      <c r="C844" s="20"/>
      <c r="D844" s="20"/>
      <c r="E844" s="20"/>
      <c r="F844" s="20"/>
      <c r="G844" s="20"/>
      <c r="H844" s="20"/>
      <c r="I844" s="48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</row>
    <row r="845">
      <c r="A845" s="20"/>
      <c r="B845" s="20"/>
      <c r="C845" s="20"/>
      <c r="D845" s="20"/>
      <c r="E845" s="20"/>
      <c r="F845" s="20"/>
      <c r="G845" s="20"/>
      <c r="H845" s="20"/>
      <c r="I845" s="48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</row>
    <row r="846">
      <c r="A846" s="20"/>
      <c r="B846" s="20"/>
      <c r="C846" s="20"/>
      <c r="D846" s="20"/>
      <c r="E846" s="20"/>
      <c r="F846" s="20"/>
      <c r="G846" s="20"/>
      <c r="H846" s="20"/>
      <c r="I846" s="48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</row>
    <row r="847">
      <c r="A847" s="20"/>
      <c r="B847" s="20"/>
      <c r="C847" s="20"/>
      <c r="D847" s="20"/>
      <c r="E847" s="20"/>
      <c r="F847" s="20"/>
      <c r="G847" s="20"/>
      <c r="H847" s="20"/>
      <c r="I847" s="48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</row>
    <row r="848">
      <c r="A848" s="20"/>
      <c r="B848" s="20"/>
      <c r="C848" s="20"/>
      <c r="D848" s="20"/>
      <c r="E848" s="20"/>
      <c r="F848" s="20"/>
      <c r="G848" s="20"/>
      <c r="H848" s="20"/>
      <c r="I848" s="48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</row>
    <row r="849">
      <c r="A849" s="20"/>
      <c r="B849" s="20"/>
      <c r="C849" s="20"/>
      <c r="D849" s="20"/>
      <c r="E849" s="20"/>
      <c r="F849" s="20"/>
      <c r="G849" s="20"/>
      <c r="H849" s="20"/>
      <c r="I849" s="48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</row>
    <row r="850">
      <c r="A850" s="20"/>
      <c r="B850" s="20"/>
      <c r="C850" s="20"/>
      <c r="D850" s="20"/>
      <c r="E850" s="20"/>
      <c r="F850" s="20"/>
      <c r="G850" s="20"/>
      <c r="H850" s="20"/>
      <c r="I850" s="48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</row>
    <row r="851">
      <c r="A851" s="20"/>
      <c r="B851" s="20"/>
      <c r="C851" s="20"/>
      <c r="D851" s="20"/>
      <c r="E851" s="20"/>
      <c r="F851" s="20"/>
      <c r="G851" s="20"/>
      <c r="H851" s="20"/>
      <c r="I851" s="48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</row>
    <row r="852">
      <c r="A852" s="20"/>
      <c r="B852" s="20"/>
      <c r="C852" s="20"/>
      <c r="D852" s="20"/>
      <c r="E852" s="20"/>
      <c r="F852" s="20"/>
      <c r="G852" s="20"/>
      <c r="H852" s="20"/>
      <c r="I852" s="48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</row>
    <row r="853">
      <c r="A853" s="20"/>
      <c r="B853" s="20"/>
      <c r="C853" s="20"/>
      <c r="D853" s="20"/>
      <c r="E853" s="20"/>
      <c r="F853" s="20"/>
      <c r="G853" s="20"/>
      <c r="H853" s="20"/>
      <c r="I853" s="48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</row>
    <row r="854">
      <c r="A854" s="20"/>
      <c r="B854" s="20"/>
      <c r="C854" s="20"/>
      <c r="D854" s="20"/>
      <c r="E854" s="20"/>
      <c r="F854" s="20"/>
      <c r="G854" s="20"/>
      <c r="H854" s="20"/>
      <c r="I854" s="48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</row>
    <row r="855">
      <c r="A855" s="20"/>
      <c r="B855" s="20"/>
      <c r="C855" s="20"/>
      <c r="D855" s="20"/>
      <c r="E855" s="20"/>
      <c r="F855" s="20"/>
      <c r="G855" s="20"/>
      <c r="H855" s="20"/>
      <c r="I855" s="48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</row>
    <row r="856">
      <c r="A856" s="20"/>
      <c r="B856" s="20"/>
      <c r="C856" s="20"/>
      <c r="D856" s="20"/>
      <c r="E856" s="20"/>
      <c r="F856" s="20"/>
      <c r="G856" s="20"/>
      <c r="H856" s="20"/>
      <c r="I856" s="48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</row>
    <row r="857">
      <c r="A857" s="20"/>
      <c r="B857" s="20"/>
      <c r="C857" s="20"/>
      <c r="D857" s="20"/>
      <c r="E857" s="20"/>
      <c r="F857" s="20"/>
      <c r="G857" s="20"/>
      <c r="H857" s="20"/>
      <c r="I857" s="48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</row>
    <row r="858">
      <c r="A858" s="20"/>
      <c r="B858" s="20"/>
      <c r="C858" s="20"/>
      <c r="D858" s="20"/>
      <c r="E858" s="20"/>
      <c r="F858" s="20"/>
      <c r="G858" s="20"/>
      <c r="H858" s="20"/>
      <c r="I858" s="48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</row>
    <row r="859">
      <c r="A859" s="20"/>
      <c r="B859" s="20"/>
      <c r="C859" s="20"/>
      <c r="D859" s="20"/>
      <c r="E859" s="20"/>
      <c r="F859" s="20"/>
      <c r="G859" s="20"/>
      <c r="H859" s="20"/>
      <c r="I859" s="48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</row>
    <row r="860">
      <c r="A860" s="20"/>
      <c r="B860" s="20"/>
      <c r="C860" s="20"/>
      <c r="D860" s="20"/>
      <c r="E860" s="20"/>
      <c r="F860" s="20"/>
      <c r="G860" s="20"/>
      <c r="H860" s="20"/>
      <c r="I860" s="48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</row>
    <row r="861">
      <c r="A861" s="20"/>
      <c r="B861" s="20"/>
      <c r="C861" s="20"/>
      <c r="D861" s="20"/>
      <c r="E861" s="20"/>
      <c r="F861" s="20"/>
      <c r="G861" s="20"/>
      <c r="H861" s="20"/>
      <c r="I861" s="48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</row>
    <row r="862">
      <c r="A862" s="20"/>
      <c r="B862" s="20"/>
      <c r="C862" s="20"/>
      <c r="D862" s="20"/>
      <c r="E862" s="20"/>
      <c r="F862" s="20"/>
      <c r="G862" s="20"/>
      <c r="H862" s="20"/>
      <c r="I862" s="48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</row>
    <row r="863">
      <c r="A863" s="20"/>
      <c r="B863" s="20"/>
      <c r="C863" s="20"/>
      <c r="D863" s="20"/>
      <c r="E863" s="20"/>
      <c r="F863" s="20"/>
      <c r="G863" s="20"/>
      <c r="H863" s="20"/>
      <c r="I863" s="48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</row>
    <row r="864">
      <c r="A864" s="20"/>
      <c r="B864" s="20"/>
      <c r="C864" s="20"/>
      <c r="D864" s="20"/>
      <c r="E864" s="20"/>
      <c r="F864" s="20"/>
      <c r="G864" s="20"/>
      <c r="H864" s="20"/>
      <c r="I864" s="48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</row>
    <row r="865">
      <c r="A865" s="20"/>
      <c r="B865" s="20"/>
      <c r="C865" s="20"/>
      <c r="D865" s="20"/>
      <c r="E865" s="20"/>
      <c r="F865" s="20"/>
      <c r="G865" s="20"/>
      <c r="H865" s="20"/>
      <c r="I865" s="48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</row>
    <row r="866">
      <c r="A866" s="20"/>
      <c r="B866" s="20"/>
      <c r="C866" s="20"/>
      <c r="D866" s="20"/>
      <c r="E866" s="20"/>
      <c r="F866" s="20"/>
      <c r="G866" s="20"/>
      <c r="H866" s="20"/>
      <c r="I866" s="48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</row>
    <row r="867">
      <c r="A867" s="20"/>
      <c r="B867" s="20"/>
      <c r="C867" s="20"/>
      <c r="D867" s="20"/>
      <c r="E867" s="20"/>
      <c r="F867" s="20"/>
      <c r="G867" s="20"/>
      <c r="H867" s="20"/>
      <c r="I867" s="48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</row>
    <row r="868">
      <c r="A868" s="20"/>
      <c r="B868" s="20"/>
      <c r="C868" s="20"/>
      <c r="D868" s="20"/>
      <c r="E868" s="20"/>
      <c r="F868" s="20"/>
      <c r="G868" s="20"/>
      <c r="H868" s="20"/>
      <c r="I868" s="48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</row>
    <row r="869">
      <c r="A869" s="20"/>
      <c r="B869" s="20"/>
      <c r="C869" s="20"/>
      <c r="D869" s="20"/>
      <c r="E869" s="20"/>
      <c r="F869" s="20"/>
      <c r="G869" s="20"/>
      <c r="H869" s="20"/>
      <c r="I869" s="48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</row>
    <row r="870">
      <c r="A870" s="20"/>
      <c r="B870" s="20"/>
      <c r="C870" s="20"/>
      <c r="D870" s="20"/>
      <c r="E870" s="20"/>
      <c r="F870" s="20"/>
      <c r="G870" s="20"/>
      <c r="H870" s="20"/>
      <c r="I870" s="48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</row>
    <row r="871">
      <c r="A871" s="20"/>
      <c r="B871" s="20"/>
      <c r="C871" s="20"/>
      <c r="D871" s="20"/>
      <c r="E871" s="20"/>
      <c r="F871" s="20"/>
      <c r="G871" s="20"/>
      <c r="H871" s="20"/>
      <c r="I871" s="48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</row>
    <row r="872">
      <c r="A872" s="20"/>
      <c r="B872" s="20"/>
      <c r="C872" s="20"/>
      <c r="D872" s="20"/>
      <c r="E872" s="20"/>
      <c r="F872" s="20"/>
      <c r="G872" s="20"/>
      <c r="H872" s="20"/>
      <c r="I872" s="48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</row>
    <row r="873">
      <c r="A873" s="20"/>
      <c r="B873" s="20"/>
      <c r="C873" s="20"/>
      <c r="D873" s="20"/>
      <c r="E873" s="20"/>
      <c r="F873" s="20"/>
      <c r="G873" s="20"/>
      <c r="H873" s="20"/>
      <c r="I873" s="48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</row>
    <row r="874">
      <c r="A874" s="20"/>
      <c r="B874" s="20"/>
      <c r="C874" s="20"/>
      <c r="D874" s="20"/>
      <c r="E874" s="20"/>
      <c r="F874" s="20"/>
      <c r="G874" s="20"/>
      <c r="H874" s="20"/>
      <c r="I874" s="48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</row>
    <row r="875">
      <c r="A875" s="20"/>
      <c r="B875" s="20"/>
      <c r="C875" s="20"/>
      <c r="D875" s="20"/>
      <c r="E875" s="20"/>
      <c r="F875" s="20"/>
      <c r="G875" s="20"/>
      <c r="H875" s="20"/>
      <c r="I875" s="48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</row>
    <row r="876">
      <c r="A876" s="20"/>
      <c r="B876" s="20"/>
      <c r="C876" s="20"/>
      <c r="D876" s="20"/>
      <c r="E876" s="20"/>
      <c r="F876" s="20"/>
      <c r="G876" s="20"/>
      <c r="H876" s="20"/>
      <c r="I876" s="48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</row>
    <row r="877">
      <c r="A877" s="20"/>
      <c r="B877" s="20"/>
      <c r="C877" s="20"/>
      <c r="D877" s="20"/>
      <c r="E877" s="20"/>
      <c r="F877" s="20"/>
      <c r="G877" s="20"/>
      <c r="H877" s="20"/>
      <c r="I877" s="48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</row>
    <row r="878">
      <c r="A878" s="20"/>
      <c r="B878" s="20"/>
      <c r="C878" s="20"/>
      <c r="D878" s="20"/>
      <c r="E878" s="20"/>
      <c r="F878" s="20"/>
      <c r="G878" s="20"/>
      <c r="H878" s="20"/>
      <c r="I878" s="48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</row>
    <row r="879">
      <c r="A879" s="20"/>
      <c r="B879" s="20"/>
      <c r="C879" s="20"/>
      <c r="D879" s="20"/>
      <c r="E879" s="20"/>
      <c r="F879" s="20"/>
      <c r="G879" s="20"/>
      <c r="H879" s="20"/>
      <c r="I879" s="48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</row>
    <row r="880">
      <c r="A880" s="20"/>
      <c r="B880" s="20"/>
      <c r="C880" s="20"/>
      <c r="D880" s="20"/>
      <c r="E880" s="20"/>
      <c r="F880" s="20"/>
      <c r="G880" s="20"/>
      <c r="H880" s="20"/>
      <c r="I880" s="48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</row>
    <row r="881">
      <c r="A881" s="20"/>
      <c r="B881" s="20"/>
      <c r="C881" s="20"/>
      <c r="D881" s="20"/>
      <c r="E881" s="20"/>
      <c r="F881" s="20"/>
      <c r="G881" s="20"/>
      <c r="H881" s="20"/>
      <c r="I881" s="48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</row>
    <row r="882">
      <c r="A882" s="20"/>
      <c r="B882" s="20"/>
      <c r="C882" s="20"/>
      <c r="D882" s="20"/>
      <c r="E882" s="20"/>
      <c r="F882" s="20"/>
      <c r="G882" s="20"/>
      <c r="H882" s="20"/>
      <c r="I882" s="48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</row>
    <row r="883">
      <c r="A883" s="20"/>
      <c r="B883" s="20"/>
      <c r="C883" s="20"/>
      <c r="D883" s="20"/>
      <c r="E883" s="20"/>
      <c r="F883" s="20"/>
      <c r="G883" s="20"/>
      <c r="H883" s="20"/>
      <c r="I883" s="48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</row>
    <row r="884">
      <c r="A884" s="20"/>
      <c r="B884" s="20"/>
      <c r="C884" s="20"/>
      <c r="D884" s="20"/>
      <c r="E884" s="20"/>
      <c r="F884" s="20"/>
      <c r="G884" s="20"/>
      <c r="H884" s="20"/>
      <c r="I884" s="48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</row>
    <row r="885">
      <c r="A885" s="20"/>
      <c r="B885" s="20"/>
      <c r="C885" s="20"/>
      <c r="D885" s="20"/>
      <c r="E885" s="20"/>
      <c r="F885" s="20"/>
      <c r="G885" s="20"/>
      <c r="H885" s="20"/>
      <c r="I885" s="48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</row>
    <row r="886">
      <c r="A886" s="20"/>
      <c r="B886" s="20"/>
      <c r="C886" s="20"/>
      <c r="D886" s="20"/>
      <c r="E886" s="20"/>
      <c r="F886" s="20"/>
      <c r="G886" s="20"/>
      <c r="H886" s="20"/>
      <c r="I886" s="48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</row>
    <row r="887">
      <c r="A887" s="20"/>
      <c r="B887" s="20"/>
      <c r="C887" s="20"/>
      <c r="D887" s="20"/>
      <c r="E887" s="20"/>
      <c r="F887" s="20"/>
      <c r="G887" s="20"/>
      <c r="H887" s="20"/>
      <c r="I887" s="48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</row>
    <row r="888">
      <c r="A888" s="20"/>
      <c r="B888" s="20"/>
      <c r="C888" s="20"/>
      <c r="D888" s="20"/>
      <c r="E888" s="20"/>
      <c r="F888" s="20"/>
      <c r="G888" s="20"/>
      <c r="H888" s="20"/>
      <c r="I888" s="48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</row>
    <row r="889">
      <c r="A889" s="20"/>
      <c r="B889" s="20"/>
      <c r="C889" s="20"/>
      <c r="D889" s="20"/>
      <c r="E889" s="20"/>
      <c r="F889" s="20"/>
      <c r="G889" s="20"/>
      <c r="H889" s="20"/>
      <c r="I889" s="48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</row>
    <row r="890">
      <c r="A890" s="20"/>
      <c r="B890" s="20"/>
      <c r="C890" s="20"/>
      <c r="D890" s="20"/>
      <c r="E890" s="20"/>
      <c r="F890" s="20"/>
      <c r="G890" s="20"/>
      <c r="H890" s="20"/>
      <c r="I890" s="48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</row>
    <row r="891">
      <c r="A891" s="20"/>
      <c r="B891" s="20"/>
      <c r="C891" s="20"/>
      <c r="D891" s="20"/>
      <c r="E891" s="20"/>
      <c r="F891" s="20"/>
      <c r="G891" s="20"/>
      <c r="H891" s="20"/>
      <c r="I891" s="48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</row>
    <row r="892">
      <c r="A892" s="20"/>
      <c r="B892" s="20"/>
      <c r="C892" s="20"/>
      <c r="D892" s="20"/>
      <c r="E892" s="20"/>
      <c r="F892" s="20"/>
      <c r="G892" s="20"/>
      <c r="H892" s="20"/>
      <c r="I892" s="48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</row>
    <row r="893">
      <c r="A893" s="20"/>
      <c r="B893" s="20"/>
      <c r="C893" s="20"/>
      <c r="D893" s="20"/>
      <c r="E893" s="20"/>
      <c r="F893" s="20"/>
      <c r="G893" s="20"/>
      <c r="H893" s="20"/>
      <c r="I893" s="48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</row>
    <row r="894">
      <c r="A894" s="20"/>
      <c r="B894" s="20"/>
      <c r="C894" s="20"/>
      <c r="D894" s="20"/>
      <c r="E894" s="20"/>
      <c r="F894" s="20"/>
      <c r="G894" s="20"/>
      <c r="H894" s="20"/>
      <c r="I894" s="48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</row>
    <row r="895">
      <c r="A895" s="20"/>
      <c r="B895" s="20"/>
      <c r="C895" s="20"/>
      <c r="D895" s="20"/>
      <c r="E895" s="20"/>
      <c r="F895" s="20"/>
      <c r="G895" s="20"/>
      <c r="H895" s="20"/>
      <c r="I895" s="48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</row>
    <row r="896">
      <c r="A896" s="20"/>
      <c r="B896" s="20"/>
      <c r="C896" s="20"/>
      <c r="D896" s="20"/>
      <c r="E896" s="20"/>
      <c r="F896" s="20"/>
      <c r="G896" s="20"/>
      <c r="H896" s="20"/>
      <c r="I896" s="48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</row>
    <row r="897">
      <c r="A897" s="20"/>
      <c r="B897" s="20"/>
      <c r="C897" s="20"/>
      <c r="D897" s="20"/>
      <c r="E897" s="20"/>
      <c r="F897" s="20"/>
      <c r="G897" s="20"/>
      <c r="H897" s="20"/>
      <c r="I897" s="48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</row>
    <row r="898">
      <c r="A898" s="20"/>
      <c r="B898" s="20"/>
      <c r="C898" s="20"/>
      <c r="D898" s="20"/>
      <c r="E898" s="20"/>
      <c r="F898" s="20"/>
      <c r="G898" s="20"/>
      <c r="H898" s="20"/>
      <c r="I898" s="48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</row>
    <row r="899">
      <c r="A899" s="20"/>
      <c r="B899" s="20"/>
      <c r="C899" s="20"/>
      <c r="D899" s="20"/>
      <c r="E899" s="20"/>
      <c r="F899" s="20"/>
      <c r="G899" s="20"/>
      <c r="H899" s="20"/>
      <c r="I899" s="48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</row>
    <row r="900">
      <c r="A900" s="20"/>
      <c r="B900" s="20"/>
      <c r="C900" s="20"/>
      <c r="D900" s="20"/>
      <c r="E900" s="20"/>
      <c r="F900" s="20"/>
      <c r="G900" s="20"/>
      <c r="H900" s="20"/>
      <c r="I900" s="48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</row>
    <row r="901">
      <c r="A901" s="20"/>
      <c r="B901" s="20"/>
      <c r="C901" s="20"/>
      <c r="D901" s="20"/>
      <c r="E901" s="20"/>
      <c r="F901" s="20"/>
      <c r="G901" s="20"/>
      <c r="H901" s="20"/>
      <c r="I901" s="48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</row>
    <row r="902">
      <c r="A902" s="20"/>
      <c r="B902" s="20"/>
      <c r="C902" s="20"/>
      <c r="D902" s="20"/>
      <c r="E902" s="20"/>
      <c r="F902" s="20"/>
      <c r="G902" s="20"/>
      <c r="H902" s="20"/>
      <c r="I902" s="48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</row>
    <row r="903">
      <c r="A903" s="20"/>
      <c r="B903" s="20"/>
      <c r="C903" s="20"/>
      <c r="D903" s="20"/>
      <c r="E903" s="20"/>
      <c r="F903" s="20"/>
      <c r="G903" s="20"/>
      <c r="H903" s="20"/>
      <c r="I903" s="48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</row>
    <row r="904">
      <c r="A904" s="20"/>
      <c r="B904" s="20"/>
      <c r="C904" s="20"/>
      <c r="D904" s="20"/>
      <c r="E904" s="20"/>
      <c r="F904" s="20"/>
      <c r="G904" s="20"/>
      <c r="H904" s="20"/>
      <c r="I904" s="48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</row>
    <row r="905">
      <c r="A905" s="20"/>
      <c r="B905" s="20"/>
      <c r="C905" s="20"/>
      <c r="D905" s="20"/>
      <c r="E905" s="20"/>
      <c r="F905" s="20"/>
      <c r="G905" s="20"/>
      <c r="H905" s="20"/>
      <c r="I905" s="48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</row>
    <row r="906">
      <c r="A906" s="20"/>
      <c r="B906" s="20"/>
      <c r="C906" s="20"/>
      <c r="D906" s="20"/>
      <c r="E906" s="20"/>
      <c r="F906" s="20"/>
      <c r="G906" s="20"/>
      <c r="H906" s="20"/>
      <c r="I906" s="48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</row>
    <row r="907">
      <c r="A907" s="20"/>
      <c r="B907" s="20"/>
      <c r="C907" s="20"/>
      <c r="D907" s="20"/>
      <c r="E907" s="20"/>
      <c r="F907" s="20"/>
      <c r="G907" s="20"/>
      <c r="H907" s="20"/>
      <c r="I907" s="48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</row>
    <row r="908">
      <c r="A908" s="20"/>
      <c r="B908" s="20"/>
      <c r="C908" s="20"/>
      <c r="D908" s="20"/>
      <c r="E908" s="20"/>
      <c r="F908" s="20"/>
      <c r="G908" s="20"/>
      <c r="H908" s="20"/>
      <c r="I908" s="48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</row>
    <row r="909">
      <c r="A909" s="20"/>
      <c r="B909" s="20"/>
      <c r="C909" s="20"/>
      <c r="D909" s="20"/>
      <c r="E909" s="20"/>
      <c r="F909" s="20"/>
      <c r="G909" s="20"/>
      <c r="H909" s="20"/>
      <c r="I909" s="48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</row>
    <row r="910">
      <c r="A910" s="20"/>
      <c r="B910" s="20"/>
      <c r="C910" s="20"/>
      <c r="D910" s="20"/>
      <c r="E910" s="20"/>
      <c r="F910" s="20"/>
      <c r="G910" s="20"/>
      <c r="H910" s="20"/>
      <c r="I910" s="48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</row>
    <row r="911">
      <c r="A911" s="20"/>
      <c r="B911" s="20"/>
      <c r="C911" s="20"/>
      <c r="D911" s="20"/>
      <c r="E911" s="20"/>
      <c r="F911" s="20"/>
      <c r="G911" s="20"/>
      <c r="H911" s="20"/>
      <c r="I911" s="48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</row>
    <row r="912">
      <c r="A912" s="20"/>
      <c r="B912" s="20"/>
      <c r="C912" s="20"/>
      <c r="D912" s="20"/>
      <c r="E912" s="20"/>
      <c r="F912" s="20"/>
      <c r="G912" s="20"/>
      <c r="H912" s="20"/>
      <c r="I912" s="48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</row>
    <row r="913">
      <c r="A913" s="20"/>
      <c r="B913" s="20"/>
      <c r="C913" s="20"/>
      <c r="D913" s="20"/>
      <c r="E913" s="20"/>
      <c r="F913" s="20"/>
      <c r="G913" s="20"/>
      <c r="H913" s="20"/>
      <c r="I913" s="48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</row>
    <row r="914">
      <c r="A914" s="20"/>
      <c r="B914" s="20"/>
      <c r="C914" s="20"/>
      <c r="D914" s="20"/>
      <c r="E914" s="20"/>
      <c r="F914" s="20"/>
      <c r="G914" s="20"/>
      <c r="H914" s="20"/>
      <c r="I914" s="48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</row>
    <row r="915">
      <c r="A915" s="20"/>
      <c r="B915" s="20"/>
      <c r="C915" s="20"/>
      <c r="D915" s="20"/>
      <c r="E915" s="20"/>
      <c r="F915" s="20"/>
      <c r="G915" s="20"/>
      <c r="H915" s="20"/>
      <c r="I915" s="48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</row>
    <row r="916">
      <c r="A916" s="20"/>
      <c r="B916" s="20"/>
      <c r="C916" s="20"/>
      <c r="D916" s="20"/>
      <c r="E916" s="20"/>
      <c r="F916" s="20"/>
      <c r="G916" s="20"/>
      <c r="H916" s="20"/>
      <c r="I916" s="48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</row>
    <row r="917">
      <c r="A917" s="20"/>
      <c r="B917" s="20"/>
      <c r="C917" s="20"/>
      <c r="D917" s="20"/>
      <c r="E917" s="20"/>
      <c r="F917" s="20"/>
      <c r="G917" s="20"/>
      <c r="H917" s="20"/>
      <c r="I917" s="48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</row>
    <row r="918">
      <c r="A918" s="20"/>
      <c r="B918" s="20"/>
      <c r="C918" s="20"/>
      <c r="D918" s="20"/>
      <c r="E918" s="20"/>
      <c r="F918" s="20"/>
      <c r="G918" s="20"/>
      <c r="H918" s="20"/>
      <c r="I918" s="48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</row>
    <row r="919">
      <c r="A919" s="20"/>
      <c r="B919" s="20"/>
      <c r="C919" s="20"/>
      <c r="D919" s="20"/>
      <c r="E919" s="20"/>
      <c r="F919" s="20"/>
      <c r="G919" s="20"/>
      <c r="H919" s="20"/>
      <c r="I919" s="48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</row>
    <row r="920">
      <c r="A920" s="20"/>
      <c r="B920" s="20"/>
      <c r="C920" s="20"/>
      <c r="D920" s="20"/>
      <c r="E920" s="20"/>
      <c r="F920" s="20"/>
      <c r="G920" s="20"/>
      <c r="H920" s="20"/>
      <c r="I920" s="48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</row>
    <row r="921">
      <c r="A921" s="20"/>
      <c r="B921" s="20"/>
      <c r="C921" s="20"/>
      <c r="D921" s="20"/>
      <c r="E921" s="20"/>
      <c r="F921" s="20"/>
      <c r="G921" s="20"/>
      <c r="H921" s="20"/>
      <c r="I921" s="48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</row>
    <row r="922">
      <c r="A922" s="20"/>
      <c r="B922" s="20"/>
      <c r="C922" s="20"/>
      <c r="D922" s="20"/>
      <c r="E922" s="20"/>
      <c r="F922" s="20"/>
      <c r="G922" s="20"/>
      <c r="H922" s="20"/>
      <c r="I922" s="48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</row>
    <row r="923">
      <c r="A923" s="20"/>
      <c r="B923" s="20"/>
      <c r="C923" s="20"/>
      <c r="D923" s="20"/>
      <c r="E923" s="20"/>
      <c r="F923" s="20"/>
      <c r="G923" s="20"/>
      <c r="H923" s="20"/>
      <c r="I923" s="48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</row>
    <row r="924">
      <c r="A924" s="20"/>
      <c r="B924" s="20"/>
      <c r="C924" s="20"/>
      <c r="D924" s="20"/>
      <c r="E924" s="20"/>
      <c r="F924" s="20"/>
      <c r="G924" s="20"/>
      <c r="H924" s="20"/>
      <c r="I924" s="48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</row>
    <row r="925">
      <c r="A925" s="20"/>
      <c r="B925" s="20"/>
      <c r="C925" s="20"/>
      <c r="D925" s="20"/>
      <c r="E925" s="20"/>
      <c r="F925" s="20"/>
      <c r="G925" s="20"/>
      <c r="H925" s="20"/>
      <c r="I925" s="48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</row>
    <row r="926">
      <c r="A926" s="20"/>
      <c r="B926" s="20"/>
      <c r="C926" s="20"/>
      <c r="D926" s="20"/>
      <c r="E926" s="20"/>
      <c r="F926" s="20"/>
      <c r="G926" s="20"/>
      <c r="H926" s="20"/>
      <c r="I926" s="48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</row>
    <row r="927">
      <c r="A927" s="20"/>
      <c r="B927" s="20"/>
      <c r="C927" s="20"/>
      <c r="D927" s="20"/>
      <c r="E927" s="20"/>
      <c r="F927" s="20"/>
      <c r="G927" s="20"/>
      <c r="H927" s="20"/>
      <c r="I927" s="48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</row>
    <row r="928">
      <c r="A928" s="20"/>
      <c r="B928" s="20"/>
      <c r="C928" s="20"/>
      <c r="D928" s="20"/>
      <c r="E928" s="20"/>
      <c r="F928" s="20"/>
      <c r="G928" s="20"/>
      <c r="H928" s="20"/>
      <c r="I928" s="48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</row>
    <row r="929">
      <c r="A929" s="20"/>
      <c r="B929" s="20"/>
      <c r="C929" s="20"/>
      <c r="D929" s="20"/>
      <c r="E929" s="20"/>
      <c r="F929" s="20"/>
      <c r="G929" s="20"/>
      <c r="H929" s="20"/>
      <c r="I929" s="48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</row>
    <row r="930">
      <c r="A930" s="20"/>
      <c r="B930" s="20"/>
      <c r="C930" s="20"/>
      <c r="D930" s="20"/>
      <c r="E930" s="20"/>
      <c r="F930" s="20"/>
      <c r="G930" s="20"/>
      <c r="H930" s="20"/>
      <c r="I930" s="48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</row>
    <row r="931">
      <c r="A931" s="20"/>
      <c r="B931" s="20"/>
      <c r="C931" s="20"/>
      <c r="D931" s="20"/>
      <c r="E931" s="20"/>
      <c r="F931" s="20"/>
      <c r="G931" s="20"/>
      <c r="H931" s="20"/>
      <c r="I931" s="48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</row>
    <row r="932">
      <c r="A932" s="20"/>
      <c r="B932" s="20"/>
      <c r="C932" s="20"/>
      <c r="D932" s="20"/>
      <c r="E932" s="20"/>
      <c r="F932" s="20"/>
      <c r="G932" s="20"/>
      <c r="H932" s="20"/>
      <c r="I932" s="48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</row>
    <row r="933">
      <c r="A933" s="20"/>
      <c r="B933" s="20"/>
      <c r="C933" s="20"/>
      <c r="D933" s="20"/>
      <c r="E933" s="20"/>
      <c r="F933" s="20"/>
      <c r="G933" s="20"/>
      <c r="H933" s="20"/>
      <c r="I933" s="48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</row>
    <row r="934">
      <c r="A934" s="20"/>
      <c r="B934" s="20"/>
      <c r="C934" s="20"/>
      <c r="D934" s="20"/>
      <c r="E934" s="20"/>
      <c r="F934" s="20"/>
      <c r="G934" s="20"/>
      <c r="H934" s="20"/>
      <c r="I934" s="48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</row>
    <row r="935">
      <c r="A935" s="20"/>
      <c r="B935" s="20"/>
      <c r="C935" s="20"/>
      <c r="D935" s="20"/>
      <c r="E935" s="20"/>
      <c r="F935" s="20"/>
      <c r="G935" s="20"/>
      <c r="H935" s="20"/>
      <c r="I935" s="48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</row>
    <row r="936">
      <c r="A936" s="20"/>
      <c r="B936" s="20"/>
      <c r="C936" s="20"/>
      <c r="D936" s="20"/>
      <c r="E936" s="20"/>
      <c r="F936" s="20"/>
      <c r="G936" s="20"/>
      <c r="H936" s="20"/>
      <c r="I936" s="48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</row>
    <row r="937">
      <c r="A937" s="20"/>
      <c r="B937" s="20"/>
      <c r="C937" s="20"/>
      <c r="D937" s="20"/>
      <c r="E937" s="20"/>
      <c r="F937" s="20"/>
      <c r="G937" s="20"/>
      <c r="H937" s="20"/>
      <c r="I937" s="48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</row>
    <row r="938">
      <c r="A938" s="20"/>
      <c r="B938" s="20"/>
      <c r="C938" s="20"/>
      <c r="D938" s="20"/>
      <c r="E938" s="20"/>
      <c r="F938" s="20"/>
      <c r="G938" s="20"/>
      <c r="H938" s="20"/>
      <c r="I938" s="48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</row>
    <row r="939">
      <c r="A939" s="20"/>
      <c r="B939" s="20"/>
      <c r="C939" s="20"/>
      <c r="D939" s="20"/>
      <c r="E939" s="20"/>
      <c r="F939" s="20"/>
      <c r="G939" s="20"/>
      <c r="H939" s="20"/>
      <c r="I939" s="48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</row>
    <row r="940">
      <c r="A940" s="20"/>
      <c r="B940" s="20"/>
      <c r="C940" s="20"/>
      <c r="D940" s="20"/>
      <c r="E940" s="20"/>
      <c r="F940" s="20"/>
      <c r="G940" s="20"/>
      <c r="H940" s="20"/>
      <c r="I940" s="48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</row>
    <row r="941">
      <c r="A941" s="20"/>
      <c r="B941" s="20"/>
      <c r="C941" s="20"/>
      <c r="D941" s="20"/>
      <c r="E941" s="20"/>
      <c r="F941" s="20"/>
      <c r="G941" s="20"/>
      <c r="H941" s="20"/>
      <c r="I941" s="48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</row>
    <row r="942">
      <c r="A942" s="20"/>
      <c r="B942" s="20"/>
      <c r="C942" s="20"/>
      <c r="D942" s="20"/>
      <c r="E942" s="20"/>
      <c r="F942" s="20"/>
      <c r="G942" s="20"/>
      <c r="H942" s="20"/>
      <c r="I942" s="48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</row>
    <row r="943">
      <c r="A943" s="20"/>
      <c r="B943" s="20"/>
      <c r="C943" s="20"/>
      <c r="D943" s="20"/>
      <c r="E943" s="20"/>
      <c r="F943" s="20"/>
      <c r="G943" s="20"/>
      <c r="H943" s="20"/>
      <c r="I943" s="48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</row>
    <row r="944">
      <c r="A944" s="20"/>
      <c r="B944" s="20"/>
      <c r="C944" s="20"/>
      <c r="D944" s="20"/>
      <c r="E944" s="20"/>
      <c r="F944" s="20"/>
      <c r="G944" s="20"/>
      <c r="H944" s="20"/>
      <c r="I944" s="48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</row>
    <row r="945">
      <c r="A945" s="20"/>
      <c r="B945" s="20"/>
      <c r="C945" s="20"/>
      <c r="D945" s="20"/>
      <c r="E945" s="20"/>
      <c r="F945" s="20"/>
      <c r="G945" s="20"/>
      <c r="H945" s="20"/>
      <c r="I945" s="48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</row>
    <row r="946">
      <c r="A946" s="20"/>
      <c r="B946" s="20"/>
      <c r="C946" s="20"/>
      <c r="D946" s="20"/>
      <c r="E946" s="20"/>
      <c r="F946" s="20"/>
      <c r="G946" s="20"/>
      <c r="H946" s="20"/>
      <c r="I946" s="48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</row>
    <row r="947">
      <c r="A947" s="20"/>
      <c r="B947" s="20"/>
      <c r="C947" s="20"/>
      <c r="D947" s="20"/>
      <c r="E947" s="20"/>
      <c r="F947" s="20"/>
      <c r="G947" s="20"/>
      <c r="H947" s="20"/>
      <c r="I947" s="48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</row>
    <row r="948">
      <c r="A948" s="20"/>
      <c r="B948" s="20"/>
      <c r="C948" s="20"/>
      <c r="D948" s="20"/>
      <c r="E948" s="20"/>
      <c r="F948" s="20"/>
      <c r="G948" s="20"/>
      <c r="H948" s="20"/>
      <c r="I948" s="48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</row>
    <row r="949">
      <c r="A949" s="20"/>
      <c r="B949" s="20"/>
      <c r="C949" s="20"/>
      <c r="D949" s="20"/>
      <c r="E949" s="20"/>
      <c r="F949" s="20"/>
      <c r="G949" s="20"/>
      <c r="H949" s="20"/>
      <c r="I949" s="48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</row>
    <row r="950">
      <c r="A950" s="20"/>
      <c r="B950" s="20"/>
      <c r="C950" s="20"/>
      <c r="D950" s="20"/>
      <c r="E950" s="20"/>
      <c r="F950" s="20"/>
      <c r="G950" s="20"/>
      <c r="H950" s="20"/>
      <c r="I950" s="48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</row>
    <row r="951">
      <c r="A951" s="20"/>
      <c r="B951" s="20"/>
      <c r="C951" s="20"/>
      <c r="D951" s="20"/>
      <c r="E951" s="20"/>
      <c r="F951" s="20"/>
      <c r="G951" s="20"/>
      <c r="H951" s="20"/>
      <c r="I951" s="48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</row>
    <row r="952">
      <c r="A952" s="20"/>
      <c r="B952" s="20"/>
      <c r="C952" s="20"/>
      <c r="D952" s="20"/>
      <c r="E952" s="20"/>
      <c r="F952" s="20"/>
      <c r="G952" s="20"/>
      <c r="H952" s="20"/>
      <c r="I952" s="48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</row>
    <row r="953">
      <c r="A953" s="20"/>
      <c r="B953" s="20"/>
      <c r="C953" s="20"/>
      <c r="D953" s="20"/>
      <c r="E953" s="20"/>
      <c r="F953" s="20"/>
      <c r="G953" s="20"/>
      <c r="H953" s="20"/>
      <c r="I953" s="48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</row>
    <row r="954">
      <c r="A954" s="20"/>
      <c r="B954" s="20"/>
      <c r="C954" s="20"/>
      <c r="D954" s="20"/>
      <c r="E954" s="20"/>
      <c r="F954" s="20"/>
      <c r="G954" s="20"/>
      <c r="H954" s="20"/>
      <c r="I954" s="48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</row>
    <row r="955">
      <c r="A955" s="20"/>
      <c r="B955" s="20"/>
      <c r="C955" s="20"/>
      <c r="D955" s="20"/>
      <c r="E955" s="20"/>
      <c r="F955" s="20"/>
      <c r="G955" s="20"/>
      <c r="H955" s="20"/>
      <c r="I955" s="48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</row>
    <row r="956">
      <c r="A956" s="20"/>
      <c r="B956" s="20"/>
      <c r="C956" s="20"/>
      <c r="D956" s="20"/>
      <c r="E956" s="20"/>
      <c r="F956" s="20"/>
      <c r="G956" s="20"/>
      <c r="H956" s="20"/>
      <c r="I956" s="48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</row>
    <row r="957">
      <c r="A957" s="20"/>
      <c r="B957" s="20"/>
      <c r="C957" s="20"/>
      <c r="D957" s="20"/>
      <c r="E957" s="20"/>
      <c r="F957" s="20"/>
      <c r="G957" s="20"/>
      <c r="H957" s="20"/>
      <c r="I957" s="48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</row>
    <row r="958">
      <c r="A958" s="20"/>
      <c r="B958" s="20"/>
      <c r="C958" s="20"/>
      <c r="D958" s="20"/>
      <c r="E958" s="20"/>
      <c r="F958" s="20"/>
      <c r="G958" s="20"/>
      <c r="H958" s="20"/>
      <c r="I958" s="48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</row>
    <row r="959">
      <c r="A959" s="20"/>
      <c r="B959" s="20"/>
      <c r="C959" s="20"/>
      <c r="D959" s="20"/>
      <c r="E959" s="20"/>
      <c r="F959" s="20"/>
      <c r="G959" s="20"/>
      <c r="H959" s="20"/>
      <c r="I959" s="48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</row>
    <row r="960">
      <c r="A960" s="20"/>
      <c r="B960" s="20"/>
      <c r="C960" s="20"/>
      <c r="D960" s="20"/>
      <c r="E960" s="20"/>
      <c r="F960" s="20"/>
      <c r="G960" s="20"/>
      <c r="H960" s="20"/>
      <c r="I960" s="48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</row>
    <row r="961">
      <c r="A961" s="20"/>
      <c r="B961" s="20"/>
      <c r="C961" s="20"/>
      <c r="D961" s="20"/>
      <c r="E961" s="20"/>
      <c r="F961" s="20"/>
      <c r="G961" s="20"/>
      <c r="H961" s="20"/>
      <c r="I961" s="48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</row>
    <row r="962">
      <c r="A962" s="20"/>
      <c r="B962" s="20"/>
      <c r="C962" s="20"/>
      <c r="D962" s="20"/>
      <c r="E962" s="20"/>
      <c r="F962" s="20"/>
      <c r="G962" s="20"/>
      <c r="H962" s="20"/>
      <c r="I962" s="48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</row>
    <row r="963">
      <c r="A963" s="20"/>
      <c r="B963" s="20"/>
      <c r="C963" s="20"/>
      <c r="D963" s="20"/>
      <c r="E963" s="20"/>
      <c r="F963" s="20"/>
      <c r="G963" s="20"/>
      <c r="H963" s="20"/>
      <c r="I963" s="48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</row>
    <row r="964">
      <c r="A964" s="20"/>
      <c r="B964" s="20"/>
      <c r="C964" s="20"/>
      <c r="D964" s="20"/>
      <c r="E964" s="20"/>
      <c r="F964" s="20"/>
      <c r="G964" s="20"/>
      <c r="H964" s="20"/>
      <c r="I964" s="48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</row>
    <row r="965">
      <c r="A965" s="20"/>
      <c r="B965" s="20"/>
      <c r="C965" s="20"/>
      <c r="D965" s="20"/>
      <c r="E965" s="20"/>
      <c r="F965" s="20"/>
      <c r="G965" s="20"/>
      <c r="H965" s="20"/>
      <c r="I965" s="48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</row>
    <row r="966">
      <c r="A966" s="20"/>
      <c r="B966" s="20"/>
      <c r="C966" s="20"/>
      <c r="D966" s="20"/>
      <c r="E966" s="20"/>
      <c r="F966" s="20"/>
      <c r="G966" s="20"/>
      <c r="H966" s="20"/>
      <c r="I966" s="48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</row>
    <row r="967">
      <c r="A967" s="20"/>
      <c r="B967" s="20"/>
      <c r="C967" s="20"/>
      <c r="D967" s="20"/>
      <c r="E967" s="20"/>
      <c r="F967" s="20"/>
      <c r="G967" s="20"/>
      <c r="H967" s="20"/>
      <c r="I967" s="48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</row>
    <row r="968">
      <c r="A968" s="20"/>
      <c r="B968" s="20"/>
      <c r="C968" s="20"/>
      <c r="D968" s="20"/>
      <c r="E968" s="20"/>
      <c r="F968" s="20"/>
      <c r="G968" s="20"/>
      <c r="H968" s="20"/>
      <c r="I968" s="48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</row>
    <row r="969">
      <c r="A969" s="20"/>
      <c r="B969" s="20"/>
      <c r="C969" s="20"/>
      <c r="D969" s="20"/>
      <c r="E969" s="20"/>
      <c r="F969" s="20"/>
      <c r="G969" s="20"/>
      <c r="H969" s="20"/>
      <c r="I969" s="48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</row>
    <row r="970">
      <c r="A970" s="20"/>
      <c r="B970" s="20"/>
      <c r="C970" s="20"/>
      <c r="D970" s="20"/>
      <c r="E970" s="20"/>
      <c r="F970" s="20"/>
      <c r="G970" s="20"/>
      <c r="H970" s="20"/>
      <c r="I970" s="48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</row>
    <row r="971">
      <c r="A971" s="20"/>
      <c r="B971" s="20"/>
      <c r="C971" s="20"/>
      <c r="D971" s="20"/>
      <c r="E971" s="20"/>
      <c r="F971" s="20"/>
      <c r="G971" s="20"/>
      <c r="H971" s="20"/>
      <c r="I971" s="48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</row>
    <row r="972">
      <c r="A972" s="20"/>
      <c r="B972" s="20"/>
      <c r="C972" s="20"/>
      <c r="D972" s="20"/>
      <c r="E972" s="20"/>
      <c r="F972" s="20"/>
      <c r="G972" s="20"/>
      <c r="H972" s="20"/>
      <c r="I972" s="48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</row>
    <row r="973">
      <c r="A973" s="20"/>
      <c r="B973" s="20"/>
      <c r="C973" s="20"/>
      <c r="D973" s="20"/>
      <c r="E973" s="20"/>
      <c r="F973" s="20"/>
      <c r="G973" s="20"/>
      <c r="H973" s="20"/>
      <c r="I973" s="48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</row>
    <row r="974">
      <c r="A974" s="20"/>
      <c r="B974" s="20"/>
      <c r="C974" s="20"/>
      <c r="D974" s="20"/>
      <c r="E974" s="20"/>
      <c r="F974" s="20"/>
      <c r="G974" s="20"/>
      <c r="H974" s="20"/>
      <c r="I974" s="48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</row>
    <row r="975">
      <c r="A975" s="20"/>
      <c r="B975" s="20"/>
      <c r="C975" s="20"/>
      <c r="D975" s="20"/>
      <c r="E975" s="20"/>
      <c r="F975" s="20"/>
      <c r="G975" s="20"/>
      <c r="H975" s="20"/>
      <c r="I975" s="48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</row>
    <row r="976">
      <c r="A976" s="20"/>
      <c r="B976" s="20"/>
      <c r="C976" s="20"/>
      <c r="D976" s="20"/>
      <c r="E976" s="20"/>
      <c r="F976" s="20"/>
      <c r="G976" s="20"/>
      <c r="H976" s="20"/>
      <c r="I976" s="48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</row>
    <row r="977">
      <c r="A977" s="20"/>
      <c r="B977" s="20"/>
      <c r="C977" s="20"/>
      <c r="D977" s="20"/>
      <c r="E977" s="20"/>
      <c r="F977" s="20"/>
      <c r="G977" s="20"/>
      <c r="H977" s="20"/>
      <c r="I977" s="48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</row>
    <row r="978">
      <c r="A978" s="20"/>
      <c r="B978" s="20"/>
      <c r="C978" s="20"/>
      <c r="D978" s="20"/>
      <c r="E978" s="20"/>
      <c r="F978" s="20"/>
      <c r="G978" s="20"/>
      <c r="H978" s="20"/>
      <c r="I978" s="48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</row>
    <row r="979">
      <c r="A979" s="20"/>
      <c r="B979" s="20"/>
      <c r="C979" s="20"/>
      <c r="D979" s="20"/>
      <c r="E979" s="20"/>
      <c r="F979" s="20"/>
      <c r="G979" s="20"/>
      <c r="H979" s="20"/>
      <c r="I979" s="48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</row>
    <row r="980">
      <c r="A980" s="20"/>
      <c r="B980" s="20"/>
      <c r="C980" s="20"/>
      <c r="D980" s="20"/>
      <c r="E980" s="20"/>
      <c r="F980" s="20"/>
      <c r="G980" s="20"/>
      <c r="H980" s="20"/>
      <c r="I980" s="48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</row>
    <row r="981">
      <c r="A981" s="20"/>
      <c r="B981" s="20"/>
      <c r="C981" s="20"/>
      <c r="D981" s="20"/>
      <c r="E981" s="20"/>
      <c r="F981" s="20"/>
      <c r="G981" s="20"/>
      <c r="H981" s="20"/>
      <c r="I981" s="48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</row>
    <row r="982">
      <c r="A982" s="20"/>
      <c r="B982" s="20"/>
      <c r="C982" s="20"/>
      <c r="D982" s="20"/>
      <c r="E982" s="20"/>
      <c r="F982" s="20"/>
      <c r="G982" s="20"/>
      <c r="H982" s="20"/>
      <c r="I982" s="48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</row>
    <row r="983">
      <c r="A983" s="20"/>
      <c r="B983" s="20"/>
      <c r="C983" s="20"/>
      <c r="D983" s="20"/>
      <c r="E983" s="20"/>
      <c r="F983" s="20"/>
      <c r="G983" s="20"/>
      <c r="H983" s="20"/>
      <c r="I983" s="48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</row>
    <row r="984">
      <c r="A984" s="20"/>
      <c r="B984" s="20"/>
      <c r="C984" s="20"/>
      <c r="D984" s="20"/>
      <c r="E984" s="20"/>
      <c r="F984" s="20"/>
      <c r="G984" s="20"/>
      <c r="H984" s="20"/>
      <c r="I984" s="48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</row>
    <row r="985">
      <c r="A985" s="20"/>
      <c r="B985" s="20"/>
      <c r="C985" s="20"/>
      <c r="D985" s="20"/>
      <c r="E985" s="20"/>
      <c r="F985" s="20"/>
      <c r="G985" s="20"/>
      <c r="H985" s="20"/>
      <c r="I985" s="48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</row>
    <row r="986">
      <c r="A986" s="20"/>
      <c r="B986" s="20"/>
      <c r="C986" s="20"/>
      <c r="D986" s="20"/>
      <c r="E986" s="20"/>
      <c r="F986" s="20"/>
      <c r="G986" s="20"/>
      <c r="H986" s="20"/>
      <c r="I986" s="48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</row>
    <row r="987">
      <c r="A987" s="20"/>
      <c r="B987" s="20"/>
      <c r="C987" s="20"/>
      <c r="D987" s="20"/>
      <c r="E987" s="20"/>
      <c r="F987" s="20"/>
      <c r="G987" s="20"/>
      <c r="H987" s="20"/>
      <c r="I987" s="48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</row>
    <row r="988">
      <c r="A988" s="20"/>
      <c r="B988" s="20"/>
      <c r="C988" s="20"/>
      <c r="D988" s="20"/>
      <c r="E988" s="20"/>
      <c r="F988" s="20"/>
      <c r="G988" s="20"/>
      <c r="H988" s="20"/>
      <c r="I988" s="48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</row>
    <row r="989">
      <c r="A989" s="20"/>
      <c r="B989" s="20"/>
      <c r="C989" s="20"/>
      <c r="D989" s="20"/>
      <c r="E989" s="20"/>
      <c r="F989" s="20"/>
      <c r="G989" s="20"/>
      <c r="H989" s="20"/>
      <c r="I989" s="48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</row>
    <row r="990">
      <c r="A990" s="20"/>
      <c r="B990" s="20"/>
      <c r="C990" s="20"/>
      <c r="D990" s="20"/>
      <c r="E990" s="20"/>
      <c r="F990" s="20"/>
      <c r="G990" s="20"/>
      <c r="H990" s="20"/>
      <c r="I990" s="48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</row>
    <row r="991">
      <c r="A991" s="20"/>
      <c r="B991" s="20"/>
      <c r="C991" s="20"/>
      <c r="D991" s="20"/>
      <c r="E991" s="20"/>
      <c r="F991" s="20"/>
      <c r="G991" s="20"/>
      <c r="H991" s="20"/>
      <c r="I991" s="48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</row>
    <row r="992">
      <c r="A992" s="20"/>
      <c r="B992" s="20"/>
      <c r="C992" s="20"/>
      <c r="D992" s="20"/>
      <c r="E992" s="20"/>
      <c r="F992" s="20"/>
      <c r="G992" s="20"/>
      <c r="H992" s="20"/>
      <c r="I992" s="48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</row>
    <row r="993">
      <c r="A993" s="20"/>
      <c r="B993" s="20"/>
      <c r="C993" s="20"/>
      <c r="D993" s="20"/>
      <c r="E993" s="20"/>
      <c r="F993" s="20"/>
      <c r="G993" s="20"/>
      <c r="H993" s="20"/>
      <c r="I993" s="48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</row>
    <row r="994">
      <c r="A994" s="20"/>
      <c r="B994" s="20"/>
      <c r="C994" s="20"/>
      <c r="D994" s="20"/>
      <c r="E994" s="20"/>
      <c r="F994" s="20"/>
      <c r="G994" s="20"/>
      <c r="H994" s="20"/>
      <c r="I994" s="48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</row>
    <row r="995">
      <c r="A995" s="20"/>
      <c r="B995" s="20"/>
      <c r="C995" s="20"/>
      <c r="D995" s="20"/>
      <c r="E995" s="20"/>
      <c r="F995" s="20"/>
      <c r="G995" s="20"/>
      <c r="H995" s="20"/>
      <c r="I995" s="48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</row>
    <row r="996">
      <c r="A996" s="20"/>
      <c r="B996" s="20"/>
      <c r="C996" s="20"/>
      <c r="D996" s="20"/>
      <c r="E996" s="20"/>
      <c r="F996" s="20"/>
      <c r="G996" s="20"/>
      <c r="H996" s="20"/>
      <c r="I996" s="48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</row>
    <row r="997">
      <c r="A997" s="20"/>
      <c r="B997" s="20"/>
      <c r="C997" s="20"/>
      <c r="D997" s="20"/>
      <c r="E997" s="20"/>
      <c r="F997" s="20"/>
      <c r="G997" s="20"/>
      <c r="H997" s="20"/>
      <c r="I997" s="48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</row>
    <row r="998">
      <c r="A998" s="20"/>
      <c r="B998" s="20"/>
      <c r="C998" s="20"/>
      <c r="D998" s="20"/>
      <c r="E998" s="20"/>
      <c r="F998" s="20"/>
      <c r="G998" s="20"/>
      <c r="H998" s="20"/>
      <c r="I998" s="48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</row>
    <row r="999">
      <c r="A999" s="20"/>
      <c r="B999" s="20"/>
      <c r="C999" s="20"/>
      <c r="D999" s="20"/>
      <c r="E999" s="20"/>
      <c r="F999" s="20"/>
      <c r="G999" s="20"/>
      <c r="H999" s="20"/>
      <c r="I999" s="48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48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48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6"/>
      <c r="AB1001" s="26"/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26"/>
      <c r="AQ1001" s="26"/>
      <c r="AR1001" s="26"/>
      <c r="AS1001" s="26"/>
      <c r="AT1001" s="26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48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6"/>
      <c r="AB1002" s="26"/>
      <c r="AC1002" s="26"/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  <c r="AN1002" s="26"/>
      <c r="AO1002" s="26"/>
      <c r="AP1002" s="26"/>
      <c r="AQ1002" s="26"/>
      <c r="AR1002" s="26"/>
      <c r="AS1002" s="26"/>
      <c r="AT1002" s="26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48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6"/>
      <c r="AB1003" s="26"/>
      <c r="AC1003" s="26"/>
      <c r="AD1003" s="26"/>
      <c r="AE1003" s="26"/>
      <c r="AF1003" s="26"/>
      <c r="AG1003" s="26"/>
      <c r="AH1003" s="26"/>
      <c r="AI1003" s="26"/>
      <c r="AJ1003" s="26"/>
      <c r="AK1003" s="26"/>
      <c r="AL1003" s="26"/>
      <c r="AM1003" s="26"/>
      <c r="AN1003" s="26"/>
      <c r="AO1003" s="26"/>
      <c r="AP1003" s="26"/>
      <c r="AQ1003" s="26"/>
      <c r="AR1003" s="26"/>
      <c r="AS1003" s="26"/>
      <c r="AT1003" s="26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48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6"/>
      <c r="AB1004" s="26"/>
      <c r="AC1004" s="26"/>
      <c r="AD1004" s="26"/>
      <c r="AE1004" s="26"/>
      <c r="AF1004" s="26"/>
      <c r="AG1004" s="26"/>
      <c r="AH1004" s="26"/>
      <c r="AI1004" s="26"/>
      <c r="AJ1004" s="26"/>
      <c r="AK1004" s="26"/>
      <c r="AL1004" s="26"/>
      <c r="AM1004" s="26"/>
      <c r="AN1004" s="26"/>
      <c r="AO1004" s="26"/>
      <c r="AP1004" s="26"/>
      <c r="AQ1004" s="26"/>
      <c r="AR1004" s="26"/>
      <c r="AS1004" s="26"/>
      <c r="AT1004" s="26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48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6"/>
      <c r="AB1005" s="26"/>
      <c r="AC1005" s="26"/>
      <c r="AD1005" s="26"/>
      <c r="AE1005" s="26"/>
      <c r="AF1005" s="26"/>
      <c r="AG1005" s="26"/>
      <c r="AH1005" s="26"/>
      <c r="AI1005" s="26"/>
      <c r="AJ1005" s="26"/>
      <c r="AK1005" s="26"/>
      <c r="AL1005" s="26"/>
      <c r="AM1005" s="26"/>
      <c r="AN1005" s="26"/>
      <c r="AO1005" s="26"/>
      <c r="AP1005" s="26"/>
      <c r="AQ1005" s="26"/>
      <c r="AR1005" s="26"/>
      <c r="AS1005" s="26"/>
      <c r="AT1005" s="26"/>
    </row>
    <row r="1006">
      <c r="A1006" s="20"/>
      <c r="B1006" s="20"/>
      <c r="C1006" s="20"/>
      <c r="D1006" s="20"/>
      <c r="E1006" s="20"/>
      <c r="F1006" s="20"/>
      <c r="G1006" s="20"/>
      <c r="H1006" s="20"/>
      <c r="I1006" s="48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6"/>
      <c r="AB1006" s="26"/>
      <c r="AC1006" s="26"/>
      <c r="AD1006" s="26"/>
      <c r="AE1006" s="26"/>
      <c r="AF1006" s="26"/>
      <c r="AG1006" s="26"/>
      <c r="AH1006" s="26"/>
      <c r="AI1006" s="26"/>
      <c r="AJ1006" s="26"/>
      <c r="AK1006" s="26"/>
      <c r="AL1006" s="26"/>
      <c r="AM1006" s="26"/>
      <c r="AN1006" s="26"/>
      <c r="AO1006" s="26"/>
      <c r="AP1006" s="26"/>
      <c r="AQ1006" s="26"/>
      <c r="AR1006" s="26"/>
      <c r="AS1006" s="26"/>
      <c r="AT1006" s="26"/>
    </row>
    <row r="1007">
      <c r="A1007" s="20"/>
      <c r="B1007" s="20"/>
      <c r="C1007" s="20"/>
      <c r="D1007" s="20"/>
      <c r="E1007" s="20"/>
      <c r="F1007" s="20"/>
      <c r="G1007" s="20"/>
      <c r="H1007" s="20"/>
      <c r="I1007" s="48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6"/>
      <c r="AB1007" s="26"/>
      <c r="AC1007" s="26"/>
      <c r="AD1007" s="26"/>
      <c r="AE1007" s="26"/>
      <c r="AF1007" s="26"/>
      <c r="AG1007" s="26"/>
      <c r="AH1007" s="26"/>
      <c r="AI1007" s="26"/>
      <c r="AJ1007" s="26"/>
      <c r="AK1007" s="26"/>
      <c r="AL1007" s="26"/>
      <c r="AM1007" s="26"/>
      <c r="AN1007" s="26"/>
      <c r="AO1007" s="26"/>
      <c r="AP1007" s="26"/>
      <c r="AQ1007" s="26"/>
      <c r="AR1007" s="26"/>
      <c r="AS1007" s="26"/>
      <c r="AT1007" s="26"/>
    </row>
    <row r="1008">
      <c r="A1008" s="20"/>
      <c r="B1008" s="20"/>
      <c r="C1008" s="20"/>
      <c r="D1008" s="20"/>
      <c r="E1008" s="20"/>
      <c r="F1008" s="20"/>
      <c r="G1008" s="20"/>
      <c r="H1008" s="20"/>
      <c r="I1008" s="48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6"/>
      <c r="AB1008" s="26"/>
      <c r="AC1008" s="26"/>
      <c r="AD1008" s="26"/>
      <c r="AE1008" s="26"/>
      <c r="AF1008" s="26"/>
      <c r="AG1008" s="26"/>
      <c r="AH1008" s="26"/>
      <c r="AI1008" s="26"/>
      <c r="AJ1008" s="26"/>
      <c r="AK1008" s="26"/>
      <c r="AL1008" s="26"/>
      <c r="AM1008" s="26"/>
      <c r="AN1008" s="26"/>
      <c r="AO1008" s="26"/>
      <c r="AP1008" s="26"/>
      <c r="AQ1008" s="26"/>
      <c r="AR1008" s="26"/>
      <c r="AS1008" s="26"/>
      <c r="AT1008" s="26"/>
    </row>
    <row r="1009">
      <c r="A1009" s="20"/>
      <c r="B1009" s="20"/>
      <c r="C1009" s="20"/>
      <c r="D1009" s="20"/>
      <c r="E1009" s="20"/>
      <c r="F1009" s="20"/>
      <c r="G1009" s="20"/>
      <c r="H1009" s="20"/>
      <c r="I1009" s="48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6"/>
      <c r="AB1009" s="26"/>
      <c r="AC1009" s="26"/>
      <c r="AD1009" s="26"/>
      <c r="AE1009" s="26"/>
      <c r="AF1009" s="26"/>
      <c r="AG1009" s="26"/>
      <c r="AH1009" s="26"/>
      <c r="AI1009" s="26"/>
      <c r="AJ1009" s="26"/>
      <c r="AK1009" s="26"/>
      <c r="AL1009" s="26"/>
      <c r="AM1009" s="26"/>
      <c r="AN1009" s="26"/>
      <c r="AO1009" s="26"/>
      <c r="AP1009" s="26"/>
      <c r="AQ1009" s="26"/>
      <c r="AR1009" s="26"/>
      <c r="AS1009" s="26"/>
      <c r="AT1009" s="26"/>
    </row>
    <row r="1010">
      <c r="A1010" s="20"/>
      <c r="B1010" s="20"/>
      <c r="C1010" s="20"/>
      <c r="D1010" s="20"/>
      <c r="E1010" s="20"/>
      <c r="F1010" s="20"/>
      <c r="G1010" s="20"/>
      <c r="H1010" s="20"/>
      <c r="I1010" s="48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6"/>
      <c r="AB1010" s="26"/>
      <c r="AC1010" s="26"/>
      <c r="AD1010" s="26"/>
      <c r="AE1010" s="26"/>
      <c r="AF1010" s="26"/>
      <c r="AG1010" s="26"/>
      <c r="AH1010" s="26"/>
      <c r="AI1010" s="26"/>
      <c r="AJ1010" s="26"/>
      <c r="AK1010" s="26"/>
      <c r="AL1010" s="26"/>
      <c r="AM1010" s="26"/>
      <c r="AN1010" s="26"/>
      <c r="AO1010" s="26"/>
      <c r="AP1010" s="26"/>
      <c r="AQ1010" s="26"/>
      <c r="AR1010" s="26"/>
      <c r="AS1010" s="26"/>
      <c r="AT1010" s="26"/>
    </row>
    <row r="1011">
      <c r="A1011" s="20"/>
      <c r="B1011" s="20"/>
      <c r="C1011" s="20"/>
      <c r="D1011" s="20"/>
      <c r="E1011" s="20"/>
      <c r="F1011" s="20"/>
      <c r="G1011" s="20"/>
      <c r="H1011" s="20"/>
      <c r="I1011" s="48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6"/>
      <c r="AB1011" s="26"/>
      <c r="AC1011" s="26"/>
      <c r="AD1011" s="26"/>
      <c r="AE1011" s="26"/>
      <c r="AF1011" s="26"/>
      <c r="AG1011" s="26"/>
      <c r="AH1011" s="26"/>
      <c r="AI1011" s="26"/>
      <c r="AJ1011" s="26"/>
      <c r="AK1011" s="26"/>
      <c r="AL1011" s="26"/>
      <c r="AM1011" s="26"/>
      <c r="AN1011" s="26"/>
      <c r="AO1011" s="26"/>
      <c r="AP1011" s="26"/>
      <c r="AQ1011" s="26"/>
      <c r="AR1011" s="26"/>
      <c r="AS1011" s="26"/>
      <c r="AT1011" s="26"/>
    </row>
    <row r="1012">
      <c r="A1012" s="20"/>
      <c r="B1012" s="20"/>
      <c r="C1012" s="20"/>
      <c r="D1012" s="20"/>
      <c r="E1012" s="20"/>
      <c r="F1012" s="20"/>
      <c r="G1012" s="20"/>
      <c r="H1012" s="20"/>
      <c r="I1012" s="48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6"/>
      <c r="AB1012" s="26"/>
      <c r="AC1012" s="26"/>
      <c r="AD1012" s="26"/>
      <c r="AE1012" s="26"/>
      <c r="AF1012" s="26"/>
      <c r="AG1012" s="26"/>
      <c r="AH1012" s="26"/>
      <c r="AI1012" s="26"/>
      <c r="AJ1012" s="26"/>
      <c r="AK1012" s="26"/>
      <c r="AL1012" s="26"/>
      <c r="AM1012" s="26"/>
      <c r="AN1012" s="26"/>
      <c r="AO1012" s="26"/>
      <c r="AP1012" s="26"/>
      <c r="AQ1012" s="26"/>
      <c r="AR1012" s="26"/>
      <c r="AS1012" s="26"/>
      <c r="AT1012" s="26"/>
    </row>
    <row r="1013">
      <c r="A1013" s="20"/>
      <c r="B1013" s="20"/>
      <c r="C1013" s="20"/>
      <c r="D1013" s="20"/>
      <c r="E1013" s="20"/>
      <c r="F1013" s="20"/>
      <c r="G1013" s="20"/>
      <c r="H1013" s="20"/>
      <c r="I1013" s="48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6"/>
      <c r="AB1013" s="26"/>
      <c r="AC1013" s="26"/>
      <c r="AD1013" s="26"/>
      <c r="AE1013" s="26"/>
      <c r="AF1013" s="26"/>
      <c r="AG1013" s="26"/>
      <c r="AH1013" s="26"/>
      <c r="AI1013" s="26"/>
      <c r="AJ1013" s="26"/>
      <c r="AK1013" s="26"/>
      <c r="AL1013" s="26"/>
      <c r="AM1013" s="26"/>
      <c r="AN1013" s="26"/>
      <c r="AO1013" s="26"/>
      <c r="AP1013" s="26"/>
      <c r="AQ1013" s="26"/>
      <c r="AR1013" s="26"/>
      <c r="AS1013" s="26"/>
      <c r="AT1013" s="26"/>
    </row>
    <row r="1014">
      <c r="A1014" s="20"/>
      <c r="B1014" s="20"/>
      <c r="C1014" s="20"/>
      <c r="D1014" s="20"/>
      <c r="E1014" s="20"/>
      <c r="F1014" s="20"/>
      <c r="G1014" s="20"/>
      <c r="H1014" s="20"/>
      <c r="I1014" s="48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6"/>
      <c r="AB1014" s="26"/>
      <c r="AC1014" s="26"/>
      <c r="AD1014" s="26"/>
      <c r="AE1014" s="26"/>
      <c r="AF1014" s="26"/>
      <c r="AG1014" s="26"/>
      <c r="AH1014" s="26"/>
      <c r="AI1014" s="26"/>
      <c r="AJ1014" s="26"/>
      <c r="AK1014" s="26"/>
      <c r="AL1014" s="26"/>
      <c r="AM1014" s="26"/>
      <c r="AN1014" s="26"/>
      <c r="AO1014" s="26"/>
      <c r="AP1014" s="26"/>
      <c r="AQ1014" s="26"/>
      <c r="AR1014" s="26"/>
      <c r="AS1014" s="26"/>
      <c r="AT1014" s="26"/>
    </row>
    <row r="1015">
      <c r="A1015" s="20"/>
      <c r="B1015" s="20"/>
      <c r="C1015" s="20"/>
      <c r="D1015" s="20"/>
      <c r="E1015" s="20"/>
      <c r="F1015" s="20"/>
      <c r="G1015" s="20"/>
      <c r="H1015" s="20"/>
      <c r="I1015" s="48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6"/>
      <c r="AB1015" s="26"/>
      <c r="AC1015" s="26"/>
      <c r="AD1015" s="26"/>
      <c r="AE1015" s="26"/>
      <c r="AF1015" s="26"/>
      <c r="AG1015" s="26"/>
      <c r="AH1015" s="26"/>
      <c r="AI1015" s="26"/>
      <c r="AJ1015" s="26"/>
      <c r="AK1015" s="26"/>
      <c r="AL1015" s="26"/>
      <c r="AM1015" s="26"/>
      <c r="AN1015" s="26"/>
      <c r="AO1015" s="26"/>
      <c r="AP1015" s="26"/>
      <c r="AQ1015" s="26"/>
      <c r="AR1015" s="26"/>
      <c r="AS1015" s="26"/>
      <c r="AT1015" s="26"/>
    </row>
    <row r="1016">
      <c r="A1016" s="20"/>
      <c r="B1016" s="20"/>
      <c r="C1016" s="20"/>
      <c r="D1016" s="20"/>
      <c r="E1016" s="20"/>
      <c r="F1016" s="20"/>
      <c r="G1016" s="20"/>
      <c r="H1016" s="20"/>
      <c r="I1016" s="48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6"/>
      <c r="AB1016" s="26"/>
      <c r="AC1016" s="26"/>
      <c r="AD1016" s="26"/>
      <c r="AE1016" s="26"/>
      <c r="AF1016" s="26"/>
      <c r="AG1016" s="26"/>
      <c r="AH1016" s="26"/>
      <c r="AI1016" s="26"/>
      <c r="AJ1016" s="26"/>
      <c r="AK1016" s="26"/>
      <c r="AL1016" s="26"/>
      <c r="AM1016" s="26"/>
      <c r="AN1016" s="26"/>
      <c r="AO1016" s="26"/>
      <c r="AP1016" s="26"/>
      <c r="AQ1016" s="26"/>
      <c r="AR1016" s="26"/>
      <c r="AS1016" s="26"/>
      <c r="AT1016" s="26"/>
    </row>
  </sheetData>
  <mergeCells count="32">
    <mergeCell ref="W5:X5"/>
    <mergeCell ref="W6:X6"/>
    <mergeCell ref="W7:X7"/>
    <mergeCell ref="W8:X8"/>
    <mergeCell ref="W9:X9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A26:A27"/>
    <mergeCell ref="B26:B27"/>
    <mergeCell ref="W19:X19"/>
    <mergeCell ref="W20:X20"/>
    <mergeCell ref="W21:X21"/>
    <mergeCell ref="W22:X22"/>
    <mergeCell ref="W23:X23"/>
    <mergeCell ref="W24:X24"/>
    <mergeCell ref="W25:X25"/>
    <mergeCell ref="W36:X36"/>
    <mergeCell ref="W37:X37"/>
    <mergeCell ref="W26:X26"/>
    <mergeCell ref="W30:X30"/>
    <mergeCell ref="W31:X31"/>
    <mergeCell ref="W32:X32"/>
    <mergeCell ref="W33:X33"/>
    <mergeCell ref="W34:X34"/>
    <mergeCell ref="W35:X35"/>
  </mergeCells>
  <conditionalFormatting sqref="A6:AH1000">
    <cfRule type="expression" dxfId="14" priority="1" stopIfTrue="1">
      <formula>$B6="ELABOR. ADITIVO"</formula>
    </cfRule>
  </conditionalFormatting>
  <conditionalFormatting sqref="A6:X1016">
    <cfRule type="expression" dxfId="7" priority="2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X1016">
    <cfRule type="expression" dxfId="8" priority="3" stopIfTrue="1">
      <formula>OR($B6="RECURSOS PARLAMENTAR - EMPENHO", $B6="EMPENHAR - RECURSOS PARLAMENTAR")</formula>
    </cfRule>
  </conditionalFormatting>
  <conditionalFormatting sqref="A6:X1016">
    <cfRule type="expression" dxfId="5" priority="4" stopIfTrue="1">
      <formula>OR($B6="2º CART. CONTRATO - ELABOR. CONTRATO", $B6="AGUARDAN. ASS. CONTRATO", $B6="PUBLICAÇÃO DO CONTRATO")</formula>
    </cfRule>
  </conditionalFormatting>
  <conditionalFormatting sqref="A6:X1016">
    <cfRule type="expression" dxfId="9" priority="5" stopIfTrue="1">
      <formula>$B6="CONTRATO COM GESTOR CONTRATO"</formula>
    </cfRule>
  </conditionalFormatting>
  <conditionalFormatting sqref="A6:X1016">
    <cfRule type="expression" dxfId="10" priority="6" stopIfTrue="1">
      <formula>$B6="DEVOLVIDO PARA PAGAMENTO"</formula>
    </cfRule>
  </conditionalFormatting>
  <conditionalFormatting sqref="A6:X1016">
    <cfRule type="expression" dxfId="11" priority="7" stopIfTrue="1">
      <formula>OR($B6="LIQUIDADO", $B6="PAGO")</formula>
    </cfRule>
  </conditionalFormatting>
  <conditionalFormatting sqref="A6:X1016">
    <cfRule type="expression" dxfId="3" priority="8" stopIfTrue="1">
      <formula>$B6="ENVIADO SAF PARA TRANSF. CONTÁBIL"</formula>
    </cfRule>
  </conditionalFormatting>
  <conditionalFormatting sqref="A6:X1016">
    <cfRule type="expression" dxfId="3" priority="9" stopIfTrue="1">
      <formula>$B6="ENVIADO SAF PARA TRANSF. CONTÁBIL"</formula>
    </cfRule>
  </conditionalFormatting>
  <conditionalFormatting sqref="A6:X1016">
    <cfRule type="expression" dxfId="12" priority="10" stopIfTrue="1">
      <formula>OR($B6="LIQUIDADO", $B6="PAGO")</formula>
    </cfRule>
  </conditionalFormatting>
  <conditionalFormatting sqref="A6:X1016">
    <cfRule type="expression" dxfId="13" priority="11" stopIfTrue="1">
      <formula>$B6="DEVOLVIDO PARA PAGAMENTO"</formula>
    </cfRule>
  </conditionalFormatting>
  <conditionalFormatting sqref="A6:X1016">
    <cfRule type="expression" dxfId="9" priority="12" stopIfTrue="1">
      <formula>$B6="CONTRATO COM GESTOR CONTRATO"</formula>
    </cfRule>
  </conditionalFormatting>
  <conditionalFormatting sqref="A6:X1016">
    <cfRule type="expression" dxfId="5" priority="13" stopIfTrue="1">
      <formula>OR($B6="2º CART. CONTRATO - ELABOR. CONTRATO", $B6="AGUARDAN. ASS. CONTRATO", $B6="PUBLICAÇÃO DO CONTRATO")</formula>
    </cfRule>
  </conditionalFormatting>
  <conditionalFormatting sqref="A6:X1016">
    <cfRule type="expression" dxfId="8" priority="14" stopIfTrue="1">
      <formula>OR($B6="RECURSOS PARLAMENTAR - EMPENHO", $B6="EMPENHAR - RECURSOS PARLAMENTAR")</formula>
    </cfRule>
  </conditionalFormatting>
  <conditionalFormatting sqref="A6:X1016">
    <cfRule type="expression" dxfId="7" priority="15" stopIfTrue="1">
      <formula>OR($B6="CRIANDO O PROCESSO", $B6="PESQUIA DE PREÇOS", $B6="MANIFESTAÇÃO GESTOR", $B6="AGUARDAN. AUTORIZAÇÃO DIRIGENTE", $B6="ELABORAÇÃO DESPACHO CH SEÇ FIN")</formula>
    </cfRule>
  </conditionalFormatting>
  <dataValidations>
    <dataValidation type="list" allowBlank="1" showErrorMessage="1" sqref="I6:I1000">
      <formula1>LISTA!$O$3:$O$200</formula1>
    </dataValidation>
    <dataValidation type="list" allowBlank="1" sqref="B6:B26 B28:B1016">
      <formula1>LISTA!$E$22:$E$41</formula1>
    </dataValidation>
    <dataValidation type="list" allowBlank="1" showErrorMessage="1" sqref="H6:H1000">
      <formula1>LISTA!$E$12:$E$20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3.43"/>
    <col customWidth="1" min="3" max="3" width="13.14"/>
    <col customWidth="1" min="4" max="4" width="15.86"/>
    <col customWidth="1" min="5" max="5" width="13.14"/>
    <col customWidth="1" min="6" max="6" width="19.14"/>
    <col customWidth="1" min="7" max="7" width="19.86"/>
    <col customWidth="1" min="8" max="8" width="25.14"/>
    <col customWidth="1" min="9" max="9" width="25.43"/>
    <col customWidth="1" min="10" max="10" width="15.14"/>
    <col customWidth="1" min="11" max="11" width="23.43"/>
    <col customWidth="1" min="12" max="12" width="25.43"/>
    <col customWidth="1" min="13" max="13" width="15.14"/>
    <col customWidth="1" min="14" max="19" width="25.43"/>
    <col customWidth="1" min="20" max="20" width="16.0"/>
    <col customWidth="1" min="21" max="21" width="29.43"/>
    <col customWidth="1" min="22" max="22" width="16.29"/>
    <col customWidth="1" min="23" max="23" width="41.0"/>
    <col customWidth="1" min="24" max="24" width="32.57"/>
    <col customWidth="1" min="25" max="25" width="23.57"/>
    <col customWidth="1" min="26" max="26" width="23.29"/>
    <col customWidth="1" min="27" max="27" width="8.14"/>
    <col customWidth="1" min="28" max="28" width="16.0"/>
    <col customWidth="1" min="29" max="29" width="34.29"/>
    <col customWidth="1" min="30" max="45" width="9.14"/>
  </cols>
  <sheetData>
    <row r="1" ht="15.0" customHeight="1">
      <c r="A1" s="7" t="s">
        <v>10</v>
      </c>
      <c r="B1" s="9" t="s">
        <v>11</v>
      </c>
      <c r="C1" s="9" t="s">
        <v>12</v>
      </c>
      <c r="D1" s="7"/>
      <c r="E1" s="169"/>
      <c r="F1" s="9" t="s">
        <v>15</v>
      </c>
      <c r="G1" s="15" t="s">
        <v>155</v>
      </c>
      <c r="H1" s="15" t="s">
        <v>17</v>
      </c>
      <c r="I1" s="16" t="s">
        <v>18</v>
      </c>
      <c r="J1" s="9" t="s">
        <v>19</v>
      </c>
      <c r="K1" s="170" t="s">
        <v>443</v>
      </c>
      <c r="L1" s="9" t="s">
        <v>20</v>
      </c>
      <c r="M1" s="9" t="s">
        <v>21</v>
      </c>
      <c r="N1" s="161" t="s">
        <v>6</v>
      </c>
      <c r="O1" s="161" t="s">
        <v>156</v>
      </c>
      <c r="Q1" s="18"/>
      <c r="R1" s="20"/>
      <c r="S1" s="20"/>
      <c r="T1" s="20"/>
      <c r="U1" s="20"/>
      <c r="V1" s="20"/>
      <c r="W1" s="20"/>
      <c r="X1" s="20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6"/>
    </row>
    <row r="2" ht="15.0" customHeight="1">
      <c r="A2" s="28" t="s">
        <v>975</v>
      </c>
      <c r="B2" s="28">
        <v>38679.0</v>
      </c>
      <c r="C2" s="31" t="s">
        <v>976</v>
      </c>
      <c r="D2" s="33"/>
      <c r="E2" s="172"/>
      <c r="F2" s="33" t="s">
        <v>977</v>
      </c>
      <c r="G2" s="35" t="s">
        <v>978</v>
      </c>
      <c r="H2" s="35" t="s">
        <v>979</v>
      </c>
      <c r="I2" s="38">
        <v>201000.0</v>
      </c>
      <c r="J2" s="33" t="s">
        <v>980</v>
      </c>
      <c r="K2" s="39" t="s">
        <v>131</v>
      </c>
      <c r="L2" s="28">
        <v>45472.0</v>
      </c>
      <c r="M2" s="28" t="s">
        <v>824</v>
      </c>
      <c r="N2" s="161" t="s">
        <v>923</v>
      </c>
      <c r="O2" s="161" t="s">
        <v>742</v>
      </c>
      <c r="Q2" s="44"/>
      <c r="R2" s="20"/>
      <c r="S2" s="20"/>
      <c r="T2" s="20"/>
      <c r="U2" s="20"/>
      <c r="V2" s="20"/>
      <c r="W2" s="20"/>
      <c r="X2" s="20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6"/>
    </row>
    <row r="3" ht="15.0" customHeight="1">
      <c r="A3" s="20"/>
      <c r="B3" s="20"/>
      <c r="C3" s="20"/>
      <c r="D3" s="20"/>
      <c r="E3" s="20"/>
      <c r="F3" s="20"/>
      <c r="G3" s="20"/>
      <c r="H3" s="20"/>
      <c r="I3" s="48"/>
      <c r="J3" s="20"/>
      <c r="K3" s="20"/>
      <c r="L3" s="20"/>
      <c r="M3" s="20"/>
      <c r="N3" s="20"/>
      <c r="O3" s="20"/>
      <c r="P3" s="20"/>
      <c r="Q3" s="20"/>
      <c r="R3" s="20"/>
      <c r="S3" s="52"/>
      <c r="T3" s="52"/>
      <c r="U3" s="20"/>
      <c r="V3" s="54"/>
      <c r="W3" s="20"/>
      <c r="X3" s="20"/>
      <c r="Y3" s="20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</row>
    <row r="4" ht="15.0" customHeight="1">
      <c r="A4" s="20"/>
      <c r="B4" s="20"/>
      <c r="C4" s="20"/>
      <c r="D4" s="20"/>
      <c r="E4" s="20"/>
      <c r="F4" s="20"/>
      <c r="G4" s="20"/>
      <c r="H4" s="20"/>
      <c r="I4" s="4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</row>
    <row r="5" ht="15.0" customHeight="1">
      <c r="A5" s="66" t="s">
        <v>52</v>
      </c>
      <c r="B5" s="173" t="s">
        <v>6</v>
      </c>
      <c r="C5" s="174" t="s">
        <v>54</v>
      </c>
      <c r="D5" s="174" t="s">
        <v>166</v>
      </c>
      <c r="E5" s="174" t="s">
        <v>56</v>
      </c>
      <c r="F5" s="437" t="s">
        <v>57</v>
      </c>
      <c r="G5" s="437" t="s">
        <v>58</v>
      </c>
      <c r="H5" s="437" t="s">
        <v>64</v>
      </c>
      <c r="I5" s="451" t="s">
        <v>65</v>
      </c>
      <c r="J5" s="439" t="s">
        <v>66</v>
      </c>
      <c r="K5" s="440" t="s">
        <v>67</v>
      </c>
      <c r="L5" s="442" t="s">
        <v>73</v>
      </c>
      <c r="M5" s="441" t="s">
        <v>74</v>
      </c>
      <c r="N5" s="442" t="s">
        <v>75</v>
      </c>
      <c r="O5" s="442" t="s">
        <v>76</v>
      </c>
      <c r="P5" s="442" t="s">
        <v>77</v>
      </c>
      <c r="Q5" s="442" t="s">
        <v>78</v>
      </c>
      <c r="R5" s="442" t="s">
        <v>79</v>
      </c>
      <c r="S5" s="442" t="s">
        <v>80</v>
      </c>
      <c r="T5" s="442" t="s">
        <v>81</v>
      </c>
      <c r="U5" s="443" t="s">
        <v>83</v>
      </c>
      <c r="V5" s="444" t="s">
        <v>84</v>
      </c>
      <c r="W5" s="469" t="s">
        <v>714</v>
      </c>
      <c r="X5" s="83"/>
      <c r="Y5" s="20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</row>
    <row r="6" ht="52.5" customHeight="1">
      <c r="A6" s="79" t="s">
        <v>981</v>
      </c>
      <c r="B6" s="79" t="s">
        <v>92</v>
      </c>
      <c r="C6" s="79"/>
      <c r="D6" s="79"/>
      <c r="E6" s="79">
        <v>180406.0</v>
      </c>
      <c r="F6" s="85" t="s">
        <v>982</v>
      </c>
      <c r="G6" s="86">
        <v>97.0</v>
      </c>
      <c r="H6" s="79" t="s">
        <v>130</v>
      </c>
      <c r="I6" s="79"/>
      <c r="J6" s="94" t="s">
        <v>983</v>
      </c>
      <c r="K6" s="79" t="s">
        <v>984</v>
      </c>
      <c r="L6" s="79"/>
      <c r="M6" s="84"/>
      <c r="N6" s="79"/>
      <c r="O6" s="79"/>
      <c r="P6" s="79"/>
      <c r="Q6" s="79">
        <v>1.50010001E8</v>
      </c>
      <c r="R6" s="79"/>
      <c r="S6" s="79" t="s">
        <v>985</v>
      </c>
      <c r="T6" s="79"/>
      <c r="U6" s="79" t="s">
        <v>986</v>
      </c>
      <c r="V6" s="85">
        <v>1.9497E7</v>
      </c>
      <c r="W6" s="79" t="s">
        <v>987</v>
      </c>
      <c r="X6" s="216"/>
      <c r="Y6" s="108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</row>
    <row r="7" ht="45.0" customHeight="1">
      <c r="A7" s="79" t="s">
        <v>981</v>
      </c>
      <c r="B7" s="79"/>
      <c r="C7" s="79"/>
      <c r="D7" s="79"/>
      <c r="E7" s="79">
        <v>180406.0</v>
      </c>
      <c r="F7" s="85" t="s">
        <v>988</v>
      </c>
      <c r="G7" s="86">
        <v>99.0</v>
      </c>
      <c r="H7" s="79"/>
      <c r="I7" s="79" t="s">
        <v>989</v>
      </c>
      <c r="J7" s="94"/>
      <c r="K7" s="79" t="s">
        <v>990</v>
      </c>
      <c r="L7" s="79"/>
      <c r="M7" s="84"/>
      <c r="N7" s="79"/>
      <c r="O7" s="79"/>
      <c r="P7" s="79"/>
      <c r="Q7" s="79">
        <v>1.50010001E8</v>
      </c>
      <c r="R7" s="79"/>
      <c r="S7" s="79"/>
      <c r="T7" s="79"/>
      <c r="U7" s="79" t="s">
        <v>986</v>
      </c>
      <c r="V7" s="85"/>
      <c r="W7" s="79" t="s">
        <v>991</v>
      </c>
      <c r="X7" s="216"/>
      <c r="Y7" s="11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</row>
    <row r="8" ht="35.25" customHeight="1">
      <c r="A8" s="79" t="s">
        <v>981</v>
      </c>
      <c r="B8" s="79"/>
      <c r="C8" s="79"/>
      <c r="D8" s="79"/>
      <c r="E8" s="79">
        <v>180406.0</v>
      </c>
      <c r="F8" s="85" t="s">
        <v>988</v>
      </c>
      <c r="G8" s="86">
        <v>99.0</v>
      </c>
      <c r="H8" s="79"/>
      <c r="I8" s="79" t="s">
        <v>992</v>
      </c>
      <c r="J8" s="94"/>
      <c r="K8" s="79" t="s">
        <v>993</v>
      </c>
      <c r="L8" s="79"/>
      <c r="M8" s="84"/>
      <c r="N8" s="79"/>
      <c r="O8" s="79"/>
      <c r="P8" s="79"/>
      <c r="Q8" s="79">
        <v>1.50010001E8</v>
      </c>
      <c r="R8" s="79"/>
      <c r="S8" s="79"/>
      <c r="T8" s="79"/>
      <c r="U8" s="79" t="s">
        <v>986</v>
      </c>
      <c r="V8" s="85"/>
      <c r="W8" s="79"/>
      <c r="X8" s="216"/>
      <c r="Y8" s="108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</row>
    <row r="9" ht="35.25" customHeight="1">
      <c r="A9" s="79" t="s">
        <v>981</v>
      </c>
      <c r="B9" s="79"/>
      <c r="C9" s="79"/>
      <c r="D9" s="79"/>
      <c r="E9" s="79">
        <v>180406.0</v>
      </c>
      <c r="F9" s="85" t="s">
        <v>988</v>
      </c>
      <c r="G9" s="86">
        <v>99.0</v>
      </c>
      <c r="H9" s="79"/>
      <c r="I9" s="79" t="s">
        <v>994</v>
      </c>
      <c r="J9" s="94"/>
      <c r="K9" s="79" t="s">
        <v>995</v>
      </c>
      <c r="L9" s="79"/>
      <c r="M9" s="84"/>
      <c r="N9" s="79"/>
      <c r="O9" s="79"/>
      <c r="P9" s="79"/>
      <c r="Q9" s="79">
        <v>1.50010001E8</v>
      </c>
      <c r="R9" s="79"/>
      <c r="S9" s="79"/>
      <c r="T9" s="79"/>
      <c r="U9" s="79" t="s">
        <v>986</v>
      </c>
      <c r="V9" s="85"/>
      <c r="W9" s="79"/>
      <c r="X9" s="216"/>
      <c r="Y9" s="108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</row>
    <row r="10" ht="35.25" customHeight="1">
      <c r="A10" s="79" t="s">
        <v>981</v>
      </c>
      <c r="B10" s="79"/>
      <c r="C10" s="79"/>
      <c r="D10" s="79"/>
      <c r="E10" s="79">
        <v>180406.0</v>
      </c>
      <c r="F10" s="85" t="s">
        <v>988</v>
      </c>
      <c r="G10" s="86">
        <v>99.0</v>
      </c>
      <c r="H10" s="79"/>
      <c r="I10" s="79" t="s">
        <v>996</v>
      </c>
      <c r="J10" s="94"/>
      <c r="K10" s="79" t="s">
        <v>997</v>
      </c>
      <c r="L10" s="79"/>
      <c r="M10" s="84"/>
      <c r="N10" s="79"/>
      <c r="O10" s="79"/>
      <c r="P10" s="79"/>
      <c r="Q10" s="79">
        <v>1.50010001E8</v>
      </c>
      <c r="R10" s="79"/>
      <c r="S10" s="79"/>
      <c r="T10" s="79"/>
      <c r="U10" s="79" t="s">
        <v>986</v>
      </c>
      <c r="V10" s="85"/>
      <c r="W10" s="79"/>
      <c r="X10" s="216"/>
      <c r="Y10" s="108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</row>
    <row r="11" ht="35.25" customHeight="1">
      <c r="A11" s="79" t="s">
        <v>998</v>
      </c>
      <c r="B11" s="79"/>
      <c r="C11" s="79" t="s">
        <v>999</v>
      </c>
      <c r="D11" s="79"/>
      <c r="E11" s="79">
        <v>180406.0</v>
      </c>
      <c r="F11" s="85">
        <v>7437000.0</v>
      </c>
      <c r="G11" s="86">
        <v>37.0</v>
      </c>
      <c r="H11" s="79"/>
      <c r="I11" s="79"/>
      <c r="J11" s="94" t="s">
        <v>1000</v>
      </c>
      <c r="K11" s="79" t="s">
        <v>1001</v>
      </c>
      <c r="L11" s="79"/>
      <c r="M11" s="84"/>
      <c r="N11" s="79"/>
      <c r="O11" s="79"/>
      <c r="P11" s="79"/>
      <c r="Q11" s="79">
        <v>1.75950003E8</v>
      </c>
      <c r="R11" s="79" t="s">
        <v>1002</v>
      </c>
      <c r="S11" s="79"/>
      <c r="T11" s="79" t="s">
        <v>1003</v>
      </c>
      <c r="U11" s="79" t="s">
        <v>986</v>
      </c>
      <c r="V11" s="85">
        <v>7437000.0</v>
      </c>
      <c r="W11" s="79"/>
      <c r="X11" s="216"/>
      <c r="Y11" s="108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</row>
    <row r="12" ht="35.25" customHeight="1">
      <c r="A12" s="79" t="s">
        <v>998</v>
      </c>
      <c r="B12" s="79"/>
      <c r="C12" s="79"/>
      <c r="D12" s="79"/>
      <c r="E12" s="79">
        <v>180406.0</v>
      </c>
      <c r="F12" s="85">
        <v>1407000.0</v>
      </c>
      <c r="G12" s="86">
        <v>7.0</v>
      </c>
      <c r="H12" s="79"/>
      <c r="I12" s="79"/>
      <c r="J12" s="94" t="s">
        <v>1004</v>
      </c>
      <c r="K12" s="79" t="s">
        <v>1005</v>
      </c>
      <c r="L12" s="79"/>
      <c r="M12" s="84"/>
      <c r="N12" s="79"/>
      <c r="O12" s="79"/>
      <c r="P12" s="79"/>
      <c r="Q12" s="79">
        <v>1.50010001E8</v>
      </c>
      <c r="R12" s="79"/>
      <c r="S12" s="79"/>
      <c r="T12" s="79"/>
      <c r="U12" s="79" t="s">
        <v>986</v>
      </c>
      <c r="V12" s="85"/>
      <c r="W12" s="79" t="s">
        <v>1006</v>
      </c>
      <c r="X12" s="524" t="s">
        <v>1007</v>
      </c>
      <c r="Y12" s="108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</row>
    <row r="13" ht="35.25" customHeight="1">
      <c r="A13" s="123"/>
      <c r="B13" s="123"/>
      <c r="C13" s="123"/>
      <c r="D13" s="123"/>
      <c r="E13" s="123"/>
      <c r="F13" s="123" t="s">
        <v>656</v>
      </c>
      <c r="G13" s="125">
        <f>SUM(G6:G12)</f>
        <v>537</v>
      </c>
      <c r="H13" s="123"/>
      <c r="I13" s="123"/>
      <c r="J13" s="128"/>
      <c r="K13" s="128"/>
      <c r="L13" s="123"/>
      <c r="M13" s="124"/>
      <c r="N13" s="123"/>
      <c r="O13" s="123"/>
      <c r="P13" s="123"/>
      <c r="Q13" s="123"/>
      <c r="R13" s="123"/>
      <c r="S13" s="123"/>
      <c r="T13" s="123"/>
      <c r="U13" s="123"/>
      <c r="V13" s="126"/>
      <c r="W13" s="129"/>
      <c r="X13" s="164"/>
      <c r="Y13" s="131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</row>
    <row r="14" ht="15.0" customHeight="1">
      <c r="A14" s="123"/>
      <c r="B14" s="123"/>
      <c r="C14" s="123"/>
      <c r="D14" s="123"/>
      <c r="E14" s="123"/>
      <c r="F14" s="123"/>
      <c r="G14" s="125"/>
      <c r="H14" s="123"/>
      <c r="I14" s="123"/>
      <c r="J14" s="128"/>
      <c r="K14" s="128"/>
      <c r="L14" s="123"/>
      <c r="M14" s="124"/>
      <c r="N14" s="123"/>
      <c r="O14" s="123"/>
      <c r="P14" s="123"/>
      <c r="Q14" s="123"/>
      <c r="R14" s="123"/>
      <c r="S14" s="123"/>
      <c r="T14" s="123"/>
      <c r="U14" s="123"/>
      <c r="V14" s="126"/>
      <c r="W14" s="129"/>
      <c r="X14" s="164"/>
      <c r="Y14" s="131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</row>
    <row r="15" ht="15.0" customHeight="1">
      <c r="A15" s="123"/>
      <c r="B15" s="123"/>
      <c r="C15" s="123"/>
      <c r="D15" s="123"/>
      <c r="E15" s="123"/>
      <c r="F15" s="123"/>
      <c r="G15" s="125"/>
      <c r="H15" s="123"/>
      <c r="I15" s="123"/>
      <c r="J15" s="128"/>
      <c r="K15" s="128"/>
      <c r="L15" s="123"/>
      <c r="M15" s="124"/>
      <c r="N15" s="123"/>
      <c r="O15" s="123"/>
      <c r="P15" s="123"/>
      <c r="Q15" s="123"/>
      <c r="R15" s="123"/>
      <c r="S15" s="123"/>
      <c r="T15" s="123"/>
      <c r="U15" s="123"/>
      <c r="V15" s="126"/>
      <c r="W15" s="129"/>
      <c r="X15" s="164"/>
      <c r="Y15" s="131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</row>
    <row r="16" ht="15.0" customHeight="1">
      <c r="A16" s="123"/>
      <c r="B16" s="123"/>
      <c r="C16" s="123"/>
      <c r="D16" s="123"/>
      <c r="E16" s="123"/>
      <c r="F16" s="123"/>
      <c r="G16" s="125"/>
      <c r="H16" s="123"/>
      <c r="I16" s="123"/>
      <c r="J16" s="128"/>
      <c r="K16" s="128"/>
      <c r="L16" s="123"/>
      <c r="M16" s="124"/>
      <c r="N16" s="123"/>
      <c r="O16" s="123"/>
      <c r="P16" s="123"/>
      <c r="Q16" s="123"/>
      <c r="R16" s="123"/>
      <c r="S16" s="123"/>
      <c r="T16" s="123"/>
      <c r="U16" s="123"/>
      <c r="V16" s="126"/>
      <c r="W16" s="129"/>
      <c r="X16" s="164"/>
      <c r="Y16" s="131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</row>
    <row r="17" ht="15.0" customHeight="1">
      <c r="A17" s="123"/>
      <c r="B17" s="123"/>
      <c r="C17" s="123"/>
      <c r="D17" s="123"/>
      <c r="E17" s="123"/>
      <c r="F17" s="123"/>
      <c r="G17" s="125"/>
      <c r="H17" s="123"/>
      <c r="I17" s="123"/>
      <c r="J17" s="128"/>
      <c r="K17" s="128"/>
      <c r="L17" s="123"/>
      <c r="M17" s="124"/>
      <c r="N17" s="123"/>
      <c r="O17" s="123"/>
      <c r="P17" s="123"/>
      <c r="Q17" s="123"/>
      <c r="R17" s="123"/>
      <c r="S17" s="123"/>
      <c r="T17" s="123"/>
      <c r="U17" s="123"/>
      <c r="V17" s="126"/>
      <c r="W17" s="129"/>
      <c r="X17" s="164"/>
      <c r="Y17" s="131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</row>
    <row r="18" ht="15.0" customHeight="1">
      <c r="A18" s="123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4"/>
      <c r="N18" s="123"/>
      <c r="O18" s="123"/>
      <c r="P18" s="123"/>
      <c r="Q18" s="123"/>
      <c r="R18" s="123"/>
      <c r="S18" s="123"/>
      <c r="T18" s="123"/>
      <c r="U18" s="123"/>
      <c r="V18" s="123"/>
      <c r="W18" s="481"/>
      <c r="X18" s="164"/>
      <c r="Y18" s="131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</row>
    <row r="19" ht="15.0" customHeight="1">
      <c r="A19" s="123"/>
      <c r="B19" s="123"/>
      <c r="C19" s="123"/>
      <c r="D19" s="123"/>
      <c r="E19" s="123"/>
      <c r="F19" s="123"/>
      <c r="G19" s="123"/>
      <c r="H19" s="166"/>
      <c r="I19" s="123"/>
      <c r="J19" s="123"/>
      <c r="K19" s="163"/>
      <c r="L19" s="123"/>
      <c r="M19" s="124"/>
      <c r="N19" s="123"/>
      <c r="O19" s="123"/>
      <c r="P19" s="123"/>
      <c r="Q19" s="123"/>
      <c r="R19" s="123"/>
      <c r="S19" s="123"/>
      <c r="T19" s="123"/>
      <c r="U19" s="123"/>
      <c r="V19" s="126"/>
      <c r="W19" s="123"/>
      <c r="X19" s="164"/>
      <c r="Y19" s="131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</row>
    <row r="20" ht="15.0" customHeight="1">
      <c r="A20" s="166"/>
      <c r="B20" s="166"/>
      <c r="C20" s="123"/>
      <c r="D20" s="123"/>
      <c r="E20" s="123"/>
      <c r="F20" s="126"/>
      <c r="G20" s="123"/>
      <c r="H20" s="414"/>
      <c r="I20" s="123"/>
      <c r="J20" s="123"/>
      <c r="K20" s="163"/>
      <c r="L20" s="123"/>
      <c r="M20" s="124"/>
      <c r="N20" s="123"/>
      <c r="O20" s="123"/>
      <c r="P20" s="123"/>
      <c r="Q20" s="123"/>
      <c r="R20" s="123"/>
      <c r="S20" s="123"/>
      <c r="T20" s="123"/>
      <c r="U20" s="123"/>
      <c r="V20" s="126"/>
      <c r="W20" s="123"/>
      <c r="X20" s="164"/>
      <c r="Y20" s="131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</row>
    <row r="21" ht="15.0" customHeight="1">
      <c r="A21" s="43"/>
      <c r="B21" s="43"/>
      <c r="C21" s="123"/>
      <c r="D21" s="123"/>
      <c r="E21" s="123"/>
      <c r="F21" s="126"/>
      <c r="G21" s="123"/>
      <c r="H21" s="415"/>
      <c r="I21" s="123"/>
      <c r="J21" s="123"/>
      <c r="K21" s="123"/>
      <c r="L21" s="123"/>
      <c r="M21" s="124"/>
      <c r="N21" s="123"/>
      <c r="O21" s="123"/>
      <c r="P21" s="123"/>
      <c r="Q21" s="123"/>
      <c r="R21" s="123"/>
      <c r="S21" s="123"/>
      <c r="T21" s="123"/>
      <c r="U21" s="123"/>
      <c r="V21" s="126"/>
      <c r="W21" s="123"/>
      <c r="X21" s="164"/>
      <c r="Y21" s="131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</row>
    <row r="22" ht="31.5" customHeight="1">
      <c r="A22" s="304"/>
      <c r="B22" s="305"/>
      <c r="C22" s="123"/>
      <c r="D22" s="123"/>
      <c r="E22" s="123"/>
      <c r="F22" s="126"/>
      <c r="G22" s="123"/>
      <c r="H22" s="166"/>
      <c r="I22" s="123"/>
      <c r="J22" s="123"/>
      <c r="K22" s="165"/>
      <c r="L22" s="123"/>
      <c r="M22" s="124"/>
      <c r="N22" s="123"/>
      <c r="O22" s="123"/>
      <c r="P22" s="123"/>
      <c r="Q22" s="123"/>
      <c r="R22" s="166"/>
      <c r="S22" s="166"/>
      <c r="T22" s="166"/>
      <c r="U22" s="123"/>
      <c r="V22" s="167"/>
      <c r="W22" s="123"/>
      <c r="X22" s="164"/>
      <c r="Y22" s="131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</row>
    <row r="23" ht="31.5" customHeight="1">
      <c r="A23" s="304"/>
      <c r="B23" s="305"/>
      <c r="C23" s="123"/>
      <c r="D23" s="123"/>
      <c r="E23" s="123"/>
      <c r="F23" s="126"/>
      <c r="G23" s="123"/>
      <c r="H23" s="415"/>
      <c r="I23" s="123"/>
      <c r="J23" s="123"/>
      <c r="K23" s="165"/>
      <c r="L23" s="123"/>
      <c r="M23" s="124"/>
      <c r="N23" s="123"/>
      <c r="O23" s="123"/>
      <c r="P23" s="123"/>
      <c r="Q23" s="123"/>
      <c r="R23" s="43"/>
      <c r="S23" s="43"/>
      <c r="T23" s="43"/>
      <c r="U23" s="123"/>
      <c r="V23" s="43"/>
      <c r="W23" s="123"/>
      <c r="X23" s="164"/>
      <c r="Y23" s="131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</row>
    <row r="24" ht="15.0" customHeight="1">
      <c r="A24" s="123"/>
      <c r="B24" s="123"/>
      <c r="C24" s="123"/>
      <c r="D24" s="123"/>
      <c r="E24" s="123"/>
      <c r="F24" s="126"/>
      <c r="G24" s="123"/>
      <c r="H24" s="123"/>
      <c r="I24" s="123"/>
      <c r="J24" s="123"/>
      <c r="K24" s="165"/>
      <c r="L24" s="123"/>
      <c r="M24" s="124"/>
      <c r="N24" s="123"/>
      <c r="O24" s="123"/>
      <c r="P24" s="123"/>
      <c r="Q24" s="123"/>
      <c r="R24" s="123"/>
      <c r="S24" s="123"/>
      <c r="T24" s="123"/>
      <c r="U24" s="123"/>
      <c r="V24" s="126"/>
      <c r="W24" s="126"/>
      <c r="X24" s="164"/>
      <c r="Y24" s="131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</row>
    <row r="25" ht="15.0" customHeight="1">
      <c r="A25" s="123"/>
      <c r="B25" s="123"/>
      <c r="C25" s="123"/>
      <c r="D25" s="123"/>
      <c r="E25" s="123"/>
      <c r="F25" s="126"/>
      <c r="G25" s="123"/>
      <c r="H25" s="123"/>
      <c r="I25" s="123"/>
      <c r="J25" s="123"/>
      <c r="K25" s="123"/>
      <c r="L25" s="123"/>
      <c r="M25" s="124"/>
      <c r="N25" s="123"/>
      <c r="O25" s="123"/>
      <c r="P25" s="123"/>
      <c r="Q25" s="123"/>
      <c r="R25" s="123"/>
      <c r="S25" s="123"/>
      <c r="T25" s="123"/>
      <c r="U25" s="123"/>
      <c r="V25" s="126"/>
      <c r="W25" s="126"/>
      <c r="X25" s="164"/>
      <c r="Y25" s="131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</row>
    <row r="26" ht="15.0" customHeight="1">
      <c r="A26" s="123"/>
      <c r="B26" s="123"/>
      <c r="C26" s="123"/>
      <c r="D26" s="123"/>
      <c r="E26" s="123"/>
      <c r="F26" s="126"/>
      <c r="G26" s="124"/>
      <c r="H26" s="123"/>
      <c r="I26" s="123"/>
      <c r="J26" s="123"/>
      <c r="K26" s="123"/>
      <c r="L26" s="123"/>
      <c r="M26" s="124"/>
      <c r="N26" s="123"/>
      <c r="O26" s="123"/>
      <c r="P26" s="123"/>
      <c r="Q26" s="123"/>
      <c r="R26" s="123"/>
      <c r="S26" s="123"/>
      <c r="T26" s="123"/>
      <c r="U26" s="123"/>
      <c r="V26" s="126"/>
      <c r="W26" s="126"/>
      <c r="X26" s="164"/>
      <c r="Y26" s="131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</row>
    <row r="27" ht="15.0" customHeight="1">
      <c r="A27" s="123"/>
      <c r="B27" s="123"/>
      <c r="C27" s="123"/>
      <c r="D27" s="123"/>
      <c r="E27" s="123"/>
      <c r="F27" s="126"/>
      <c r="G27" s="124"/>
      <c r="H27" s="123"/>
      <c r="I27" s="123"/>
      <c r="J27" s="123"/>
      <c r="K27" s="123"/>
      <c r="L27" s="123"/>
      <c r="M27" s="124"/>
      <c r="N27" s="123"/>
      <c r="O27" s="123"/>
      <c r="P27" s="123"/>
      <c r="Q27" s="123"/>
      <c r="R27" s="123"/>
      <c r="S27" s="123"/>
      <c r="T27" s="123"/>
      <c r="U27" s="123"/>
      <c r="V27" s="126"/>
      <c r="W27" s="126"/>
      <c r="X27" s="164"/>
      <c r="Y27" s="131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</row>
    <row r="28" ht="34.5" customHeight="1">
      <c r="A28" s="123"/>
      <c r="B28" s="123"/>
      <c r="C28" s="123"/>
      <c r="D28" s="123"/>
      <c r="E28" s="123"/>
      <c r="F28" s="126"/>
      <c r="G28" s="124"/>
      <c r="H28" s="123"/>
      <c r="I28" s="123"/>
      <c r="J28" s="123"/>
      <c r="K28" s="123"/>
      <c r="L28" s="123"/>
      <c r="M28" s="124"/>
      <c r="N28" s="123"/>
      <c r="O28" s="123"/>
      <c r="P28" s="123"/>
      <c r="Q28" s="123"/>
      <c r="R28" s="123"/>
      <c r="S28" s="123"/>
      <c r="T28" s="123"/>
      <c r="U28" s="123"/>
      <c r="V28" s="126"/>
      <c r="W28" s="126"/>
      <c r="X28" s="164"/>
      <c r="Y28" s="131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</row>
    <row r="29" ht="42.75" customHeight="1">
      <c r="A29" s="123"/>
      <c r="B29" s="123"/>
      <c r="C29" s="123"/>
      <c r="D29" s="123"/>
      <c r="E29" s="123"/>
      <c r="F29" s="126"/>
      <c r="G29" s="124"/>
      <c r="H29" s="123"/>
      <c r="I29" s="123"/>
      <c r="J29" s="123"/>
      <c r="K29" s="123"/>
      <c r="L29" s="123"/>
      <c r="M29" s="124"/>
      <c r="N29" s="123"/>
      <c r="O29" s="123"/>
      <c r="P29" s="123"/>
      <c r="Q29" s="123"/>
      <c r="R29" s="123"/>
      <c r="S29" s="123"/>
      <c r="T29" s="123"/>
      <c r="U29" s="123"/>
      <c r="V29" s="126"/>
      <c r="W29" s="126"/>
      <c r="X29" s="164"/>
      <c r="Y29" s="131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</row>
    <row r="30" ht="33.75" customHeight="1">
      <c r="A30" s="123"/>
      <c r="B30" s="123"/>
      <c r="C30" s="123"/>
      <c r="D30" s="123"/>
      <c r="E30" s="123"/>
      <c r="F30" s="126"/>
      <c r="G30" s="124"/>
      <c r="H30" s="123"/>
      <c r="I30" s="123"/>
      <c r="J30" s="123"/>
      <c r="K30" s="123"/>
      <c r="L30" s="123"/>
      <c r="M30" s="124"/>
      <c r="N30" s="123"/>
      <c r="O30" s="123"/>
      <c r="P30" s="123"/>
      <c r="Q30" s="123"/>
      <c r="R30" s="123"/>
      <c r="S30" s="123"/>
      <c r="T30" s="123"/>
      <c r="U30" s="123"/>
      <c r="V30" s="126"/>
      <c r="W30" s="126"/>
      <c r="X30" s="164"/>
      <c r="Y30" s="131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</row>
    <row r="31" ht="15.0" customHeight="1">
      <c r="A31" s="123"/>
      <c r="B31" s="123"/>
      <c r="C31" s="123"/>
      <c r="D31" s="123"/>
      <c r="E31" s="123"/>
      <c r="F31" s="126"/>
      <c r="G31" s="124"/>
      <c r="H31" s="123"/>
      <c r="I31" s="123"/>
      <c r="J31" s="123"/>
      <c r="K31" s="123"/>
      <c r="L31" s="123"/>
      <c r="M31" s="124"/>
      <c r="N31" s="123"/>
      <c r="O31" s="123"/>
      <c r="P31" s="123"/>
      <c r="Q31" s="123"/>
      <c r="R31" s="123"/>
      <c r="S31" s="123"/>
      <c r="T31" s="123"/>
      <c r="U31" s="123"/>
      <c r="V31" s="126"/>
      <c r="W31" s="123"/>
      <c r="X31" s="164"/>
      <c r="Y31" s="131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</row>
    <row r="32" ht="15.75" customHeight="1">
      <c r="A32" s="308"/>
      <c r="B32" s="308"/>
      <c r="C32" s="308"/>
      <c r="D32" s="308"/>
      <c r="E32" s="308"/>
      <c r="F32" s="354"/>
      <c r="G32" s="355"/>
      <c r="H32" s="308"/>
      <c r="I32" s="308"/>
      <c r="J32" s="123"/>
      <c r="K32" s="356"/>
      <c r="L32" s="308"/>
      <c r="M32" s="355"/>
      <c r="N32" s="308"/>
      <c r="O32" s="308"/>
      <c r="P32" s="308"/>
      <c r="Q32" s="356"/>
      <c r="R32" s="308"/>
      <c r="S32" s="308"/>
      <c r="T32" s="308"/>
      <c r="U32" s="356"/>
      <c r="V32" s="357"/>
      <c r="W32" s="356"/>
      <c r="X32" s="164"/>
      <c r="Y32" s="131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</row>
    <row r="33" ht="15.75" customHeight="1">
      <c r="A33" s="308"/>
      <c r="B33" s="308"/>
      <c r="C33" s="308"/>
      <c r="D33" s="308"/>
      <c r="E33" s="308"/>
      <c r="F33" s="354"/>
      <c r="G33" s="355"/>
      <c r="H33" s="308"/>
      <c r="I33" s="308"/>
      <c r="J33" s="356"/>
      <c r="K33" s="356"/>
      <c r="L33" s="308"/>
      <c r="M33" s="309"/>
      <c r="N33" s="310"/>
      <c r="O33" s="311"/>
      <c r="P33" s="308"/>
      <c r="Q33" s="356"/>
      <c r="R33" s="308"/>
      <c r="S33" s="308"/>
      <c r="T33" s="308"/>
      <c r="U33" s="356"/>
      <c r="V33" s="357"/>
      <c r="W33" s="356"/>
      <c r="X33" s="164"/>
      <c r="Y33" s="131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</row>
    <row r="34" ht="15.75" customHeight="1">
      <c r="A34" s="123"/>
      <c r="B34" s="308"/>
      <c r="C34" s="308"/>
      <c r="D34" s="308"/>
      <c r="E34" s="308"/>
      <c r="F34" s="354"/>
      <c r="G34" s="355"/>
      <c r="H34" s="308"/>
      <c r="I34" s="308"/>
      <c r="J34" s="356"/>
      <c r="K34" s="356"/>
      <c r="L34" s="308"/>
      <c r="M34" s="417"/>
      <c r="N34" s="310"/>
      <c r="O34" s="311"/>
      <c r="P34" s="308"/>
      <c r="Q34" s="356"/>
      <c r="R34" s="308"/>
      <c r="S34" s="308"/>
      <c r="T34" s="308"/>
      <c r="U34" s="356"/>
      <c r="V34" s="357"/>
      <c r="W34" s="356"/>
      <c r="X34" s="164"/>
      <c r="Y34" s="131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</row>
    <row r="35" ht="15.75" customHeight="1">
      <c r="A35" s="308"/>
      <c r="B35" s="304"/>
      <c r="C35" s="304"/>
      <c r="D35" s="304"/>
      <c r="E35" s="304"/>
      <c r="F35" s="418"/>
      <c r="G35" s="355"/>
      <c r="H35" s="304"/>
      <c r="I35" s="308"/>
      <c r="J35" s="308"/>
      <c r="K35" s="356"/>
      <c r="L35" s="304"/>
      <c r="M35" s="419"/>
      <c r="N35" s="420"/>
      <c r="O35" s="421"/>
      <c r="P35" s="308"/>
      <c r="Q35" s="304"/>
      <c r="R35" s="308"/>
      <c r="S35" s="308"/>
      <c r="T35" s="308"/>
      <c r="U35" s="164"/>
      <c r="V35" s="357"/>
      <c r="W35" s="380"/>
      <c r="X35" s="164"/>
      <c r="Y35" s="131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</row>
    <row r="36" ht="15.75" customHeight="1">
      <c r="A36" s="123"/>
      <c r="B36" s="308"/>
      <c r="C36" s="308"/>
      <c r="D36" s="308"/>
      <c r="E36" s="308"/>
      <c r="F36" s="354"/>
      <c r="G36" s="355"/>
      <c r="H36" s="308"/>
      <c r="I36" s="308"/>
      <c r="J36" s="356"/>
      <c r="K36" s="356"/>
      <c r="L36" s="308"/>
      <c r="M36" s="422"/>
      <c r="N36" s="311"/>
      <c r="O36" s="311"/>
      <c r="P36" s="308"/>
      <c r="Q36" s="356"/>
      <c r="R36" s="308"/>
      <c r="S36" s="308"/>
      <c r="T36" s="308"/>
      <c r="U36" s="356"/>
      <c r="V36" s="357"/>
      <c r="W36" s="357"/>
      <c r="X36" s="164"/>
      <c r="Y36" s="131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</row>
    <row r="37" ht="15.75" customHeight="1">
      <c r="A37" s="304"/>
      <c r="B37" s="131"/>
      <c r="C37" s="131"/>
      <c r="D37" s="131"/>
      <c r="E37" s="131"/>
      <c r="F37" s="380"/>
      <c r="G37" s="382"/>
      <c r="H37" s="304"/>
      <c r="I37" s="131"/>
      <c r="J37" s="131"/>
      <c r="K37" s="131"/>
      <c r="L37" s="131"/>
      <c r="M37" s="382"/>
      <c r="N37" s="131"/>
      <c r="O37" s="131"/>
      <c r="P37" s="131"/>
      <c r="Q37" s="131"/>
      <c r="R37" s="131"/>
      <c r="S37" s="131"/>
      <c r="T37" s="131"/>
      <c r="U37" s="131"/>
      <c r="V37" s="380"/>
      <c r="W37" s="380"/>
      <c r="X37" s="164"/>
      <c r="Y37" s="131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</row>
    <row r="38" ht="15.75" customHeight="1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64"/>
      <c r="Y38" s="131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</row>
    <row r="39" ht="15.75" customHeight="1">
      <c r="A39" s="304"/>
      <c r="B39" s="131"/>
      <c r="C39" s="304"/>
      <c r="D39" s="304"/>
      <c r="E39" s="304"/>
      <c r="F39" s="418"/>
      <c r="G39" s="423"/>
      <c r="H39" s="304"/>
      <c r="I39" s="304"/>
      <c r="J39" s="131"/>
      <c r="K39" s="131"/>
      <c r="L39" s="304"/>
      <c r="M39" s="423"/>
      <c r="N39" s="131"/>
      <c r="O39" s="131"/>
      <c r="P39" s="131"/>
      <c r="Q39" s="131"/>
      <c r="R39" s="131"/>
      <c r="S39" s="131"/>
      <c r="T39" s="131"/>
      <c r="U39" s="131"/>
      <c r="V39" s="380"/>
      <c r="W39" s="380"/>
      <c r="X39" s="164"/>
      <c r="Y39" s="131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</row>
    <row r="40" ht="15.75" customHeight="1">
      <c r="A40" s="131"/>
      <c r="B40" s="131"/>
      <c r="C40" s="131"/>
      <c r="D40" s="131"/>
      <c r="E40" s="131"/>
      <c r="F40" s="380"/>
      <c r="G40" s="382"/>
      <c r="H40" s="131"/>
      <c r="I40" s="131"/>
      <c r="J40" s="131"/>
      <c r="K40" s="131"/>
      <c r="L40" s="131"/>
      <c r="M40" s="382"/>
      <c r="N40" s="131"/>
      <c r="O40" s="131"/>
      <c r="P40" s="131"/>
      <c r="Q40" s="131"/>
      <c r="R40" s="131"/>
      <c r="S40" s="131"/>
      <c r="T40" s="131"/>
      <c r="U40" s="304"/>
      <c r="V40" s="380"/>
      <c r="W40" s="380"/>
      <c r="X40" s="164"/>
      <c r="Y40" s="131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</row>
    <row r="41" ht="15.75" customHeight="1">
      <c r="A41" s="131"/>
      <c r="B41" s="131"/>
      <c r="C41" s="131"/>
      <c r="D41" s="131"/>
      <c r="E41" s="131"/>
      <c r="F41" s="380"/>
      <c r="G41" s="382"/>
      <c r="H41" s="131"/>
      <c r="I41" s="131"/>
      <c r="J41" s="131"/>
      <c r="K41" s="131"/>
      <c r="L41" s="131"/>
      <c r="M41" s="382"/>
      <c r="N41" s="131"/>
      <c r="O41" s="131"/>
      <c r="P41" s="131"/>
      <c r="Q41" s="131"/>
      <c r="R41" s="131"/>
      <c r="S41" s="131"/>
      <c r="T41" s="131"/>
      <c r="U41" s="131"/>
      <c r="V41" s="380"/>
      <c r="W41" s="380"/>
      <c r="X41" s="164"/>
      <c r="Y41" s="131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</row>
    <row r="42" ht="15.75" customHeight="1">
      <c r="A42" s="131"/>
      <c r="B42" s="131"/>
      <c r="C42" s="131"/>
      <c r="D42" s="131"/>
      <c r="E42" s="131"/>
      <c r="F42" s="380"/>
      <c r="G42" s="382"/>
      <c r="H42" s="131"/>
      <c r="I42" s="131"/>
      <c r="J42" s="131"/>
      <c r="K42" s="131"/>
      <c r="L42" s="131"/>
      <c r="M42" s="382"/>
      <c r="N42" s="131"/>
      <c r="O42" s="131"/>
      <c r="P42" s="131"/>
      <c r="Q42" s="131"/>
      <c r="R42" s="131"/>
      <c r="S42" s="131"/>
      <c r="T42" s="131"/>
      <c r="U42" s="131"/>
      <c r="V42" s="380"/>
      <c r="W42" s="380"/>
      <c r="X42" s="164"/>
      <c r="Y42" s="131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</row>
    <row r="43" ht="15.75" customHeight="1">
      <c r="A43" s="131"/>
      <c r="B43" s="131"/>
      <c r="C43" s="131"/>
      <c r="D43" s="131"/>
      <c r="E43" s="131"/>
      <c r="F43" s="380"/>
      <c r="G43" s="382"/>
      <c r="H43" s="131"/>
      <c r="I43" s="131"/>
      <c r="J43" s="131"/>
      <c r="K43" s="131"/>
      <c r="L43" s="131"/>
      <c r="M43" s="382"/>
      <c r="N43" s="131"/>
      <c r="O43" s="131"/>
      <c r="P43" s="131"/>
      <c r="Q43" s="131"/>
      <c r="R43" s="131"/>
      <c r="S43" s="131"/>
      <c r="T43" s="131"/>
      <c r="U43" s="131"/>
      <c r="V43" s="380"/>
      <c r="W43" s="380"/>
      <c r="X43" s="164"/>
      <c r="Y43" s="131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</row>
    <row r="44" ht="15.75" customHeight="1">
      <c r="A44" s="131"/>
      <c r="B44" s="131"/>
      <c r="C44" s="131"/>
      <c r="D44" s="131"/>
      <c r="E44" s="131"/>
      <c r="F44" s="380"/>
      <c r="G44" s="382"/>
      <c r="H44" s="131"/>
      <c r="I44" s="131"/>
      <c r="J44" s="131"/>
      <c r="K44" s="131"/>
      <c r="L44" s="131"/>
      <c r="M44" s="382"/>
      <c r="N44" s="131"/>
      <c r="O44" s="131"/>
      <c r="P44" s="131"/>
      <c r="Q44" s="131"/>
      <c r="R44" s="131"/>
      <c r="S44" s="131"/>
      <c r="T44" s="131"/>
      <c r="U44" s="131"/>
      <c r="V44" s="380"/>
      <c r="W44" s="380"/>
      <c r="X44" s="164"/>
      <c r="Y44" s="131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</row>
    <row r="45" ht="15.75" customHeight="1">
      <c r="A45" s="131"/>
      <c r="B45" s="131"/>
      <c r="C45" s="131"/>
      <c r="D45" s="131"/>
      <c r="E45" s="131"/>
      <c r="F45" s="380"/>
      <c r="G45" s="382"/>
      <c r="H45" s="131"/>
      <c r="I45" s="131"/>
      <c r="J45" s="131"/>
      <c r="K45" s="131"/>
      <c r="L45" s="131"/>
      <c r="M45" s="382"/>
      <c r="N45" s="131"/>
      <c r="O45" s="131"/>
      <c r="P45" s="131"/>
      <c r="Q45" s="131"/>
      <c r="R45" s="131"/>
      <c r="S45" s="131"/>
      <c r="T45" s="131"/>
      <c r="U45" s="131"/>
      <c r="V45" s="380"/>
      <c r="W45" s="380"/>
      <c r="X45" s="164"/>
      <c r="Y45" s="131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</row>
    <row r="46" ht="15.75" customHeight="1">
      <c r="A46" s="131"/>
      <c r="B46" s="131"/>
      <c r="C46" s="131"/>
      <c r="D46" s="131"/>
      <c r="E46" s="131"/>
      <c r="F46" s="380"/>
      <c r="G46" s="382"/>
      <c r="H46" s="131"/>
      <c r="I46" s="131"/>
      <c r="J46" s="131"/>
      <c r="K46" s="131"/>
      <c r="L46" s="131"/>
      <c r="M46" s="382"/>
      <c r="N46" s="131"/>
      <c r="O46" s="131"/>
      <c r="P46" s="131"/>
      <c r="Q46" s="131"/>
      <c r="R46" s="131"/>
      <c r="S46" s="131"/>
      <c r="T46" s="131"/>
      <c r="U46" s="131"/>
      <c r="V46" s="380"/>
      <c r="W46" s="380"/>
      <c r="X46" s="164"/>
      <c r="Y46" s="131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</row>
    <row r="47" ht="15.75" customHeight="1">
      <c r="A47" s="131"/>
      <c r="B47" s="131"/>
      <c r="C47" s="131"/>
      <c r="D47" s="131"/>
      <c r="E47" s="131"/>
      <c r="F47" s="380"/>
      <c r="G47" s="382"/>
      <c r="H47" s="131"/>
      <c r="I47" s="131"/>
      <c r="J47" s="131"/>
      <c r="K47" s="131"/>
      <c r="L47" s="131"/>
      <c r="M47" s="382"/>
      <c r="N47" s="131"/>
      <c r="O47" s="131"/>
      <c r="P47" s="131"/>
      <c r="Q47" s="131"/>
      <c r="R47" s="131"/>
      <c r="S47" s="131"/>
      <c r="T47" s="131"/>
      <c r="U47" s="131"/>
      <c r="V47" s="380"/>
      <c r="W47" s="380"/>
      <c r="X47" s="164"/>
      <c r="Y47" s="131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</row>
    <row r="48" ht="15.75" customHeight="1">
      <c r="A48" s="131"/>
      <c r="B48" s="131"/>
      <c r="C48" s="131"/>
      <c r="D48" s="131"/>
      <c r="E48" s="131"/>
      <c r="F48" s="380"/>
      <c r="G48" s="382"/>
      <c r="H48" s="131"/>
      <c r="I48" s="131"/>
      <c r="J48" s="131"/>
      <c r="K48" s="131"/>
      <c r="L48" s="131"/>
      <c r="M48" s="382"/>
      <c r="N48" s="131"/>
      <c r="O48" s="131"/>
      <c r="P48" s="131"/>
      <c r="Q48" s="131"/>
      <c r="R48" s="131"/>
      <c r="S48" s="131"/>
      <c r="T48" s="131"/>
      <c r="U48" s="131"/>
      <c r="V48" s="380"/>
      <c r="W48" s="380"/>
      <c r="X48" s="164"/>
      <c r="Y48" s="131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</row>
    <row r="49" ht="15.75" customHeight="1">
      <c r="A49" s="131"/>
      <c r="B49" s="131"/>
      <c r="C49" s="131"/>
      <c r="D49" s="131"/>
      <c r="E49" s="131"/>
      <c r="F49" s="380"/>
      <c r="G49" s="382"/>
      <c r="H49" s="131"/>
      <c r="I49" s="131"/>
      <c r="J49" s="131"/>
      <c r="K49" s="131"/>
      <c r="L49" s="131"/>
      <c r="M49" s="382"/>
      <c r="N49" s="131"/>
      <c r="O49" s="131"/>
      <c r="P49" s="131"/>
      <c r="Q49" s="131"/>
      <c r="R49" s="131"/>
      <c r="S49" s="131"/>
      <c r="T49" s="131"/>
      <c r="U49" s="131"/>
      <c r="V49" s="380"/>
      <c r="W49" s="380"/>
      <c r="X49" s="164"/>
      <c r="Y49" s="131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</row>
    <row r="50" ht="15.75" customHeight="1">
      <c r="A50" s="131"/>
      <c r="B50" s="131"/>
      <c r="C50" s="131"/>
      <c r="D50" s="131"/>
      <c r="E50" s="131"/>
      <c r="F50" s="380"/>
      <c r="G50" s="382"/>
      <c r="H50" s="131"/>
      <c r="I50" s="131"/>
      <c r="J50" s="131"/>
      <c r="K50" s="131"/>
      <c r="L50" s="131"/>
      <c r="M50" s="382"/>
      <c r="N50" s="131"/>
      <c r="O50" s="131"/>
      <c r="P50" s="131"/>
      <c r="Q50" s="131"/>
      <c r="R50" s="131"/>
      <c r="S50" s="131"/>
      <c r="T50" s="131"/>
      <c r="U50" s="131"/>
      <c r="V50" s="380"/>
      <c r="W50" s="380"/>
      <c r="X50" s="164"/>
      <c r="Y50" s="131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</row>
    <row r="51" ht="15.75" customHeight="1">
      <c r="A51" s="131"/>
      <c r="B51" s="131"/>
      <c r="C51" s="131"/>
      <c r="D51" s="131"/>
      <c r="E51" s="131"/>
      <c r="F51" s="380"/>
      <c r="G51" s="382"/>
      <c r="H51" s="131"/>
      <c r="I51" s="131"/>
      <c r="J51" s="131"/>
      <c r="K51" s="131"/>
      <c r="L51" s="131"/>
      <c r="M51" s="382"/>
      <c r="N51" s="131"/>
      <c r="O51" s="131"/>
      <c r="P51" s="131"/>
      <c r="Q51" s="131"/>
      <c r="R51" s="131"/>
      <c r="S51" s="131"/>
      <c r="T51" s="131"/>
      <c r="U51" s="131"/>
      <c r="V51" s="380"/>
      <c r="W51" s="380"/>
      <c r="X51" s="164"/>
      <c r="Y51" s="131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</row>
    <row r="52" ht="15.75" customHeight="1">
      <c r="A52" s="131"/>
      <c r="B52" s="131"/>
      <c r="C52" s="131"/>
      <c r="D52" s="131"/>
      <c r="E52" s="131"/>
      <c r="F52" s="380"/>
      <c r="G52" s="382"/>
      <c r="H52" s="131"/>
      <c r="I52" s="131"/>
      <c r="J52" s="131"/>
      <c r="K52" s="131"/>
      <c r="L52" s="131"/>
      <c r="M52" s="382"/>
      <c r="N52" s="131"/>
      <c r="O52" s="131"/>
      <c r="P52" s="131"/>
      <c r="Q52" s="131"/>
      <c r="R52" s="131"/>
      <c r="S52" s="131"/>
      <c r="T52" s="131"/>
      <c r="U52" s="131"/>
      <c r="V52" s="380"/>
      <c r="W52" s="380"/>
      <c r="X52" s="164"/>
      <c r="Y52" s="131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</row>
    <row r="53" ht="15.75" customHeight="1">
      <c r="A53" s="131"/>
      <c r="B53" s="131"/>
      <c r="C53" s="131"/>
      <c r="D53" s="131"/>
      <c r="E53" s="131"/>
      <c r="F53" s="380"/>
      <c r="G53" s="382"/>
      <c r="H53" s="131"/>
      <c r="I53" s="131"/>
      <c r="J53" s="131"/>
      <c r="K53" s="131"/>
      <c r="L53" s="131"/>
      <c r="M53" s="382"/>
      <c r="N53" s="131"/>
      <c r="O53" s="131"/>
      <c r="P53" s="131"/>
      <c r="Q53" s="131"/>
      <c r="R53" s="131"/>
      <c r="S53" s="131"/>
      <c r="T53" s="131"/>
      <c r="U53" s="131"/>
      <c r="V53" s="380"/>
      <c r="W53" s="380"/>
      <c r="X53" s="164"/>
      <c r="Y53" s="131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</row>
    <row r="54" ht="15.75" customHeight="1">
      <c r="A54" s="131"/>
      <c r="B54" s="131"/>
      <c r="C54" s="131"/>
      <c r="D54" s="131"/>
      <c r="E54" s="131"/>
      <c r="F54" s="380"/>
      <c r="G54" s="382"/>
      <c r="H54" s="131"/>
      <c r="I54" s="131"/>
      <c r="J54" s="131"/>
      <c r="K54" s="131"/>
      <c r="L54" s="131"/>
      <c r="M54" s="382"/>
      <c r="N54" s="131"/>
      <c r="O54" s="131"/>
      <c r="P54" s="131"/>
      <c r="Q54" s="131"/>
      <c r="R54" s="131"/>
      <c r="S54" s="131"/>
      <c r="T54" s="131"/>
      <c r="U54" s="131"/>
      <c r="V54" s="380"/>
      <c r="W54" s="380"/>
      <c r="X54" s="164"/>
      <c r="Y54" s="131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</row>
    <row r="55" ht="15.75" customHeight="1">
      <c r="A55" s="131"/>
      <c r="B55" s="131"/>
      <c r="C55" s="131"/>
      <c r="D55" s="131"/>
      <c r="E55" s="131"/>
      <c r="F55" s="380"/>
      <c r="G55" s="382"/>
      <c r="H55" s="131"/>
      <c r="I55" s="131"/>
      <c r="J55" s="131"/>
      <c r="K55" s="131"/>
      <c r="L55" s="131"/>
      <c r="M55" s="382"/>
      <c r="N55" s="131"/>
      <c r="O55" s="131"/>
      <c r="P55" s="131"/>
      <c r="Q55" s="131"/>
      <c r="R55" s="131"/>
      <c r="S55" s="131"/>
      <c r="T55" s="131"/>
      <c r="U55" s="131"/>
      <c r="V55" s="380"/>
      <c r="W55" s="380"/>
      <c r="X55" s="164"/>
      <c r="Y55" s="131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</row>
    <row r="56" ht="15.75" customHeight="1">
      <c r="A56" s="131"/>
      <c r="B56" s="131"/>
      <c r="C56" s="131"/>
      <c r="D56" s="131"/>
      <c r="E56" s="131"/>
      <c r="F56" s="380"/>
      <c r="G56" s="382"/>
      <c r="H56" s="131"/>
      <c r="I56" s="131"/>
      <c r="J56" s="131"/>
      <c r="K56" s="131"/>
      <c r="L56" s="131"/>
      <c r="M56" s="382"/>
      <c r="N56" s="131"/>
      <c r="O56" s="131"/>
      <c r="P56" s="131"/>
      <c r="Q56" s="131"/>
      <c r="R56" s="131"/>
      <c r="S56" s="131"/>
      <c r="T56" s="131"/>
      <c r="U56" s="131"/>
      <c r="V56" s="380"/>
      <c r="W56" s="380"/>
      <c r="X56" s="164"/>
      <c r="Y56" s="131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</row>
    <row r="57" ht="15.75" customHeight="1">
      <c r="A57" s="131"/>
      <c r="B57" s="131"/>
      <c r="C57" s="131"/>
      <c r="D57" s="131"/>
      <c r="E57" s="131"/>
      <c r="F57" s="380"/>
      <c r="G57" s="382"/>
      <c r="H57" s="131"/>
      <c r="I57" s="131"/>
      <c r="J57" s="131"/>
      <c r="K57" s="131"/>
      <c r="L57" s="131"/>
      <c r="M57" s="382"/>
      <c r="N57" s="131"/>
      <c r="O57" s="131"/>
      <c r="P57" s="131"/>
      <c r="Q57" s="131"/>
      <c r="R57" s="131"/>
      <c r="S57" s="131"/>
      <c r="T57" s="131"/>
      <c r="U57" s="131"/>
      <c r="V57" s="380"/>
      <c r="W57" s="380"/>
      <c r="X57" s="164"/>
      <c r="Y57" s="131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</row>
    <row r="58" ht="15.75" customHeight="1">
      <c r="A58" s="131"/>
      <c r="B58" s="131"/>
      <c r="C58" s="131"/>
      <c r="D58" s="131"/>
      <c r="E58" s="131"/>
      <c r="F58" s="380"/>
      <c r="G58" s="382"/>
      <c r="H58" s="131"/>
      <c r="I58" s="131"/>
      <c r="J58" s="131"/>
      <c r="K58" s="131"/>
      <c r="L58" s="131"/>
      <c r="M58" s="382"/>
      <c r="N58" s="131"/>
      <c r="O58" s="131"/>
      <c r="P58" s="131"/>
      <c r="Q58" s="131"/>
      <c r="R58" s="131"/>
      <c r="S58" s="131"/>
      <c r="T58" s="131"/>
      <c r="U58" s="131"/>
      <c r="V58" s="380"/>
      <c r="W58" s="380"/>
      <c r="X58" s="164"/>
      <c r="Y58" s="131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</row>
    <row r="59" ht="15.75" customHeight="1">
      <c r="A59" s="131"/>
      <c r="B59" s="131"/>
      <c r="C59" s="131"/>
      <c r="D59" s="131"/>
      <c r="E59" s="131"/>
      <c r="F59" s="380"/>
      <c r="G59" s="382"/>
      <c r="H59" s="131"/>
      <c r="I59" s="131"/>
      <c r="J59" s="131"/>
      <c r="K59" s="131"/>
      <c r="L59" s="131"/>
      <c r="M59" s="382"/>
      <c r="N59" s="131"/>
      <c r="O59" s="131"/>
      <c r="P59" s="131"/>
      <c r="Q59" s="131"/>
      <c r="R59" s="131"/>
      <c r="S59" s="131"/>
      <c r="T59" s="131"/>
      <c r="U59" s="131"/>
      <c r="V59" s="380"/>
      <c r="W59" s="380"/>
      <c r="X59" s="164"/>
      <c r="Y59" s="131"/>
      <c r="Z59" s="132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</row>
    <row r="60" ht="15.75" customHeight="1">
      <c r="A60" s="131"/>
      <c r="B60" s="131"/>
      <c r="C60" s="131"/>
      <c r="D60" s="131"/>
      <c r="E60" s="131"/>
      <c r="F60" s="380"/>
      <c r="G60" s="382"/>
      <c r="H60" s="131"/>
      <c r="I60" s="131"/>
      <c r="J60" s="131"/>
      <c r="K60" s="131"/>
      <c r="L60" s="131"/>
      <c r="M60" s="382"/>
      <c r="N60" s="131"/>
      <c r="O60" s="131"/>
      <c r="P60" s="131"/>
      <c r="Q60" s="131"/>
      <c r="R60" s="131"/>
      <c r="S60" s="131"/>
      <c r="T60" s="131"/>
      <c r="U60" s="131"/>
      <c r="V60" s="380"/>
      <c r="W60" s="380"/>
      <c r="X60" s="164"/>
      <c r="Y60" s="131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</row>
    <row r="61" ht="15.75" customHeight="1">
      <c r="A61" s="131"/>
      <c r="B61" s="131"/>
      <c r="C61" s="131"/>
      <c r="D61" s="131"/>
      <c r="E61" s="131"/>
      <c r="F61" s="380"/>
      <c r="G61" s="382"/>
      <c r="H61" s="131"/>
      <c r="I61" s="131"/>
      <c r="J61" s="131"/>
      <c r="K61" s="131"/>
      <c r="L61" s="131"/>
      <c r="M61" s="382"/>
      <c r="N61" s="131"/>
      <c r="O61" s="131"/>
      <c r="P61" s="131"/>
      <c r="Q61" s="131"/>
      <c r="R61" s="131"/>
      <c r="S61" s="131"/>
      <c r="T61" s="131"/>
      <c r="U61" s="131"/>
      <c r="V61" s="380"/>
      <c r="W61" s="380"/>
      <c r="X61" s="164"/>
      <c r="Y61" s="131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</row>
    <row r="62" ht="15.75" customHeight="1">
      <c r="A62" s="131"/>
      <c r="B62" s="131"/>
      <c r="C62" s="131"/>
      <c r="D62" s="131"/>
      <c r="E62" s="131"/>
      <c r="F62" s="380"/>
      <c r="G62" s="382"/>
      <c r="H62" s="131"/>
      <c r="I62" s="131"/>
      <c r="J62" s="131"/>
      <c r="K62" s="131"/>
      <c r="L62" s="131"/>
      <c r="M62" s="382"/>
      <c r="N62" s="131"/>
      <c r="O62" s="131"/>
      <c r="P62" s="131"/>
      <c r="Q62" s="131"/>
      <c r="R62" s="131"/>
      <c r="S62" s="131"/>
      <c r="T62" s="131"/>
      <c r="U62" s="131"/>
      <c r="V62" s="380"/>
      <c r="W62" s="380"/>
      <c r="X62" s="164"/>
      <c r="Y62" s="131"/>
      <c r="Z62" s="132"/>
      <c r="AA62" s="132"/>
      <c r="AB62" s="132"/>
      <c r="AC62" s="132"/>
      <c r="AD62" s="132"/>
      <c r="AE62" s="132"/>
      <c r="AF62" s="132"/>
      <c r="AG62" s="132"/>
      <c r="AH62" s="132"/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</row>
    <row r="63" ht="15.75" customHeight="1">
      <c r="A63" s="131"/>
      <c r="B63" s="131"/>
      <c r="C63" s="131"/>
      <c r="D63" s="131"/>
      <c r="E63" s="131"/>
      <c r="F63" s="380"/>
      <c r="G63" s="382"/>
      <c r="H63" s="131"/>
      <c r="I63" s="131"/>
      <c r="J63" s="131"/>
      <c r="K63" s="131"/>
      <c r="L63" s="131"/>
      <c r="M63" s="382"/>
      <c r="N63" s="131"/>
      <c r="O63" s="131"/>
      <c r="P63" s="131"/>
      <c r="Q63" s="131"/>
      <c r="R63" s="131"/>
      <c r="S63" s="131"/>
      <c r="T63" s="131"/>
      <c r="U63" s="131"/>
      <c r="V63" s="380"/>
      <c r="W63" s="380"/>
      <c r="X63" s="164"/>
      <c r="Y63" s="131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</row>
    <row r="64" ht="15.75" customHeight="1">
      <c r="A64" s="131"/>
      <c r="B64" s="131"/>
      <c r="C64" s="131"/>
      <c r="D64" s="131"/>
      <c r="E64" s="131"/>
      <c r="F64" s="380"/>
      <c r="G64" s="382"/>
      <c r="H64" s="131"/>
      <c r="I64" s="131"/>
      <c r="J64" s="131"/>
      <c r="K64" s="131"/>
      <c r="L64" s="131"/>
      <c r="M64" s="382"/>
      <c r="N64" s="131"/>
      <c r="O64" s="131"/>
      <c r="P64" s="131"/>
      <c r="Q64" s="131"/>
      <c r="R64" s="131"/>
      <c r="S64" s="131"/>
      <c r="T64" s="131"/>
      <c r="U64" s="131"/>
      <c r="V64" s="380"/>
      <c r="W64" s="380"/>
      <c r="X64" s="164"/>
      <c r="Y64" s="131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</row>
    <row r="65" ht="15.75" customHeight="1">
      <c r="A65" s="131"/>
      <c r="B65" s="131"/>
      <c r="C65" s="131"/>
      <c r="D65" s="131"/>
      <c r="E65" s="131"/>
      <c r="F65" s="380"/>
      <c r="G65" s="382"/>
      <c r="H65" s="131"/>
      <c r="I65" s="131"/>
      <c r="J65" s="131"/>
      <c r="K65" s="131"/>
      <c r="L65" s="131"/>
      <c r="M65" s="382"/>
      <c r="N65" s="131"/>
      <c r="O65" s="131"/>
      <c r="P65" s="131"/>
      <c r="Q65" s="131"/>
      <c r="R65" s="131"/>
      <c r="S65" s="131"/>
      <c r="T65" s="131"/>
      <c r="U65" s="131"/>
      <c r="V65" s="380"/>
      <c r="W65" s="380"/>
      <c r="X65" s="164"/>
      <c r="Y65" s="131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</row>
    <row r="66" ht="15.75" customHeight="1">
      <c r="A66" s="131"/>
      <c r="B66" s="131"/>
      <c r="C66" s="131"/>
      <c r="D66" s="131"/>
      <c r="E66" s="131"/>
      <c r="F66" s="380"/>
      <c r="G66" s="382"/>
      <c r="H66" s="131"/>
      <c r="I66" s="131"/>
      <c r="J66" s="131"/>
      <c r="K66" s="131"/>
      <c r="L66" s="131"/>
      <c r="M66" s="382"/>
      <c r="N66" s="131"/>
      <c r="O66" s="131"/>
      <c r="P66" s="131"/>
      <c r="Q66" s="131"/>
      <c r="R66" s="131"/>
      <c r="S66" s="131"/>
      <c r="T66" s="131"/>
      <c r="U66" s="131"/>
      <c r="V66" s="380"/>
      <c r="W66" s="380"/>
      <c r="X66" s="164"/>
      <c r="Y66" s="131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</row>
    <row r="67" ht="15.75" customHeight="1">
      <c r="A67" s="131"/>
      <c r="B67" s="131"/>
      <c r="C67" s="131"/>
      <c r="D67" s="131"/>
      <c r="E67" s="131"/>
      <c r="F67" s="380"/>
      <c r="G67" s="382"/>
      <c r="H67" s="131"/>
      <c r="I67" s="131"/>
      <c r="J67" s="131"/>
      <c r="K67" s="131"/>
      <c r="L67" s="131"/>
      <c r="M67" s="382"/>
      <c r="N67" s="131"/>
      <c r="O67" s="131"/>
      <c r="P67" s="131"/>
      <c r="Q67" s="131"/>
      <c r="R67" s="131"/>
      <c r="S67" s="131"/>
      <c r="T67" s="131"/>
      <c r="U67" s="131"/>
      <c r="V67" s="380"/>
      <c r="W67" s="380"/>
      <c r="X67" s="164"/>
      <c r="Y67" s="131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</row>
    <row r="68" ht="15.75" customHeight="1">
      <c r="A68" s="131"/>
      <c r="B68" s="131"/>
      <c r="C68" s="131"/>
      <c r="D68" s="131"/>
      <c r="E68" s="131"/>
      <c r="F68" s="380"/>
      <c r="G68" s="382"/>
      <c r="H68" s="131"/>
      <c r="I68" s="131"/>
      <c r="J68" s="131"/>
      <c r="K68" s="131"/>
      <c r="L68" s="131"/>
      <c r="M68" s="382"/>
      <c r="N68" s="131"/>
      <c r="O68" s="131"/>
      <c r="P68" s="131"/>
      <c r="Q68" s="131"/>
      <c r="R68" s="131"/>
      <c r="S68" s="131"/>
      <c r="T68" s="131"/>
      <c r="U68" s="131"/>
      <c r="V68" s="380"/>
      <c r="W68" s="380"/>
      <c r="X68" s="164"/>
      <c r="Y68" s="131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</row>
    <row r="69" ht="15.75" customHeight="1">
      <c r="A69" s="131"/>
      <c r="B69" s="131"/>
      <c r="C69" s="131"/>
      <c r="D69" s="131"/>
      <c r="E69" s="131"/>
      <c r="F69" s="380"/>
      <c r="G69" s="382"/>
      <c r="H69" s="131"/>
      <c r="I69" s="131"/>
      <c r="J69" s="131"/>
      <c r="K69" s="131"/>
      <c r="L69" s="131"/>
      <c r="M69" s="382"/>
      <c r="N69" s="131"/>
      <c r="O69" s="131"/>
      <c r="P69" s="131"/>
      <c r="Q69" s="131"/>
      <c r="R69" s="131"/>
      <c r="S69" s="131"/>
      <c r="T69" s="131"/>
      <c r="U69" s="131"/>
      <c r="V69" s="380"/>
      <c r="W69" s="380"/>
      <c r="X69" s="164"/>
      <c r="Y69" s="131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</row>
    <row r="70" ht="15.75" customHeight="1">
      <c r="A70" s="131"/>
      <c r="B70" s="131"/>
      <c r="C70" s="131"/>
      <c r="D70" s="131"/>
      <c r="E70" s="131"/>
      <c r="F70" s="380"/>
      <c r="G70" s="382"/>
      <c r="H70" s="131"/>
      <c r="I70" s="131"/>
      <c r="J70" s="131"/>
      <c r="K70" s="131"/>
      <c r="L70" s="131"/>
      <c r="M70" s="382"/>
      <c r="N70" s="131"/>
      <c r="O70" s="131"/>
      <c r="P70" s="131"/>
      <c r="Q70" s="131"/>
      <c r="R70" s="131"/>
      <c r="S70" s="131"/>
      <c r="T70" s="131"/>
      <c r="U70" s="131"/>
      <c r="V70" s="380"/>
      <c r="W70" s="380"/>
      <c r="X70" s="164"/>
      <c r="Y70" s="131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</row>
    <row r="71" ht="15.75" customHeight="1">
      <c r="A71" s="131"/>
      <c r="B71" s="131"/>
      <c r="C71" s="131"/>
      <c r="D71" s="131"/>
      <c r="E71" s="131"/>
      <c r="F71" s="380"/>
      <c r="G71" s="382"/>
      <c r="H71" s="131"/>
      <c r="I71" s="131"/>
      <c r="J71" s="131"/>
      <c r="K71" s="131"/>
      <c r="L71" s="131"/>
      <c r="M71" s="382"/>
      <c r="N71" s="131"/>
      <c r="O71" s="131"/>
      <c r="P71" s="131"/>
      <c r="Q71" s="131"/>
      <c r="R71" s="131"/>
      <c r="S71" s="131"/>
      <c r="T71" s="131"/>
      <c r="U71" s="131"/>
      <c r="V71" s="380"/>
      <c r="W71" s="380"/>
      <c r="X71" s="164"/>
      <c r="Y71" s="131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</row>
    <row r="72" ht="15.75" customHeight="1">
      <c r="A72" s="131"/>
      <c r="B72" s="131"/>
      <c r="C72" s="131"/>
      <c r="D72" s="131"/>
      <c r="E72" s="131"/>
      <c r="F72" s="380"/>
      <c r="G72" s="382"/>
      <c r="H72" s="131"/>
      <c r="I72" s="131"/>
      <c r="J72" s="131"/>
      <c r="K72" s="131"/>
      <c r="L72" s="131"/>
      <c r="M72" s="382"/>
      <c r="N72" s="131"/>
      <c r="O72" s="131"/>
      <c r="P72" s="131"/>
      <c r="Q72" s="131"/>
      <c r="R72" s="131"/>
      <c r="S72" s="131"/>
      <c r="T72" s="131"/>
      <c r="U72" s="131"/>
      <c r="V72" s="380"/>
      <c r="W72" s="380"/>
      <c r="X72" s="164"/>
      <c r="Y72" s="131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</row>
    <row r="73" ht="15.75" customHeight="1">
      <c r="A73" s="131"/>
      <c r="B73" s="131"/>
      <c r="C73" s="131"/>
      <c r="D73" s="131"/>
      <c r="E73" s="131"/>
      <c r="F73" s="380"/>
      <c r="G73" s="382"/>
      <c r="H73" s="131"/>
      <c r="I73" s="131"/>
      <c r="J73" s="131"/>
      <c r="K73" s="131"/>
      <c r="L73" s="131"/>
      <c r="M73" s="382"/>
      <c r="N73" s="131"/>
      <c r="O73" s="131"/>
      <c r="P73" s="131"/>
      <c r="Q73" s="131"/>
      <c r="R73" s="131"/>
      <c r="S73" s="131"/>
      <c r="T73" s="131"/>
      <c r="U73" s="131"/>
      <c r="V73" s="380"/>
      <c r="W73" s="380"/>
      <c r="X73" s="164"/>
      <c r="Y73" s="131"/>
      <c r="Z73" s="132"/>
      <c r="AA73" s="132"/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</row>
    <row r="74" ht="15.75" customHeight="1">
      <c r="A74" s="20"/>
      <c r="B74" s="20"/>
      <c r="C74" s="20"/>
      <c r="D74" s="20"/>
      <c r="E74" s="20"/>
      <c r="F74" s="52"/>
      <c r="G74" s="48"/>
      <c r="H74" s="20"/>
      <c r="I74" s="20"/>
      <c r="J74" s="20"/>
      <c r="K74" s="20"/>
      <c r="L74" s="20"/>
      <c r="M74" s="48"/>
      <c r="N74" s="20"/>
      <c r="O74" s="20"/>
      <c r="P74" s="20"/>
      <c r="Q74" s="20"/>
      <c r="R74" s="20"/>
      <c r="S74" s="20"/>
      <c r="T74" s="20"/>
      <c r="U74" s="20"/>
      <c r="V74" s="52"/>
      <c r="W74" s="52"/>
      <c r="X74" s="83"/>
      <c r="Y74" s="20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</row>
    <row r="75" ht="15.75" customHeight="1">
      <c r="A75" s="20"/>
      <c r="B75" s="20"/>
      <c r="C75" s="20"/>
      <c r="D75" s="20"/>
      <c r="E75" s="20"/>
      <c r="F75" s="52"/>
      <c r="G75" s="48"/>
      <c r="H75" s="20"/>
      <c r="I75" s="20"/>
      <c r="J75" s="20"/>
      <c r="K75" s="20"/>
      <c r="L75" s="20"/>
      <c r="M75" s="48"/>
      <c r="N75" s="20"/>
      <c r="O75" s="20"/>
      <c r="P75" s="20"/>
      <c r="Q75" s="20"/>
      <c r="R75" s="20"/>
      <c r="S75" s="20"/>
      <c r="T75" s="20"/>
      <c r="U75" s="20"/>
      <c r="V75" s="20"/>
      <c r="W75" s="52"/>
      <c r="X75" s="83"/>
      <c r="Y75" s="20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</row>
    <row r="76" ht="15.75" customHeight="1">
      <c r="A76" s="20"/>
      <c r="B76" s="20"/>
      <c r="C76" s="20"/>
      <c r="D76" s="20"/>
      <c r="E76" s="20"/>
      <c r="F76" s="52"/>
      <c r="G76" s="48"/>
      <c r="H76" s="20"/>
      <c r="I76" s="20"/>
      <c r="J76" s="20"/>
      <c r="K76" s="20"/>
      <c r="L76" s="20"/>
      <c r="M76" s="48"/>
      <c r="N76" s="20"/>
      <c r="O76" s="20"/>
      <c r="P76" s="20"/>
      <c r="Q76" s="20"/>
      <c r="R76" s="20"/>
      <c r="S76" s="20"/>
      <c r="T76" s="20"/>
      <c r="U76" s="20"/>
      <c r="V76" s="20"/>
      <c r="W76" s="52"/>
      <c r="X76" s="83"/>
      <c r="Y76" s="20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</row>
    <row r="77" ht="15.75" customHeight="1">
      <c r="A77" s="20"/>
      <c r="B77" s="20"/>
      <c r="C77" s="20"/>
      <c r="D77" s="20"/>
      <c r="E77" s="20"/>
      <c r="F77" s="52"/>
      <c r="G77" s="48"/>
      <c r="H77" s="20"/>
      <c r="I77" s="20"/>
      <c r="J77" s="20"/>
      <c r="K77" s="20"/>
      <c r="L77" s="20"/>
      <c r="M77" s="48"/>
      <c r="N77" s="20"/>
      <c r="O77" s="20"/>
      <c r="P77" s="20"/>
      <c r="Q77" s="20"/>
      <c r="R77" s="20"/>
      <c r="S77" s="20"/>
      <c r="T77" s="20"/>
      <c r="U77" s="20"/>
      <c r="V77" s="20"/>
      <c r="W77" s="52"/>
      <c r="X77" s="83"/>
      <c r="Y77" s="20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</row>
    <row r="78" ht="15.75" customHeight="1">
      <c r="A78" s="20"/>
      <c r="B78" s="20"/>
      <c r="C78" s="20"/>
      <c r="D78" s="20"/>
      <c r="E78" s="20"/>
      <c r="F78" s="52"/>
      <c r="G78" s="48"/>
      <c r="H78" s="20"/>
      <c r="I78" s="20"/>
      <c r="J78" s="20"/>
      <c r="K78" s="20"/>
      <c r="L78" s="20"/>
      <c r="M78" s="48"/>
      <c r="N78" s="20"/>
      <c r="O78" s="20"/>
      <c r="P78" s="20"/>
      <c r="Q78" s="20"/>
      <c r="R78" s="20"/>
      <c r="S78" s="20"/>
      <c r="T78" s="20"/>
      <c r="U78" s="20"/>
      <c r="V78" s="20"/>
      <c r="W78" s="52"/>
      <c r="X78" s="83"/>
      <c r="Y78" s="20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</row>
    <row r="79" ht="15.75" customHeight="1">
      <c r="A79" s="20"/>
      <c r="B79" s="20"/>
      <c r="C79" s="20"/>
      <c r="D79" s="20"/>
      <c r="E79" s="20"/>
      <c r="F79" s="52"/>
      <c r="G79" s="48"/>
      <c r="H79" s="20"/>
      <c r="I79" s="20"/>
      <c r="J79" s="20"/>
      <c r="K79" s="20"/>
      <c r="L79" s="20"/>
      <c r="M79" s="48"/>
      <c r="N79" s="20"/>
      <c r="O79" s="20"/>
      <c r="P79" s="20"/>
      <c r="Q79" s="20"/>
      <c r="R79" s="20"/>
      <c r="S79" s="20"/>
      <c r="T79" s="20"/>
      <c r="U79" s="20"/>
      <c r="V79" s="20"/>
      <c r="W79" s="52"/>
      <c r="X79" s="83"/>
      <c r="Y79" s="20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</row>
    <row r="80" ht="15.75" customHeight="1">
      <c r="A80" s="20"/>
      <c r="B80" s="20"/>
      <c r="C80" s="20"/>
      <c r="D80" s="20"/>
      <c r="E80" s="20"/>
      <c r="F80" s="52"/>
      <c r="G80" s="48"/>
      <c r="H80" s="20"/>
      <c r="I80" s="20"/>
      <c r="J80" s="20"/>
      <c r="K80" s="20"/>
      <c r="L80" s="20"/>
      <c r="M80" s="48"/>
      <c r="N80" s="20"/>
      <c r="O80" s="20"/>
      <c r="P80" s="20"/>
      <c r="Q80" s="20"/>
      <c r="R80" s="20"/>
      <c r="S80" s="20"/>
      <c r="T80" s="20"/>
      <c r="U80" s="20"/>
      <c r="V80" s="20"/>
      <c r="W80" s="52"/>
      <c r="X80" s="83"/>
      <c r="Y80" s="20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</row>
    <row r="81" ht="15.75" customHeight="1">
      <c r="A81" s="20"/>
      <c r="B81" s="20"/>
      <c r="C81" s="20"/>
      <c r="D81" s="20"/>
      <c r="E81" s="20"/>
      <c r="F81" s="52"/>
      <c r="G81" s="48"/>
      <c r="H81" s="20"/>
      <c r="I81" s="20"/>
      <c r="J81" s="20"/>
      <c r="K81" s="20"/>
      <c r="L81" s="20"/>
      <c r="M81" s="48"/>
      <c r="N81" s="20"/>
      <c r="O81" s="20"/>
      <c r="P81" s="20"/>
      <c r="Q81" s="20"/>
      <c r="R81" s="20"/>
      <c r="S81" s="20"/>
      <c r="T81" s="20"/>
      <c r="U81" s="20"/>
      <c r="V81" s="20"/>
      <c r="W81" s="52"/>
      <c r="X81" s="83"/>
      <c r="Y81" s="20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</row>
    <row r="82" ht="15.75" customHeight="1">
      <c r="A82" s="20"/>
      <c r="B82" s="20"/>
      <c r="C82" s="20"/>
      <c r="D82" s="20"/>
      <c r="E82" s="20"/>
      <c r="F82" s="52"/>
      <c r="G82" s="48"/>
      <c r="H82" s="20"/>
      <c r="I82" s="20"/>
      <c r="J82" s="20"/>
      <c r="K82" s="20"/>
      <c r="L82" s="20"/>
      <c r="M82" s="48"/>
      <c r="N82" s="20"/>
      <c r="O82" s="20"/>
      <c r="P82" s="20"/>
      <c r="Q82" s="20"/>
      <c r="R82" s="20"/>
      <c r="S82" s="20"/>
      <c r="T82" s="20"/>
      <c r="U82" s="20"/>
      <c r="V82" s="20"/>
      <c r="W82" s="52"/>
      <c r="X82" s="83"/>
      <c r="Y82" s="20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</row>
    <row r="83" ht="15.75" customHeight="1">
      <c r="A83" s="20"/>
      <c r="B83" s="20"/>
      <c r="C83" s="20"/>
      <c r="D83" s="20"/>
      <c r="E83" s="20"/>
      <c r="F83" s="52"/>
      <c r="G83" s="48"/>
      <c r="H83" s="20"/>
      <c r="I83" s="20"/>
      <c r="J83" s="20"/>
      <c r="K83" s="20"/>
      <c r="L83" s="20"/>
      <c r="M83" s="48"/>
      <c r="N83" s="20"/>
      <c r="O83" s="20"/>
      <c r="P83" s="20"/>
      <c r="Q83" s="20"/>
      <c r="R83" s="20"/>
      <c r="S83" s="20"/>
      <c r="T83" s="20"/>
      <c r="U83" s="20"/>
      <c r="V83" s="20"/>
      <c r="W83" s="52"/>
      <c r="X83" s="83"/>
      <c r="Y83" s="20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</row>
    <row r="84" ht="15.75" customHeight="1">
      <c r="A84" s="20"/>
      <c r="B84" s="20"/>
      <c r="C84" s="20"/>
      <c r="D84" s="20"/>
      <c r="E84" s="20"/>
      <c r="F84" s="52"/>
      <c r="G84" s="48"/>
      <c r="H84" s="20"/>
      <c r="I84" s="20"/>
      <c r="J84" s="20"/>
      <c r="K84" s="20"/>
      <c r="L84" s="20"/>
      <c r="M84" s="48"/>
      <c r="N84" s="20"/>
      <c r="O84" s="20"/>
      <c r="P84" s="20"/>
      <c r="Q84" s="20"/>
      <c r="R84" s="20"/>
      <c r="S84" s="20"/>
      <c r="T84" s="20"/>
      <c r="U84" s="20"/>
      <c r="V84" s="20"/>
      <c r="W84" s="52"/>
      <c r="X84" s="83"/>
      <c r="Y84" s="20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</row>
    <row r="85" ht="15.75" customHeight="1">
      <c r="A85" s="20"/>
      <c r="B85" s="20"/>
      <c r="C85" s="20"/>
      <c r="D85" s="20"/>
      <c r="E85" s="20"/>
      <c r="F85" s="52"/>
      <c r="G85" s="48"/>
      <c r="H85" s="20"/>
      <c r="I85" s="20"/>
      <c r="J85" s="20"/>
      <c r="K85" s="20"/>
      <c r="L85" s="20"/>
      <c r="M85" s="48"/>
      <c r="N85" s="20"/>
      <c r="O85" s="20"/>
      <c r="P85" s="20"/>
      <c r="Q85" s="20"/>
      <c r="R85" s="20"/>
      <c r="S85" s="20"/>
      <c r="T85" s="20"/>
      <c r="U85" s="20"/>
      <c r="V85" s="20"/>
      <c r="W85" s="52"/>
      <c r="X85" s="83"/>
      <c r="Y85" s="20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</row>
    <row r="86" ht="15.75" customHeight="1">
      <c r="A86" s="20"/>
      <c r="B86" s="20"/>
      <c r="C86" s="20"/>
      <c r="D86" s="20"/>
      <c r="E86" s="20"/>
      <c r="F86" s="52"/>
      <c r="G86" s="48"/>
      <c r="H86" s="20"/>
      <c r="I86" s="20"/>
      <c r="J86" s="20"/>
      <c r="K86" s="20"/>
      <c r="L86" s="20"/>
      <c r="M86" s="48"/>
      <c r="N86" s="20"/>
      <c r="O86" s="20"/>
      <c r="P86" s="20"/>
      <c r="Q86" s="20"/>
      <c r="R86" s="20"/>
      <c r="S86" s="20"/>
      <c r="T86" s="20"/>
      <c r="U86" s="20"/>
      <c r="V86" s="20"/>
      <c r="W86" s="52"/>
      <c r="X86" s="83"/>
      <c r="Y86" s="20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</row>
    <row r="87" ht="15.75" customHeight="1">
      <c r="A87" s="20"/>
      <c r="B87" s="20"/>
      <c r="C87" s="20"/>
      <c r="D87" s="20"/>
      <c r="E87" s="20"/>
      <c r="F87" s="52"/>
      <c r="G87" s="20"/>
      <c r="H87" s="20"/>
      <c r="I87" s="20"/>
      <c r="J87" s="20"/>
      <c r="K87" s="20"/>
      <c r="L87" s="20"/>
      <c r="M87" s="48"/>
      <c r="N87" s="20"/>
      <c r="O87" s="20"/>
      <c r="P87" s="20"/>
      <c r="Q87" s="20"/>
      <c r="R87" s="20"/>
      <c r="S87" s="20"/>
      <c r="T87" s="20"/>
      <c r="U87" s="20"/>
      <c r="V87" s="20"/>
      <c r="W87" s="52"/>
      <c r="X87" s="83"/>
      <c r="Y87" s="20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</row>
    <row r="88" ht="15.75" customHeight="1">
      <c r="A88" s="20"/>
      <c r="B88" s="20"/>
      <c r="C88" s="20"/>
      <c r="D88" s="20"/>
      <c r="E88" s="20"/>
      <c r="F88" s="52"/>
      <c r="G88" s="20"/>
      <c r="H88" s="20"/>
      <c r="I88" s="20"/>
      <c r="J88" s="20"/>
      <c r="K88" s="20"/>
      <c r="L88" s="20"/>
      <c r="M88" s="48"/>
      <c r="N88" s="20"/>
      <c r="O88" s="20"/>
      <c r="P88" s="20"/>
      <c r="Q88" s="20"/>
      <c r="R88" s="20"/>
      <c r="S88" s="20"/>
      <c r="T88" s="20"/>
      <c r="U88" s="20"/>
      <c r="V88" s="20"/>
      <c r="W88" s="52"/>
      <c r="X88" s="83"/>
      <c r="Y88" s="20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</row>
    <row r="89" ht="15.75" customHeight="1">
      <c r="A89" s="20"/>
      <c r="B89" s="20"/>
      <c r="C89" s="20"/>
      <c r="D89" s="20"/>
      <c r="E89" s="20"/>
      <c r="F89" s="52"/>
      <c r="G89" s="20"/>
      <c r="H89" s="20"/>
      <c r="I89" s="20"/>
      <c r="J89" s="20"/>
      <c r="K89" s="20"/>
      <c r="L89" s="20"/>
      <c r="M89" s="48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</row>
    <row r="90" ht="15.75" customHeight="1">
      <c r="A90" s="20"/>
      <c r="B90" s="20"/>
      <c r="C90" s="20"/>
      <c r="D90" s="20"/>
      <c r="E90" s="20"/>
      <c r="F90" s="52"/>
      <c r="G90" s="20"/>
      <c r="H90" s="20"/>
      <c r="I90" s="20"/>
      <c r="J90" s="20"/>
      <c r="K90" s="20"/>
      <c r="L90" s="20"/>
      <c r="M90" s="48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</row>
    <row r="91" ht="15.75" customHeight="1">
      <c r="A91" s="20"/>
      <c r="B91" s="20"/>
      <c r="C91" s="20"/>
      <c r="D91" s="20"/>
      <c r="E91" s="20"/>
      <c r="F91" s="52"/>
      <c r="G91" s="20"/>
      <c r="H91" s="20"/>
      <c r="I91" s="20"/>
      <c r="J91" s="20"/>
      <c r="K91" s="20"/>
      <c r="L91" s="20"/>
      <c r="M91" s="48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</row>
    <row r="92" ht="15.75" customHeight="1">
      <c r="A92" s="20"/>
      <c r="B92" s="20"/>
      <c r="C92" s="20"/>
      <c r="D92" s="20"/>
      <c r="E92" s="20"/>
      <c r="F92" s="52"/>
      <c r="G92" s="20"/>
      <c r="H92" s="20"/>
      <c r="I92" s="83"/>
      <c r="J92" s="20"/>
      <c r="K92" s="83"/>
      <c r="L92" s="20"/>
      <c r="M92" s="48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</row>
    <row r="93" ht="15.75" customHeight="1">
      <c r="A93" s="20"/>
      <c r="B93" s="20"/>
      <c r="C93" s="20"/>
      <c r="D93" s="20"/>
      <c r="E93" s="20"/>
      <c r="F93" s="52"/>
      <c r="G93" s="20"/>
      <c r="H93" s="20"/>
      <c r="I93" s="83"/>
      <c r="J93" s="20"/>
      <c r="K93" s="83"/>
      <c r="L93" s="20"/>
      <c r="M93" s="48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</row>
    <row r="94" ht="15.75" customHeight="1">
      <c r="A94" s="20"/>
      <c r="B94" s="20"/>
      <c r="C94" s="20"/>
      <c r="D94" s="20"/>
      <c r="E94" s="20"/>
      <c r="F94" s="52"/>
      <c r="G94" s="20"/>
      <c r="H94" s="20"/>
      <c r="I94" s="83"/>
      <c r="J94" s="20"/>
      <c r="K94" s="83"/>
      <c r="L94" s="20"/>
      <c r="M94" s="48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</row>
    <row r="95" ht="15.75" customHeight="1">
      <c r="A95" s="20"/>
      <c r="B95" s="20"/>
      <c r="C95" s="20"/>
      <c r="D95" s="20"/>
      <c r="E95" s="20"/>
      <c r="F95" s="52"/>
      <c r="G95" s="20"/>
      <c r="H95" s="20"/>
      <c r="I95" s="83"/>
      <c r="J95" s="20"/>
      <c r="K95" s="83"/>
      <c r="L95" s="20"/>
      <c r="M95" s="48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</row>
    <row r="96" ht="15.75" customHeight="1">
      <c r="A96" s="20"/>
      <c r="B96" s="20"/>
      <c r="C96" s="20"/>
      <c r="D96" s="20"/>
      <c r="E96" s="20"/>
      <c r="F96" s="52"/>
      <c r="G96" s="20"/>
      <c r="H96" s="20"/>
      <c r="I96" s="83"/>
      <c r="J96" s="20"/>
      <c r="K96" s="83"/>
      <c r="L96" s="20"/>
      <c r="M96" s="48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</row>
    <row r="97" ht="15.75" customHeight="1">
      <c r="A97" s="20"/>
      <c r="B97" s="20"/>
      <c r="C97" s="20"/>
      <c r="D97" s="20"/>
      <c r="E97" s="20"/>
      <c r="F97" s="52"/>
      <c r="G97" s="20"/>
      <c r="H97" s="20"/>
      <c r="I97" s="83"/>
      <c r="J97" s="20"/>
      <c r="K97" s="83"/>
      <c r="L97" s="20"/>
      <c r="M97" s="48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</row>
    <row r="98" ht="15.75" customHeight="1">
      <c r="A98" s="20"/>
      <c r="B98" s="20"/>
      <c r="C98" s="20"/>
      <c r="D98" s="20"/>
      <c r="E98" s="20"/>
      <c r="F98" s="52"/>
      <c r="G98" s="20"/>
      <c r="H98" s="20"/>
      <c r="I98" s="83"/>
      <c r="J98" s="20"/>
      <c r="K98" s="83"/>
      <c r="L98" s="20"/>
      <c r="M98" s="48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</row>
    <row r="99" ht="15.75" customHeight="1">
      <c r="A99" s="20"/>
      <c r="B99" s="20"/>
      <c r="C99" s="20"/>
      <c r="D99" s="20"/>
      <c r="E99" s="20"/>
      <c r="F99" s="52"/>
      <c r="G99" s="83"/>
      <c r="H99" s="20"/>
      <c r="I99" s="83"/>
      <c r="J99" s="20"/>
      <c r="K99" s="83"/>
      <c r="L99" s="20"/>
      <c r="M99" s="48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</row>
    <row r="100" ht="15.75" customHeight="1">
      <c r="A100" s="20"/>
      <c r="B100" s="20"/>
      <c r="C100" s="20"/>
      <c r="D100" s="20"/>
      <c r="E100" s="20"/>
      <c r="F100" s="52"/>
      <c r="G100" s="83"/>
      <c r="H100" s="20"/>
      <c r="I100" s="83"/>
      <c r="J100" s="20"/>
      <c r="K100" s="83"/>
      <c r="L100" s="20"/>
      <c r="M100" s="48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</row>
    <row r="101" ht="15.75" customHeight="1">
      <c r="A101" s="20"/>
      <c r="B101" s="20"/>
      <c r="C101" s="20"/>
      <c r="D101" s="20"/>
      <c r="E101" s="20"/>
      <c r="F101" s="52"/>
      <c r="G101" s="83"/>
      <c r="H101" s="20"/>
      <c r="I101" s="83"/>
      <c r="J101" s="20"/>
      <c r="K101" s="83"/>
      <c r="L101" s="20"/>
      <c r="M101" s="48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</row>
    <row r="102" ht="15.75" customHeight="1">
      <c r="A102" s="20"/>
      <c r="B102" s="20"/>
      <c r="C102" s="20"/>
      <c r="D102" s="20"/>
      <c r="E102" s="20"/>
      <c r="F102" s="52"/>
      <c r="G102" s="83"/>
      <c r="H102" s="20"/>
      <c r="I102" s="83"/>
      <c r="J102" s="83"/>
      <c r="K102" s="83"/>
      <c r="L102" s="20"/>
      <c r="M102" s="48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</row>
    <row r="103" ht="15.75" customHeight="1">
      <c r="A103" s="20"/>
      <c r="B103" s="20"/>
      <c r="C103" s="20"/>
      <c r="D103" s="20"/>
      <c r="E103" s="20"/>
      <c r="F103" s="52"/>
      <c r="G103" s="83"/>
      <c r="H103" s="20"/>
      <c r="I103" s="83"/>
      <c r="J103" s="83"/>
      <c r="K103" s="83"/>
      <c r="L103" s="20"/>
      <c r="M103" s="48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</row>
    <row r="104" ht="15.75" customHeight="1">
      <c r="A104" s="20"/>
      <c r="B104" s="20"/>
      <c r="C104" s="20"/>
      <c r="D104" s="20"/>
      <c r="E104" s="20"/>
      <c r="F104" s="52"/>
      <c r="G104" s="83"/>
      <c r="H104" s="20"/>
      <c r="I104" s="83"/>
      <c r="J104" s="83"/>
      <c r="K104" s="83"/>
      <c r="L104" s="20"/>
      <c r="M104" s="48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</row>
    <row r="105" ht="15.75" customHeight="1">
      <c r="A105" s="20"/>
      <c r="B105" s="20"/>
      <c r="C105" s="20"/>
      <c r="D105" s="20"/>
      <c r="E105" s="20"/>
      <c r="F105" s="52"/>
      <c r="G105" s="83"/>
      <c r="H105" s="20"/>
      <c r="I105" s="83"/>
      <c r="J105" s="83"/>
      <c r="K105" s="83"/>
      <c r="L105" s="20"/>
      <c r="M105" s="48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</row>
    <row r="106" ht="15.75" customHeight="1">
      <c r="A106" s="20"/>
      <c r="B106" s="20"/>
      <c r="C106" s="20"/>
      <c r="D106" s="20"/>
      <c r="E106" s="20"/>
      <c r="F106" s="52"/>
      <c r="G106" s="83"/>
      <c r="H106" s="20"/>
      <c r="I106" s="83"/>
      <c r="J106" s="83"/>
      <c r="K106" s="83"/>
      <c r="L106" s="20"/>
      <c r="M106" s="48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</row>
    <row r="107" ht="15.75" customHeight="1">
      <c r="A107" s="20"/>
      <c r="B107" s="20"/>
      <c r="C107" s="20"/>
      <c r="D107" s="20"/>
      <c r="E107" s="20"/>
      <c r="F107" s="52"/>
      <c r="G107" s="83"/>
      <c r="H107" s="20"/>
      <c r="I107" s="83"/>
      <c r="J107" s="83"/>
      <c r="K107" s="83"/>
      <c r="L107" s="20"/>
      <c r="M107" s="48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</row>
    <row r="108" ht="15.75" customHeight="1">
      <c r="A108" s="20"/>
      <c r="B108" s="20"/>
      <c r="C108" s="20"/>
      <c r="D108" s="20"/>
      <c r="E108" s="20"/>
      <c r="F108" s="52"/>
      <c r="G108" s="83"/>
      <c r="H108" s="20"/>
      <c r="I108" s="83"/>
      <c r="J108" s="83"/>
      <c r="K108" s="83"/>
      <c r="L108" s="20"/>
      <c r="M108" s="48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</row>
    <row r="109" ht="15.75" customHeight="1">
      <c r="A109" s="20"/>
      <c r="B109" s="20"/>
      <c r="C109" s="20"/>
      <c r="D109" s="20"/>
      <c r="E109" s="20"/>
      <c r="F109" s="52"/>
      <c r="G109" s="83"/>
      <c r="H109" s="20"/>
      <c r="I109" s="83"/>
      <c r="J109" s="83"/>
      <c r="K109" s="83"/>
      <c r="L109" s="20"/>
      <c r="M109" s="48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</row>
    <row r="110" ht="15.75" customHeight="1">
      <c r="A110" s="20"/>
      <c r="B110" s="20"/>
      <c r="C110" s="20"/>
      <c r="D110" s="20"/>
      <c r="E110" s="20"/>
      <c r="F110" s="52"/>
      <c r="G110" s="83"/>
      <c r="H110" s="20"/>
      <c r="I110" s="83"/>
      <c r="J110" s="83"/>
      <c r="K110" s="83"/>
      <c r="L110" s="20"/>
      <c r="M110" s="48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</row>
    <row r="111" ht="15.75" customHeight="1">
      <c r="A111" s="20"/>
      <c r="B111" s="20"/>
      <c r="C111" s="20"/>
      <c r="D111" s="20"/>
      <c r="E111" s="20"/>
      <c r="F111" s="52"/>
      <c r="G111" s="83"/>
      <c r="H111" s="20"/>
      <c r="I111" s="83"/>
      <c r="J111" s="83"/>
      <c r="K111" s="83"/>
      <c r="L111" s="20"/>
      <c r="M111" s="48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</row>
    <row r="112" ht="15.75" customHeight="1">
      <c r="A112" s="20"/>
      <c r="B112" s="20"/>
      <c r="C112" s="20"/>
      <c r="D112" s="20"/>
      <c r="E112" s="20"/>
      <c r="F112" s="52"/>
      <c r="G112" s="83"/>
      <c r="H112" s="20"/>
      <c r="I112" s="83"/>
      <c r="J112" s="83"/>
      <c r="K112" s="83"/>
      <c r="L112" s="20"/>
      <c r="M112" s="48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</row>
    <row r="113" ht="15.75" customHeight="1">
      <c r="A113" s="20"/>
      <c r="B113" s="20"/>
      <c r="C113" s="20"/>
      <c r="D113" s="20"/>
      <c r="E113" s="20"/>
      <c r="F113" s="52"/>
      <c r="G113" s="83"/>
      <c r="H113" s="20"/>
      <c r="I113" s="83"/>
      <c r="J113" s="83"/>
      <c r="K113" s="83"/>
      <c r="L113" s="20"/>
      <c r="M113" s="48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</row>
    <row r="114" ht="15.75" customHeight="1">
      <c r="A114" s="20"/>
      <c r="B114" s="20"/>
      <c r="C114" s="20"/>
      <c r="D114" s="20"/>
      <c r="E114" s="20"/>
      <c r="F114" s="52"/>
      <c r="G114" s="83"/>
      <c r="H114" s="20"/>
      <c r="I114" s="83"/>
      <c r="J114" s="83"/>
      <c r="K114" s="83"/>
      <c r="L114" s="20"/>
      <c r="M114" s="48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</row>
    <row r="115" ht="15.75" customHeight="1">
      <c r="A115" s="20"/>
      <c r="B115" s="20"/>
      <c r="C115" s="20"/>
      <c r="D115" s="20"/>
      <c r="E115" s="20"/>
      <c r="F115" s="52"/>
      <c r="G115" s="83"/>
      <c r="H115" s="20"/>
      <c r="I115" s="83"/>
      <c r="J115" s="83"/>
      <c r="K115" s="83"/>
      <c r="L115" s="20"/>
      <c r="M115" s="48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</row>
    <row r="116" ht="15.75" customHeight="1">
      <c r="A116" s="20"/>
      <c r="B116" s="20"/>
      <c r="C116" s="20"/>
      <c r="D116" s="20"/>
      <c r="E116" s="20"/>
      <c r="F116" s="52"/>
      <c r="G116" s="83"/>
      <c r="H116" s="20"/>
      <c r="I116" s="83"/>
      <c r="J116" s="83"/>
      <c r="K116" s="83"/>
      <c r="L116" s="20"/>
      <c r="M116" s="48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</row>
    <row r="117" ht="15.75" customHeight="1">
      <c r="A117" s="20"/>
      <c r="B117" s="20"/>
      <c r="C117" s="20"/>
      <c r="D117" s="20"/>
      <c r="E117" s="20"/>
      <c r="F117" s="52"/>
      <c r="G117" s="83"/>
      <c r="H117" s="20"/>
      <c r="I117" s="83"/>
      <c r="J117" s="83"/>
      <c r="K117" s="83"/>
      <c r="L117" s="20"/>
      <c r="M117" s="48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ht="15.75" customHeight="1">
      <c r="A118" s="20"/>
      <c r="B118" s="20"/>
      <c r="C118" s="20"/>
      <c r="D118" s="20"/>
      <c r="E118" s="20"/>
      <c r="F118" s="52"/>
      <c r="G118" s="83"/>
      <c r="H118" s="20"/>
      <c r="I118" s="83"/>
      <c r="J118" s="83"/>
      <c r="K118" s="83"/>
      <c r="L118" s="20"/>
      <c r="M118" s="48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</row>
    <row r="119" ht="15.75" customHeight="1">
      <c r="A119" s="20"/>
      <c r="B119" s="20"/>
      <c r="C119" s="20"/>
      <c r="D119" s="20"/>
      <c r="E119" s="20"/>
      <c r="F119" s="52"/>
      <c r="G119" s="83"/>
      <c r="H119" s="20"/>
      <c r="I119" s="83"/>
      <c r="J119" s="83"/>
      <c r="K119" s="83"/>
      <c r="L119" s="20"/>
      <c r="M119" s="48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</row>
    <row r="120" ht="15.75" customHeight="1">
      <c r="A120" s="20"/>
      <c r="B120" s="20"/>
      <c r="C120" s="20"/>
      <c r="D120" s="20"/>
      <c r="E120" s="20"/>
      <c r="F120" s="52"/>
      <c r="G120" s="83"/>
      <c r="H120" s="20"/>
      <c r="I120" s="83"/>
      <c r="J120" s="83"/>
      <c r="K120" s="83"/>
      <c r="L120" s="20"/>
      <c r="M120" s="48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</row>
    <row r="121" ht="15.75" customHeight="1">
      <c r="A121" s="20"/>
      <c r="B121" s="20"/>
      <c r="C121" s="20"/>
      <c r="D121" s="20"/>
      <c r="E121" s="20"/>
      <c r="F121" s="52"/>
      <c r="G121" s="83"/>
      <c r="H121" s="20"/>
      <c r="I121" s="83"/>
      <c r="J121" s="83"/>
      <c r="K121" s="83"/>
      <c r="L121" s="20"/>
      <c r="M121" s="48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</row>
    <row r="122" ht="15.75" customHeight="1">
      <c r="A122" s="20"/>
      <c r="B122" s="20"/>
      <c r="C122" s="20"/>
      <c r="D122" s="20"/>
      <c r="E122" s="20"/>
      <c r="F122" s="52"/>
      <c r="G122" s="83"/>
      <c r="H122" s="20"/>
      <c r="I122" s="83"/>
      <c r="J122" s="83"/>
      <c r="K122" s="83"/>
      <c r="L122" s="20"/>
      <c r="M122" s="48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</row>
    <row r="123" ht="15.75" customHeight="1">
      <c r="A123" s="20"/>
      <c r="B123" s="20"/>
      <c r="C123" s="20"/>
      <c r="D123" s="20"/>
      <c r="E123" s="20"/>
      <c r="F123" s="52"/>
      <c r="G123" s="83"/>
      <c r="H123" s="20"/>
      <c r="I123" s="83"/>
      <c r="J123" s="83"/>
      <c r="K123" s="83"/>
      <c r="L123" s="20"/>
      <c r="M123" s="48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</row>
    <row r="124" ht="15.75" customHeight="1">
      <c r="A124" s="20"/>
      <c r="B124" s="20"/>
      <c r="C124" s="20"/>
      <c r="D124" s="20"/>
      <c r="E124" s="20"/>
      <c r="F124" s="52"/>
      <c r="G124" s="83"/>
      <c r="H124" s="20"/>
      <c r="I124" s="83"/>
      <c r="J124" s="83"/>
      <c r="K124" s="83"/>
      <c r="L124" s="20"/>
      <c r="M124" s="48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</row>
    <row r="125" ht="15.75" customHeight="1">
      <c r="A125" s="20"/>
      <c r="B125" s="20"/>
      <c r="C125" s="20"/>
      <c r="D125" s="20"/>
      <c r="E125" s="20"/>
      <c r="F125" s="52"/>
      <c r="G125" s="83"/>
      <c r="H125" s="20"/>
      <c r="I125" s="83"/>
      <c r="J125" s="83"/>
      <c r="K125" s="83"/>
      <c r="L125" s="20"/>
      <c r="M125" s="48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</row>
    <row r="126" ht="15.75" customHeight="1">
      <c r="A126" s="20"/>
      <c r="B126" s="20"/>
      <c r="C126" s="20"/>
      <c r="D126" s="20"/>
      <c r="E126" s="20"/>
      <c r="F126" s="52"/>
      <c r="G126" s="83"/>
      <c r="H126" s="20"/>
      <c r="I126" s="83"/>
      <c r="J126" s="83"/>
      <c r="K126" s="83"/>
      <c r="L126" s="20"/>
      <c r="M126" s="48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</row>
    <row r="127" ht="15.75" customHeight="1">
      <c r="A127" s="20"/>
      <c r="B127" s="20"/>
      <c r="C127" s="20"/>
      <c r="D127" s="20"/>
      <c r="E127" s="20"/>
      <c r="F127" s="52"/>
      <c r="G127" s="83"/>
      <c r="H127" s="20"/>
      <c r="I127" s="83"/>
      <c r="J127" s="83"/>
      <c r="K127" s="83"/>
      <c r="L127" s="20"/>
      <c r="M127" s="48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</row>
    <row r="128" ht="15.75" customHeight="1">
      <c r="A128" s="20"/>
      <c r="B128" s="20"/>
      <c r="C128" s="20"/>
      <c r="D128" s="20"/>
      <c r="E128" s="20"/>
      <c r="F128" s="52"/>
      <c r="G128" s="83"/>
      <c r="H128" s="20"/>
      <c r="I128" s="83"/>
      <c r="J128" s="83"/>
      <c r="K128" s="83"/>
      <c r="L128" s="20"/>
      <c r="M128" s="48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</row>
    <row r="129" ht="15.75" customHeight="1">
      <c r="A129" s="20"/>
      <c r="B129" s="20"/>
      <c r="C129" s="20"/>
      <c r="D129" s="20"/>
      <c r="E129" s="20"/>
      <c r="F129" s="52"/>
      <c r="G129" s="83"/>
      <c r="H129" s="20"/>
      <c r="I129" s="83"/>
      <c r="J129" s="83"/>
      <c r="K129" s="83"/>
      <c r="L129" s="20"/>
      <c r="M129" s="48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</row>
    <row r="130" ht="15.75" customHeight="1">
      <c r="A130" s="20"/>
      <c r="B130" s="20"/>
      <c r="C130" s="20"/>
      <c r="D130" s="20"/>
      <c r="E130" s="20"/>
      <c r="F130" s="52"/>
      <c r="G130" s="83"/>
      <c r="H130" s="20"/>
      <c r="I130" s="83"/>
      <c r="J130" s="83"/>
      <c r="K130" s="83"/>
      <c r="L130" s="20"/>
      <c r="M130" s="48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</row>
    <row r="131" ht="15.75" customHeight="1">
      <c r="A131" s="20"/>
      <c r="B131" s="20"/>
      <c r="C131" s="20"/>
      <c r="D131" s="20"/>
      <c r="E131" s="20"/>
      <c r="F131" s="52"/>
      <c r="G131" s="83"/>
      <c r="H131" s="20"/>
      <c r="I131" s="83"/>
      <c r="J131" s="83"/>
      <c r="K131" s="83"/>
      <c r="L131" s="20"/>
      <c r="M131" s="48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</row>
    <row r="132" ht="15.75" customHeight="1">
      <c r="A132" s="20"/>
      <c r="B132" s="20"/>
      <c r="C132" s="20"/>
      <c r="D132" s="20"/>
      <c r="E132" s="20"/>
      <c r="F132" s="52"/>
      <c r="G132" s="83"/>
      <c r="H132" s="20"/>
      <c r="I132" s="83"/>
      <c r="J132" s="83"/>
      <c r="K132" s="83"/>
      <c r="L132" s="20"/>
      <c r="M132" s="48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</row>
    <row r="133" ht="15.75" customHeight="1">
      <c r="A133" s="20"/>
      <c r="B133" s="20"/>
      <c r="C133" s="20"/>
      <c r="D133" s="20"/>
      <c r="E133" s="20"/>
      <c r="F133" s="52"/>
      <c r="G133" s="83"/>
      <c r="H133" s="20"/>
      <c r="I133" s="83"/>
      <c r="J133" s="83"/>
      <c r="K133" s="83"/>
      <c r="L133" s="20"/>
      <c r="M133" s="48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</row>
    <row r="134" ht="15.75" customHeight="1">
      <c r="A134" s="20"/>
      <c r="B134" s="20"/>
      <c r="C134" s="20"/>
      <c r="D134" s="20"/>
      <c r="E134" s="20"/>
      <c r="F134" s="52"/>
      <c r="G134" s="83"/>
      <c r="H134" s="20"/>
      <c r="I134" s="83"/>
      <c r="J134" s="83"/>
      <c r="K134" s="83"/>
      <c r="L134" s="20"/>
      <c r="M134" s="48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</row>
    <row r="135" ht="15.75" customHeight="1">
      <c r="A135" s="20"/>
      <c r="B135" s="20"/>
      <c r="C135" s="20"/>
      <c r="D135" s="20"/>
      <c r="E135" s="20"/>
      <c r="F135" s="52"/>
      <c r="G135" s="83"/>
      <c r="H135" s="20"/>
      <c r="I135" s="83"/>
      <c r="J135" s="83"/>
      <c r="K135" s="83"/>
      <c r="L135" s="20"/>
      <c r="M135" s="48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</row>
    <row r="136" ht="15.75" customHeight="1">
      <c r="A136" s="20"/>
      <c r="B136" s="20"/>
      <c r="C136" s="20"/>
      <c r="D136" s="20"/>
      <c r="E136" s="20"/>
      <c r="F136" s="52"/>
      <c r="G136" s="83"/>
      <c r="H136" s="20"/>
      <c r="I136" s="83"/>
      <c r="J136" s="83"/>
      <c r="K136" s="83"/>
      <c r="L136" s="20"/>
      <c r="M136" s="48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</row>
    <row r="137" ht="15.75" customHeight="1">
      <c r="A137" s="20"/>
      <c r="B137" s="20"/>
      <c r="C137" s="20"/>
      <c r="D137" s="20"/>
      <c r="E137" s="20"/>
      <c r="F137" s="52"/>
      <c r="G137" s="83"/>
      <c r="H137" s="20"/>
      <c r="I137" s="83"/>
      <c r="J137" s="83"/>
      <c r="K137" s="83"/>
      <c r="L137" s="20"/>
      <c r="M137" s="48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</row>
    <row r="138" ht="15.75" customHeight="1">
      <c r="A138" s="20"/>
      <c r="B138" s="20"/>
      <c r="C138" s="20"/>
      <c r="D138" s="20"/>
      <c r="E138" s="20"/>
      <c r="F138" s="52"/>
      <c r="G138" s="83"/>
      <c r="H138" s="20"/>
      <c r="I138" s="83"/>
      <c r="J138" s="83"/>
      <c r="K138" s="83"/>
      <c r="L138" s="20"/>
      <c r="M138" s="48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</row>
    <row r="139" ht="15.75" customHeight="1">
      <c r="A139" s="20"/>
      <c r="B139" s="20"/>
      <c r="C139" s="20"/>
      <c r="D139" s="20"/>
      <c r="E139" s="20"/>
      <c r="F139" s="52"/>
      <c r="G139" s="83"/>
      <c r="H139" s="20"/>
      <c r="I139" s="83"/>
      <c r="J139" s="83"/>
      <c r="K139" s="83"/>
      <c r="L139" s="20"/>
      <c r="M139" s="48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</row>
    <row r="140" ht="15.75" customHeight="1">
      <c r="A140" s="20"/>
      <c r="B140" s="20"/>
      <c r="C140" s="20"/>
      <c r="D140" s="20"/>
      <c r="E140" s="20"/>
      <c r="F140" s="52"/>
      <c r="G140" s="83"/>
      <c r="H140" s="20"/>
      <c r="I140" s="83"/>
      <c r="J140" s="83"/>
      <c r="K140" s="83"/>
      <c r="L140" s="20"/>
      <c r="M140" s="48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</row>
    <row r="141" ht="15.75" customHeight="1">
      <c r="A141" s="20"/>
      <c r="B141" s="20"/>
      <c r="C141" s="20"/>
      <c r="D141" s="20"/>
      <c r="E141" s="20"/>
      <c r="F141" s="52"/>
      <c r="G141" s="83"/>
      <c r="H141" s="20"/>
      <c r="I141" s="83"/>
      <c r="J141" s="83"/>
      <c r="K141" s="83"/>
      <c r="L141" s="20"/>
      <c r="M141" s="48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</row>
    <row r="142" ht="15.75" customHeight="1">
      <c r="A142" s="20"/>
      <c r="B142" s="20"/>
      <c r="C142" s="20"/>
      <c r="D142" s="20"/>
      <c r="E142" s="20"/>
      <c r="F142" s="52"/>
      <c r="G142" s="83"/>
      <c r="H142" s="20"/>
      <c r="I142" s="83"/>
      <c r="J142" s="83"/>
      <c r="K142" s="83"/>
      <c r="L142" s="20"/>
      <c r="M142" s="48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</row>
    <row r="143" ht="15.75" customHeight="1">
      <c r="A143" s="20"/>
      <c r="B143" s="20"/>
      <c r="C143" s="20"/>
      <c r="D143" s="20"/>
      <c r="E143" s="20"/>
      <c r="F143" s="52"/>
      <c r="G143" s="83"/>
      <c r="H143" s="20"/>
      <c r="I143" s="83"/>
      <c r="J143" s="83"/>
      <c r="K143" s="83"/>
      <c r="L143" s="20"/>
      <c r="M143" s="48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</row>
    <row r="144" ht="15.75" customHeight="1">
      <c r="A144" s="20"/>
      <c r="B144" s="20"/>
      <c r="C144" s="20"/>
      <c r="D144" s="20"/>
      <c r="E144" s="20"/>
      <c r="F144" s="52"/>
      <c r="G144" s="83"/>
      <c r="H144" s="20"/>
      <c r="I144" s="83"/>
      <c r="J144" s="83"/>
      <c r="K144" s="83"/>
      <c r="L144" s="20"/>
      <c r="M144" s="48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</row>
    <row r="145" ht="15.75" customHeight="1">
      <c r="A145" s="20"/>
      <c r="B145" s="20"/>
      <c r="C145" s="20"/>
      <c r="D145" s="20"/>
      <c r="E145" s="20"/>
      <c r="F145" s="52"/>
      <c r="G145" s="83"/>
      <c r="H145" s="20"/>
      <c r="I145" s="83"/>
      <c r="J145" s="83"/>
      <c r="K145" s="83"/>
      <c r="L145" s="20"/>
      <c r="M145" s="48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</row>
    <row r="146" ht="15.75" customHeight="1">
      <c r="A146" s="20"/>
      <c r="B146" s="20"/>
      <c r="C146" s="20"/>
      <c r="D146" s="20"/>
      <c r="E146" s="20"/>
      <c r="F146" s="52"/>
      <c r="G146" s="83"/>
      <c r="H146" s="20"/>
      <c r="I146" s="83"/>
      <c r="J146" s="83"/>
      <c r="K146" s="83"/>
      <c r="L146" s="20"/>
      <c r="M146" s="48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</row>
    <row r="147" ht="15.75" customHeight="1">
      <c r="A147" s="20"/>
      <c r="B147" s="20"/>
      <c r="C147" s="20"/>
      <c r="D147" s="20"/>
      <c r="E147" s="20"/>
      <c r="F147" s="52"/>
      <c r="G147" s="83"/>
      <c r="H147" s="20"/>
      <c r="I147" s="83"/>
      <c r="J147" s="83"/>
      <c r="K147" s="83"/>
      <c r="L147" s="20"/>
      <c r="M147" s="48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</row>
    <row r="148" ht="15.75" customHeight="1">
      <c r="A148" s="20"/>
      <c r="B148" s="20"/>
      <c r="C148" s="20"/>
      <c r="D148" s="20"/>
      <c r="E148" s="20"/>
      <c r="F148" s="52"/>
      <c r="G148" s="83"/>
      <c r="H148" s="20"/>
      <c r="I148" s="83"/>
      <c r="J148" s="83"/>
      <c r="K148" s="83"/>
      <c r="L148" s="20"/>
      <c r="M148" s="48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</row>
    <row r="149" ht="15.75" customHeight="1">
      <c r="A149" s="20"/>
      <c r="B149" s="20"/>
      <c r="C149" s="20"/>
      <c r="D149" s="20"/>
      <c r="E149" s="20"/>
      <c r="F149" s="52"/>
      <c r="G149" s="83"/>
      <c r="H149" s="20"/>
      <c r="I149" s="83"/>
      <c r="J149" s="83"/>
      <c r="K149" s="83"/>
      <c r="L149" s="20"/>
      <c r="M149" s="48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</row>
    <row r="150" ht="15.75" customHeight="1">
      <c r="A150" s="20"/>
      <c r="B150" s="20"/>
      <c r="C150" s="20"/>
      <c r="D150" s="20"/>
      <c r="E150" s="20"/>
      <c r="F150" s="52"/>
      <c r="G150" s="83"/>
      <c r="H150" s="20"/>
      <c r="I150" s="83"/>
      <c r="J150" s="83"/>
      <c r="K150" s="83"/>
      <c r="L150" s="20"/>
      <c r="M150" s="48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</row>
    <row r="151" ht="15.75" customHeight="1">
      <c r="A151" s="20"/>
      <c r="B151" s="20"/>
      <c r="C151" s="20"/>
      <c r="D151" s="20"/>
      <c r="E151" s="20"/>
      <c r="F151" s="52"/>
      <c r="G151" s="83"/>
      <c r="H151" s="20"/>
      <c r="I151" s="83"/>
      <c r="J151" s="83"/>
      <c r="K151" s="83"/>
      <c r="L151" s="20"/>
      <c r="M151" s="48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</row>
    <row r="152" ht="15.75" customHeight="1">
      <c r="A152" s="20"/>
      <c r="B152" s="20"/>
      <c r="C152" s="20"/>
      <c r="D152" s="20"/>
      <c r="E152" s="20"/>
      <c r="F152" s="52"/>
      <c r="G152" s="83"/>
      <c r="H152" s="20"/>
      <c r="I152" s="83"/>
      <c r="J152" s="83"/>
      <c r="K152" s="83"/>
      <c r="L152" s="20"/>
      <c r="M152" s="48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</row>
    <row r="153" ht="15.75" customHeight="1">
      <c r="A153" s="20"/>
      <c r="B153" s="20"/>
      <c r="C153" s="20"/>
      <c r="D153" s="20"/>
      <c r="E153" s="20"/>
      <c r="F153" s="52"/>
      <c r="G153" s="83"/>
      <c r="H153" s="20"/>
      <c r="I153" s="83"/>
      <c r="J153" s="83"/>
      <c r="K153" s="83"/>
      <c r="L153" s="20"/>
      <c r="M153" s="48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</row>
    <row r="154" ht="15.75" customHeight="1">
      <c r="A154" s="20"/>
      <c r="B154" s="20"/>
      <c r="C154" s="20"/>
      <c r="D154" s="20"/>
      <c r="E154" s="20"/>
      <c r="F154" s="52"/>
      <c r="G154" s="83"/>
      <c r="H154" s="20"/>
      <c r="I154" s="83"/>
      <c r="J154" s="83"/>
      <c r="K154" s="83"/>
      <c r="L154" s="20"/>
      <c r="M154" s="48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</row>
    <row r="155" ht="15.75" customHeight="1">
      <c r="A155" s="20"/>
      <c r="B155" s="20"/>
      <c r="C155" s="20"/>
      <c r="D155" s="20"/>
      <c r="E155" s="20"/>
      <c r="F155" s="52"/>
      <c r="G155" s="20"/>
      <c r="H155" s="20"/>
      <c r="I155" s="83"/>
      <c r="J155" s="83"/>
      <c r="K155" s="83"/>
      <c r="L155" s="48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</row>
    <row r="156" ht="15.75" customHeight="1">
      <c r="A156" s="20"/>
      <c r="B156" s="20"/>
      <c r="C156" s="20"/>
      <c r="D156" s="20"/>
      <c r="E156" s="20"/>
      <c r="F156" s="52"/>
      <c r="G156" s="20"/>
      <c r="H156" s="20"/>
      <c r="I156" s="83"/>
      <c r="J156" s="83"/>
      <c r="K156" s="83"/>
      <c r="L156" s="48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83"/>
      <c r="J157" s="83"/>
      <c r="K157" s="83"/>
      <c r="L157" s="48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83"/>
      <c r="J158" s="83"/>
      <c r="K158" s="83"/>
      <c r="L158" s="48"/>
      <c r="M158" s="20"/>
      <c r="N158" s="20"/>
      <c r="O158" s="20"/>
      <c r="P158" s="20"/>
      <c r="Q158" s="20"/>
      <c r="R158" s="252"/>
      <c r="S158" s="20"/>
      <c r="T158" s="20"/>
      <c r="U158" s="20"/>
      <c r="V158" s="20"/>
      <c r="W158" s="20"/>
      <c r="X158" s="20"/>
      <c r="Y158" s="20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83"/>
      <c r="J159" s="83"/>
      <c r="K159" s="83"/>
      <c r="L159" s="48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83"/>
      <c r="J160" s="83"/>
      <c r="K160" s="83"/>
      <c r="L160" s="48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83"/>
      <c r="J161" s="83"/>
      <c r="K161" s="83"/>
      <c r="L161" s="48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83"/>
      <c r="J162" s="83"/>
      <c r="K162" s="83"/>
      <c r="L162" s="48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83"/>
      <c r="J163" s="83"/>
      <c r="K163" s="83"/>
      <c r="L163" s="48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83"/>
      <c r="J164" s="83"/>
      <c r="K164" s="83"/>
      <c r="L164" s="48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83"/>
      <c r="J165" s="83"/>
      <c r="K165" s="83"/>
      <c r="L165" s="48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83"/>
      <c r="J166" s="83"/>
      <c r="K166" s="83"/>
      <c r="L166" s="48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83"/>
      <c r="J167" s="83"/>
      <c r="K167" s="83"/>
      <c r="L167" s="48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83"/>
      <c r="J168" s="83"/>
      <c r="K168" s="83"/>
      <c r="L168" s="48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83"/>
      <c r="J169" s="83"/>
      <c r="K169" s="83"/>
      <c r="L169" s="48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83"/>
      <c r="J170" s="83"/>
      <c r="K170" s="83"/>
      <c r="L170" s="48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83"/>
      <c r="J171" s="83"/>
      <c r="K171" s="83"/>
      <c r="L171" s="48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83"/>
      <c r="J172" s="83"/>
      <c r="K172" s="83"/>
      <c r="L172" s="48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83"/>
      <c r="J173" s="83"/>
      <c r="K173" s="83"/>
      <c r="L173" s="48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83"/>
      <c r="J174" s="83"/>
      <c r="K174" s="83"/>
      <c r="L174" s="48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83"/>
      <c r="J175" s="83"/>
      <c r="K175" s="83"/>
      <c r="L175" s="48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83"/>
      <c r="J176" s="83"/>
      <c r="K176" s="83"/>
      <c r="L176" s="48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83"/>
      <c r="J177" s="83"/>
      <c r="K177" s="83"/>
      <c r="L177" s="48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83"/>
      <c r="J178" s="83"/>
      <c r="K178" s="83"/>
      <c r="L178" s="48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83"/>
      <c r="J179" s="83"/>
      <c r="K179" s="83"/>
      <c r="L179" s="48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83"/>
      <c r="J180" s="83"/>
      <c r="K180" s="83"/>
      <c r="L180" s="48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83"/>
      <c r="J181" s="83"/>
      <c r="K181" s="83"/>
      <c r="L181" s="48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83"/>
      <c r="J182" s="83"/>
      <c r="K182" s="83"/>
      <c r="L182" s="48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83"/>
      <c r="J183" s="83"/>
      <c r="K183" s="83"/>
      <c r="L183" s="48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83"/>
      <c r="J184" s="83"/>
      <c r="K184" s="83"/>
      <c r="L184" s="48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83"/>
      <c r="J185" s="83"/>
      <c r="K185" s="83"/>
      <c r="L185" s="48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83"/>
      <c r="J186" s="83"/>
      <c r="K186" s="83"/>
      <c r="L186" s="48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83"/>
      <c r="J187" s="83"/>
      <c r="K187" s="48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52"/>
      <c r="X187" s="20"/>
      <c r="Y187" s="20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83"/>
      <c r="J188" s="83"/>
      <c r="K188" s="48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52"/>
      <c r="X188" s="20"/>
      <c r="Y188" s="20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83"/>
      <c r="J189" s="83"/>
      <c r="K189" s="48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52"/>
      <c r="X189" s="20"/>
      <c r="Y189" s="20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83"/>
      <c r="J190" s="83"/>
      <c r="K190" s="48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52"/>
      <c r="X190" s="20"/>
      <c r="Y190" s="20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83"/>
      <c r="J191" s="83"/>
      <c r="K191" s="48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52"/>
      <c r="X191" s="20"/>
      <c r="Y191" s="20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83"/>
      <c r="J192" s="83"/>
      <c r="K192" s="48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52"/>
      <c r="X192" s="20"/>
      <c r="Y192" s="20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83"/>
      <c r="J193" s="83"/>
      <c r="K193" s="48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52"/>
      <c r="X193" s="20"/>
      <c r="Y193" s="20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83"/>
      <c r="J194" s="83"/>
      <c r="K194" s="48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52"/>
      <c r="X194" s="20"/>
      <c r="Y194" s="20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83"/>
      <c r="J195" s="83"/>
      <c r="K195" s="48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52"/>
      <c r="X195" s="20"/>
      <c r="Y195" s="20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83"/>
      <c r="J196" s="83"/>
      <c r="K196" s="48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52"/>
      <c r="X196" s="20"/>
      <c r="Y196" s="20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83"/>
      <c r="J197" s="83"/>
      <c r="K197" s="48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52"/>
      <c r="X197" s="20"/>
      <c r="Y197" s="20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83"/>
      <c r="J198" s="83"/>
      <c r="K198" s="48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52"/>
      <c r="X198" s="20"/>
      <c r="Y198" s="20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</row>
    <row r="199" ht="15.75" customHeight="1">
      <c r="A199" s="20"/>
      <c r="B199" s="20"/>
      <c r="C199" s="20"/>
      <c r="D199" s="20"/>
      <c r="E199" s="20"/>
      <c r="F199" s="20"/>
      <c r="G199" s="20"/>
      <c r="H199" s="83"/>
      <c r="I199" s="83"/>
      <c r="J199" s="20"/>
      <c r="K199" s="48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52"/>
      <c r="X199" s="20"/>
      <c r="Y199" s="20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</row>
    <row r="200" ht="15.75" customHeight="1">
      <c r="A200" s="20"/>
      <c r="B200" s="20"/>
      <c r="C200" s="20"/>
      <c r="D200" s="20"/>
      <c r="E200" s="20"/>
      <c r="F200" s="20"/>
      <c r="G200" s="20"/>
      <c r="H200" s="83"/>
      <c r="I200" s="83"/>
      <c r="J200" s="20"/>
      <c r="K200" s="48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52"/>
      <c r="X200" s="20"/>
      <c r="Y200" s="20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</row>
    <row r="201" ht="15.75" customHeight="1">
      <c r="A201" s="20"/>
      <c r="B201" s="20"/>
      <c r="C201" s="20"/>
      <c r="D201" s="20"/>
      <c r="E201" s="20"/>
      <c r="F201" s="20"/>
      <c r="G201" s="20"/>
      <c r="H201" s="83"/>
      <c r="I201" s="83"/>
      <c r="J201" s="20"/>
      <c r="K201" s="48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52"/>
      <c r="X201" s="20"/>
      <c r="Y201" s="20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</row>
    <row r="202" ht="15.75" customHeight="1">
      <c r="A202" s="20"/>
      <c r="B202" s="20"/>
      <c r="C202" s="20"/>
      <c r="D202" s="20"/>
      <c r="E202" s="20"/>
      <c r="F202" s="20"/>
      <c r="G202" s="20"/>
      <c r="H202" s="83"/>
      <c r="I202" s="83"/>
      <c r="J202" s="20"/>
      <c r="K202" s="48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52"/>
      <c r="X202" s="20"/>
      <c r="Y202" s="20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</row>
    <row r="203" ht="15.75" customHeight="1">
      <c r="A203" s="20"/>
      <c r="B203" s="20"/>
      <c r="C203" s="20"/>
      <c r="D203" s="20"/>
      <c r="E203" s="20"/>
      <c r="F203" s="20"/>
      <c r="G203" s="20"/>
      <c r="H203" s="83"/>
      <c r="I203" s="83"/>
      <c r="J203" s="20"/>
      <c r="K203" s="48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52"/>
      <c r="X203" s="20"/>
      <c r="Y203" s="20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</row>
    <row r="204" ht="15.75" customHeight="1">
      <c r="A204" s="20"/>
      <c r="B204" s="20"/>
      <c r="C204" s="20"/>
      <c r="D204" s="20"/>
      <c r="E204" s="20"/>
      <c r="F204" s="20"/>
      <c r="G204" s="20"/>
      <c r="H204" s="83"/>
      <c r="I204" s="83"/>
      <c r="J204" s="20"/>
      <c r="K204" s="48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52"/>
      <c r="X204" s="20"/>
      <c r="Y204" s="20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</row>
    <row r="205" ht="15.75" customHeight="1">
      <c r="A205" s="20"/>
      <c r="B205" s="20"/>
      <c r="C205" s="20"/>
      <c r="D205" s="20"/>
      <c r="E205" s="20"/>
      <c r="F205" s="20"/>
      <c r="G205" s="20"/>
      <c r="H205" s="83"/>
      <c r="I205" s="83"/>
      <c r="J205" s="20"/>
      <c r="K205" s="48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52"/>
      <c r="X205" s="20"/>
      <c r="Y205" s="20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</row>
    <row r="206" ht="15.75" customHeight="1">
      <c r="A206" s="20"/>
      <c r="B206" s="20"/>
      <c r="C206" s="20"/>
      <c r="D206" s="20"/>
      <c r="E206" s="20"/>
      <c r="F206" s="20"/>
      <c r="G206" s="20"/>
      <c r="H206" s="83"/>
      <c r="I206" s="83"/>
      <c r="J206" s="20"/>
      <c r="K206" s="48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52"/>
      <c r="X206" s="20"/>
      <c r="Y206" s="20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</row>
    <row r="207" ht="15.75" customHeight="1">
      <c r="A207" s="20"/>
      <c r="B207" s="20"/>
      <c r="C207" s="20"/>
      <c r="D207" s="20"/>
      <c r="E207" s="20"/>
      <c r="F207" s="20"/>
      <c r="G207" s="20"/>
      <c r="H207" s="83"/>
      <c r="I207" s="83"/>
      <c r="J207" s="20"/>
      <c r="K207" s="48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52"/>
      <c r="X207" s="20"/>
      <c r="Y207" s="20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</row>
    <row r="208" ht="15.75" customHeight="1">
      <c r="A208" s="20"/>
      <c r="B208" s="20"/>
      <c r="C208" s="20"/>
      <c r="D208" s="20"/>
      <c r="E208" s="20"/>
      <c r="F208" s="20"/>
      <c r="G208" s="20"/>
      <c r="H208" s="83"/>
      <c r="I208" s="83"/>
      <c r="J208" s="20"/>
      <c r="K208" s="48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52"/>
      <c r="X208" s="20"/>
      <c r="Y208" s="20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</row>
    <row r="209" ht="15.75" customHeight="1">
      <c r="A209" s="20"/>
      <c r="B209" s="20"/>
      <c r="C209" s="20"/>
      <c r="D209" s="20"/>
      <c r="E209" s="20"/>
      <c r="F209" s="20"/>
      <c r="G209" s="20"/>
      <c r="H209" s="83"/>
      <c r="I209" s="83"/>
      <c r="J209" s="20"/>
      <c r="K209" s="48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52"/>
      <c r="X209" s="20"/>
      <c r="Y209" s="20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</row>
    <row r="210" ht="15.75" customHeight="1">
      <c r="A210" s="20"/>
      <c r="B210" s="20"/>
      <c r="C210" s="20"/>
      <c r="D210" s="20"/>
      <c r="E210" s="20"/>
      <c r="F210" s="20"/>
      <c r="G210" s="20"/>
      <c r="H210" s="83"/>
      <c r="I210" s="83"/>
      <c r="J210" s="20"/>
      <c r="K210" s="48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52"/>
      <c r="X210" s="20"/>
      <c r="Y210" s="20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</row>
    <row r="211" ht="15.75" customHeight="1">
      <c r="A211" s="20"/>
      <c r="B211" s="20"/>
      <c r="C211" s="20"/>
      <c r="D211" s="20"/>
      <c r="E211" s="20"/>
      <c r="F211" s="20"/>
      <c r="G211" s="20"/>
      <c r="H211" s="83"/>
      <c r="I211" s="83"/>
      <c r="J211" s="20"/>
      <c r="K211" s="48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52"/>
      <c r="X211" s="20"/>
      <c r="Y211" s="20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</row>
    <row r="212" ht="15.75" customHeight="1">
      <c r="A212" s="20"/>
      <c r="B212" s="20"/>
      <c r="C212" s="20"/>
      <c r="D212" s="20"/>
      <c r="E212" s="20"/>
      <c r="F212" s="20"/>
      <c r="G212" s="20"/>
      <c r="H212" s="83"/>
      <c r="I212" s="83"/>
      <c r="J212" s="20"/>
      <c r="K212" s="48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52"/>
      <c r="X212" s="20"/>
      <c r="Y212" s="20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</row>
    <row r="213" ht="15.75" customHeight="1">
      <c r="A213" s="20"/>
      <c r="B213" s="20"/>
      <c r="C213" s="20"/>
      <c r="D213" s="20"/>
      <c r="E213" s="20"/>
      <c r="F213" s="20"/>
      <c r="G213" s="20"/>
      <c r="H213" s="83"/>
      <c r="I213" s="83"/>
      <c r="J213" s="20"/>
      <c r="K213" s="48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52"/>
      <c r="X213" s="20"/>
      <c r="Y213" s="20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</row>
    <row r="214" ht="15.75" customHeight="1">
      <c r="A214" s="20"/>
      <c r="B214" s="20"/>
      <c r="C214" s="20"/>
      <c r="D214" s="20"/>
      <c r="E214" s="20"/>
      <c r="F214" s="20"/>
      <c r="G214" s="20"/>
      <c r="H214" s="83"/>
      <c r="I214" s="83"/>
      <c r="J214" s="20"/>
      <c r="K214" s="48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52"/>
      <c r="X214" s="20"/>
      <c r="Y214" s="20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</row>
    <row r="215" ht="15.75" customHeight="1">
      <c r="A215" s="20"/>
      <c r="B215" s="20"/>
      <c r="C215" s="20"/>
      <c r="D215" s="20"/>
      <c r="E215" s="20"/>
      <c r="F215" s="20"/>
      <c r="G215" s="20"/>
      <c r="H215" s="83"/>
      <c r="I215" s="83"/>
      <c r="J215" s="20"/>
      <c r="K215" s="48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52"/>
      <c r="X215" s="20"/>
      <c r="Y215" s="20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</row>
    <row r="216" ht="15.75" customHeight="1">
      <c r="A216" s="20"/>
      <c r="B216" s="20"/>
      <c r="C216" s="20"/>
      <c r="D216" s="20"/>
      <c r="E216" s="20"/>
      <c r="F216" s="20"/>
      <c r="G216" s="20"/>
      <c r="H216" s="83"/>
      <c r="I216" s="83"/>
      <c r="J216" s="20"/>
      <c r="K216" s="48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52"/>
      <c r="X216" s="20"/>
      <c r="Y216" s="20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</row>
    <row r="217" ht="15.75" customHeight="1">
      <c r="A217" s="20"/>
      <c r="B217" s="20"/>
      <c r="C217" s="20"/>
      <c r="D217" s="20"/>
      <c r="E217" s="20"/>
      <c r="F217" s="20"/>
      <c r="G217" s="20"/>
      <c r="H217" s="83"/>
      <c r="I217" s="83"/>
      <c r="J217" s="20"/>
      <c r="K217" s="48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52"/>
      <c r="X217" s="20"/>
      <c r="Y217" s="20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</row>
    <row r="218" ht="15.75" customHeight="1">
      <c r="A218" s="20"/>
      <c r="B218" s="20"/>
      <c r="C218" s="20"/>
      <c r="D218" s="20"/>
      <c r="E218" s="20"/>
      <c r="F218" s="20"/>
      <c r="G218" s="20"/>
      <c r="H218" s="83"/>
      <c r="I218" s="83"/>
      <c r="J218" s="20"/>
      <c r="K218" s="48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52"/>
      <c r="X218" s="20"/>
      <c r="Y218" s="20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</row>
    <row r="219" ht="15.75" customHeight="1">
      <c r="A219" s="20"/>
      <c r="B219" s="20"/>
      <c r="C219" s="20"/>
      <c r="D219" s="20"/>
      <c r="E219" s="20"/>
      <c r="F219" s="20"/>
      <c r="G219" s="20"/>
      <c r="H219" s="83"/>
      <c r="I219" s="83"/>
      <c r="J219" s="20"/>
      <c r="K219" s="48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52"/>
      <c r="X219" s="20"/>
      <c r="Y219" s="20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</row>
    <row r="220" ht="15.75" customHeight="1">
      <c r="A220" s="20"/>
      <c r="B220" s="20"/>
      <c r="C220" s="20"/>
      <c r="D220" s="20"/>
      <c r="E220" s="20"/>
      <c r="F220" s="20"/>
      <c r="G220" s="20"/>
      <c r="H220" s="83"/>
      <c r="I220" s="83"/>
      <c r="J220" s="20"/>
      <c r="K220" s="48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52"/>
      <c r="X220" s="20"/>
      <c r="Y220" s="20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</row>
    <row r="221" ht="15.75" customHeight="1">
      <c r="A221" s="20"/>
      <c r="B221" s="20"/>
      <c r="C221" s="20"/>
      <c r="D221" s="20"/>
      <c r="E221" s="20"/>
      <c r="F221" s="20"/>
      <c r="G221" s="20"/>
      <c r="H221" s="83"/>
      <c r="I221" s="83"/>
      <c r="J221" s="20"/>
      <c r="K221" s="48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52"/>
      <c r="X221" s="20"/>
      <c r="Y221" s="20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</row>
    <row r="222" ht="15.75" customHeight="1">
      <c r="A222" s="20"/>
      <c r="B222" s="20"/>
      <c r="C222" s="20"/>
      <c r="D222" s="20"/>
      <c r="E222" s="20"/>
      <c r="F222" s="20"/>
      <c r="G222" s="20"/>
      <c r="H222" s="83"/>
      <c r="I222" s="83"/>
      <c r="J222" s="20"/>
      <c r="K222" s="48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52"/>
      <c r="X222" s="20"/>
      <c r="Y222" s="20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</row>
    <row r="223" ht="15.75" customHeight="1">
      <c r="A223" s="20"/>
      <c r="B223" s="20"/>
      <c r="C223" s="20"/>
      <c r="D223" s="20"/>
      <c r="E223" s="20"/>
      <c r="F223" s="20"/>
      <c r="G223" s="20"/>
      <c r="H223" s="83"/>
      <c r="I223" s="83"/>
      <c r="J223" s="20"/>
      <c r="K223" s="48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52"/>
      <c r="X223" s="20"/>
      <c r="Y223" s="20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</row>
    <row r="224" ht="15.75" customHeight="1">
      <c r="A224" s="20"/>
      <c r="B224" s="20"/>
      <c r="C224" s="20"/>
      <c r="D224" s="20"/>
      <c r="E224" s="20"/>
      <c r="F224" s="20"/>
      <c r="G224" s="20"/>
      <c r="H224" s="83"/>
      <c r="I224" s="83"/>
      <c r="J224" s="20"/>
      <c r="K224" s="48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52"/>
      <c r="X224" s="20"/>
      <c r="Y224" s="20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</row>
    <row r="225" ht="15.75" customHeight="1">
      <c r="A225" s="20"/>
      <c r="B225" s="20"/>
      <c r="C225" s="20"/>
      <c r="D225" s="20"/>
      <c r="E225" s="20"/>
      <c r="F225" s="20"/>
      <c r="G225" s="20"/>
      <c r="H225" s="83"/>
      <c r="I225" s="83"/>
      <c r="J225" s="20"/>
      <c r="K225" s="48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52"/>
      <c r="X225" s="20"/>
      <c r="Y225" s="20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</row>
    <row r="226" ht="15.75" customHeight="1">
      <c r="A226" s="20"/>
      <c r="B226" s="20"/>
      <c r="C226" s="20"/>
      <c r="D226" s="20"/>
      <c r="E226" s="20"/>
      <c r="F226" s="20"/>
      <c r="G226" s="20"/>
      <c r="H226" s="83"/>
      <c r="I226" s="83"/>
      <c r="J226" s="20"/>
      <c r="K226" s="48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52"/>
      <c r="X226" s="20"/>
      <c r="Y226" s="20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</row>
    <row r="227" ht="15.75" customHeight="1">
      <c r="A227" s="20"/>
      <c r="B227" s="20"/>
      <c r="C227" s="20"/>
      <c r="D227" s="20"/>
      <c r="E227" s="20"/>
      <c r="F227" s="20"/>
      <c r="G227" s="20"/>
      <c r="H227" s="83"/>
      <c r="I227" s="83"/>
      <c r="J227" s="20"/>
      <c r="K227" s="48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52"/>
      <c r="X227" s="20"/>
      <c r="Y227" s="20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</row>
    <row r="228" ht="15.75" customHeight="1">
      <c r="A228" s="20"/>
      <c r="B228" s="20"/>
      <c r="C228" s="20"/>
      <c r="D228" s="20"/>
      <c r="E228" s="20"/>
      <c r="F228" s="20"/>
      <c r="G228" s="20"/>
      <c r="H228" s="83"/>
      <c r="I228" s="83"/>
      <c r="J228" s="20"/>
      <c r="K228" s="48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52"/>
      <c r="X228" s="20"/>
      <c r="Y228" s="20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</row>
    <row r="229" ht="15.75" customHeight="1">
      <c r="A229" s="20"/>
      <c r="B229" s="20"/>
      <c r="C229" s="20"/>
      <c r="D229" s="20"/>
      <c r="E229" s="20"/>
      <c r="F229" s="20"/>
      <c r="G229" s="20"/>
      <c r="H229" s="83"/>
      <c r="I229" s="83"/>
      <c r="J229" s="20"/>
      <c r="K229" s="48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52"/>
      <c r="X229" s="20"/>
      <c r="Y229" s="20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</row>
    <row r="230" ht="15.75" customHeight="1">
      <c r="A230" s="20"/>
      <c r="B230" s="20"/>
      <c r="C230" s="20"/>
      <c r="D230" s="20"/>
      <c r="E230" s="20"/>
      <c r="F230" s="20"/>
      <c r="G230" s="20"/>
      <c r="H230" s="83"/>
      <c r="I230" s="83"/>
      <c r="J230" s="20"/>
      <c r="K230" s="48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52"/>
      <c r="X230" s="20"/>
      <c r="Y230" s="20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</row>
    <row r="231" ht="15.75" customHeight="1">
      <c r="A231" s="20"/>
      <c r="B231" s="20"/>
      <c r="C231" s="20"/>
      <c r="D231" s="20"/>
      <c r="E231" s="20"/>
      <c r="F231" s="20"/>
      <c r="G231" s="20"/>
      <c r="H231" s="83"/>
      <c r="I231" s="83"/>
      <c r="J231" s="20"/>
      <c r="K231" s="48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52"/>
      <c r="X231" s="20"/>
      <c r="Y231" s="20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</row>
    <row r="232" ht="15.75" customHeight="1">
      <c r="A232" s="20"/>
      <c r="B232" s="20"/>
      <c r="C232" s="20"/>
      <c r="D232" s="20"/>
      <c r="E232" s="20"/>
      <c r="F232" s="20"/>
      <c r="G232" s="20"/>
      <c r="H232" s="83"/>
      <c r="I232" s="83"/>
      <c r="J232" s="20"/>
      <c r="K232" s="48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52"/>
      <c r="X232" s="20"/>
      <c r="Y232" s="20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</row>
    <row r="233" ht="15.75" customHeight="1">
      <c r="A233" s="20"/>
      <c r="B233" s="20"/>
      <c r="C233" s="20"/>
      <c r="D233" s="20"/>
      <c r="E233" s="20"/>
      <c r="F233" s="20"/>
      <c r="G233" s="20"/>
      <c r="H233" s="83"/>
      <c r="I233" s="83"/>
      <c r="J233" s="20"/>
      <c r="K233" s="48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52"/>
      <c r="X233" s="20"/>
      <c r="Y233" s="20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</row>
    <row r="234" ht="15.75" customHeight="1">
      <c r="A234" s="20"/>
      <c r="B234" s="20"/>
      <c r="C234" s="20"/>
      <c r="D234" s="20"/>
      <c r="E234" s="20"/>
      <c r="F234" s="20"/>
      <c r="G234" s="20"/>
      <c r="H234" s="83"/>
      <c r="I234" s="83"/>
      <c r="J234" s="20"/>
      <c r="K234" s="48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52"/>
      <c r="X234" s="20"/>
      <c r="Y234" s="20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</row>
    <row r="235" ht="15.75" customHeight="1">
      <c r="A235" s="20"/>
      <c r="B235" s="20"/>
      <c r="C235" s="20"/>
      <c r="D235" s="20"/>
      <c r="E235" s="20"/>
      <c r="F235" s="20"/>
      <c r="G235" s="20"/>
      <c r="H235" s="83"/>
      <c r="I235" s="83"/>
      <c r="J235" s="20"/>
      <c r="K235" s="48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52"/>
      <c r="X235" s="20"/>
      <c r="Y235" s="20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48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48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48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48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48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48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48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48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48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48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48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48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48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48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48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48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48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48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48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48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48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48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48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48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48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48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48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48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48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48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48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48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48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48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48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48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48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48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48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48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48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48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48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48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48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48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48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48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48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48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48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48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48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48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48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48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48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48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48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48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48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48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48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48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48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48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48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48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48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48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48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48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48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48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48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48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48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48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48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48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48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48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48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48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48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48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48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48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48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48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48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48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48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48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48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48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48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48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48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48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48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48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48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48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48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48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48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48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48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48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48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48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48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48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48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48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48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48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48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48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48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48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48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48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48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48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48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48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48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48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48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48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48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48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48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48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48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48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48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48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48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48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48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48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48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48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48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48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48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48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48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48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48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48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48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48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48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48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48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48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48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48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48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48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48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48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48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48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48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48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48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48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48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48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48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48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48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48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48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48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48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48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48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48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48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48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48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48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48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48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48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48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48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48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48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48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48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48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48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48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48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48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48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48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48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48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48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48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48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48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48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48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48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48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48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48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48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48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48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48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48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48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48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48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48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48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48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48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48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48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48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48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48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48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48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48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48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48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48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48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48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48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48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48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48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48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48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48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48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48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48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48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48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48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48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48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48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48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48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48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48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48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48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48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48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48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48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48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48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48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48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48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48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48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48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48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48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48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48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48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48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48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48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48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48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48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48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48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48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48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48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48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48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48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48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48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48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48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48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48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48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48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48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48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48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48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48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48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48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48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48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48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48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48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48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48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48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48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48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48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48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48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48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48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48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48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48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48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48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48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48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48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48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48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48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48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48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48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48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48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48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48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48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48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48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48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48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48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48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48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48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48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48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48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48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48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48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48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48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48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48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48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48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48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48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48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48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48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48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48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48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48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48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48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48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48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48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48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48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48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48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48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48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48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48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48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48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48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48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48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48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48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48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48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48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48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48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48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48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48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48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48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48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48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48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48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48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48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48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48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48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48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48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48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48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48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48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48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48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48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48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48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48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48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48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48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48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48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48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48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48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48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48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48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48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48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48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48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48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48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48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48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48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48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48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48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48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48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48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48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48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48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48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48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48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48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48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48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48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48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48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48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48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48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48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48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48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48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48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48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48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48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48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48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48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48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48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48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48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48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48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48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48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48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48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48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48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48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48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48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48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48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48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48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48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48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48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48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48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48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48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48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48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48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48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48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48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48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48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48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48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48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48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48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48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48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48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48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48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48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48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48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48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48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48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48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48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48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48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48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48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48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48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48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48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48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48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48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48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48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48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48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48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48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48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48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48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48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48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48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48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48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48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48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48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48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48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48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48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48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48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48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48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48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48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48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48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48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48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48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48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48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48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48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48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48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48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48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48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48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48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48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48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48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48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48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48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48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48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48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48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48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48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48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48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48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48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48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48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48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48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48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48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48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48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48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48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48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48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48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48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48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48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48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48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48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48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48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48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48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48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48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48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48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48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48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48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48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48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48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48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48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48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48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48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48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48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48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48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48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48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48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48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48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48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48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48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48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48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48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48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48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48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48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48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48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48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48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48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48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48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48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48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48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48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48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48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48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48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48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48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48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48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48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48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48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48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48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48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48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48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48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48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48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48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48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48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48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48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48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48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48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48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48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48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48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48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48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48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48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48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48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48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48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48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48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48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48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48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48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48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48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48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48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48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48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48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48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48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48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48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48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48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48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48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48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48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48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48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48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48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48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48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48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48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48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48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48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48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48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48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48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48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48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48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48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48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48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48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48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48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48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48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48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48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48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48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48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48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48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48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48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48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48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48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48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</row>
    <row r="1002" ht="15.75" customHeight="1">
      <c r="A1002" s="20"/>
      <c r="B1002" s="20"/>
      <c r="C1002" s="20"/>
      <c r="D1002" s="20"/>
      <c r="E1002" s="20"/>
      <c r="F1002" s="20"/>
      <c r="G1002" s="20"/>
      <c r="H1002" s="20"/>
      <c r="I1002" s="48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</row>
    <row r="1003" ht="15.75" customHeight="1">
      <c r="A1003" s="20"/>
      <c r="B1003" s="20"/>
      <c r="C1003" s="20"/>
      <c r="D1003" s="20"/>
      <c r="E1003" s="20"/>
      <c r="F1003" s="20"/>
      <c r="G1003" s="20"/>
      <c r="H1003" s="20"/>
      <c r="I1003" s="48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48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</row>
    <row r="1005" ht="15.75" customHeight="1">
      <c r="A1005" s="20"/>
      <c r="B1005" s="20"/>
      <c r="C1005" s="20"/>
      <c r="D1005" s="20"/>
      <c r="E1005" s="20"/>
      <c r="F1005" s="20"/>
      <c r="G1005" s="20"/>
      <c r="H1005" s="20"/>
      <c r="I1005" s="48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</row>
    <row r="1006" ht="15.75" customHeight="1">
      <c r="A1006" s="20"/>
      <c r="B1006" s="20"/>
      <c r="C1006" s="20"/>
      <c r="D1006" s="20"/>
      <c r="E1006" s="20"/>
      <c r="F1006" s="20"/>
      <c r="G1006" s="20"/>
      <c r="H1006" s="20"/>
      <c r="I1006" s="48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48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2"/>
      <c r="AA1007" s="22"/>
      <c r="AB1007" s="22"/>
      <c r="AC1007" s="22"/>
      <c r="AD1007" s="2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48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</row>
    <row r="1009" ht="15.75" customHeight="1">
      <c r="A1009" s="20"/>
      <c r="B1009" s="20"/>
      <c r="C1009" s="20"/>
      <c r="D1009" s="20"/>
      <c r="E1009" s="20"/>
      <c r="F1009" s="20"/>
      <c r="G1009" s="20"/>
      <c r="H1009" s="20"/>
      <c r="I1009" s="48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2"/>
      <c r="AA1009" s="22"/>
      <c r="AB1009" s="22"/>
      <c r="AC1009" s="22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</row>
    <row r="1010" ht="15.75" customHeight="1">
      <c r="A1010" s="20"/>
      <c r="B1010" s="20"/>
      <c r="C1010" s="20"/>
      <c r="D1010" s="20"/>
      <c r="E1010" s="20"/>
      <c r="F1010" s="20"/>
      <c r="G1010" s="20"/>
      <c r="H1010" s="20"/>
      <c r="I1010" s="48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2"/>
      <c r="AA1010" s="22"/>
      <c r="AB1010" s="22"/>
      <c r="AC1010" s="22"/>
      <c r="AD1010" s="22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</row>
  </sheetData>
  <mergeCells count="6">
    <mergeCell ref="A20:A21"/>
    <mergeCell ref="B20:B21"/>
    <mergeCell ref="R22:R23"/>
    <mergeCell ref="S22:S23"/>
    <mergeCell ref="T22:T23"/>
    <mergeCell ref="V22:V23"/>
  </mergeCells>
  <conditionalFormatting sqref="A6:AH1000">
    <cfRule type="expression" dxfId="14" priority="1" stopIfTrue="1">
      <formula>$B6="ELABOR. ADITIVO"</formula>
    </cfRule>
  </conditionalFormatting>
  <conditionalFormatting sqref="A6:W1010">
    <cfRule type="expression" dxfId="7" priority="2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W1010">
    <cfRule type="expression" dxfId="8" priority="3" stopIfTrue="1">
      <formula>OR($B6="RECURSOS PARLAMENTAR - EMPENHO", $B6="EMPENHAR - RECURSOS PARLAMENTAR")</formula>
    </cfRule>
  </conditionalFormatting>
  <conditionalFormatting sqref="A6:W1010">
    <cfRule type="expression" dxfId="5" priority="4" stopIfTrue="1">
      <formula>OR($B6="2º CART. CONTRATO - ELABOR. CONTRATO", $B6="AGUARDAN. ASS. CONTRATO", $B6="PUBLICAÇÃO DO CONTRATO")</formula>
    </cfRule>
  </conditionalFormatting>
  <conditionalFormatting sqref="A6:W1010">
    <cfRule type="expression" dxfId="9" priority="5" stopIfTrue="1">
      <formula>$B6="CONTRATO COM GESTOR CONTRATO"</formula>
    </cfRule>
  </conditionalFormatting>
  <conditionalFormatting sqref="A6:W1010">
    <cfRule type="expression" dxfId="10" priority="6" stopIfTrue="1">
      <formula>$B6="DEVOLVIDO PARA PAGAMENTO"</formula>
    </cfRule>
  </conditionalFormatting>
  <conditionalFormatting sqref="A6:W1010">
    <cfRule type="expression" dxfId="11" priority="7" stopIfTrue="1">
      <formula>OR($B6="LIQUIDADO", $B6="PAGO")</formula>
    </cfRule>
  </conditionalFormatting>
  <conditionalFormatting sqref="A6:W1010">
    <cfRule type="expression" dxfId="3" priority="8" stopIfTrue="1">
      <formula>$B6="ENVIADO SAF PARA TRANSF. CONTÁBIL"</formula>
    </cfRule>
  </conditionalFormatting>
  <conditionalFormatting sqref="A6:W1010">
    <cfRule type="expression" dxfId="3" priority="9" stopIfTrue="1">
      <formula>$B6="ENVIADO SAF PARA TRANSF. CONTÁBIL"</formula>
    </cfRule>
  </conditionalFormatting>
  <conditionalFormatting sqref="A6:W1010">
    <cfRule type="expression" dxfId="12" priority="10" stopIfTrue="1">
      <formula>OR($B6="LIQUIDADO", $B6="PAGO")</formula>
    </cfRule>
  </conditionalFormatting>
  <conditionalFormatting sqref="A6:W1010">
    <cfRule type="expression" dxfId="13" priority="11" stopIfTrue="1">
      <formula>$B6="DEVOLVIDO PARA PAGAMENTO"</formula>
    </cfRule>
  </conditionalFormatting>
  <conditionalFormatting sqref="A6:W1010">
    <cfRule type="expression" dxfId="9" priority="12" stopIfTrue="1">
      <formula>$B6="CONTRATO COM GESTOR CONTRATO"</formula>
    </cfRule>
  </conditionalFormatting>
  <conditionalFormatting sqref="A6:W1010">
    <cfRule type="expression" dxfId="5" priority="13" stopIfTrue="1">
      <formula>OR($B6="2º CART. CONTRATO - ELABOR. CONTRATO", $B6="AGUARDAN. ASS. CONTRATO", $B6="PUBLICAÇÃO DO CONTRATO")</formula>
    </cfRule>
  </conditionalFormatting>
  <conditionalFormatting sqref="A6:W1010">
    <cfRule type="expression" dxfId="8" priority="14" stopIfTrue="1">
      <formula>OR($B6="RECURSOS PARLAMENTAR - EMPENHO", $B6="EMPENHAR - RECURSOS PARLAMENTAR")</formula>
    </cfRule>
  </conditionalFormatting>
  <conditionalFormatting sqref="A6:W1010">
    <cfRule type="expression" dxfId="7" priority="15" stopIfTrue="1">
      <formula>OR($B6="CRIANDO O PROCESSO", $B6="PESQUIA DE PREÇOS", $B6="MANIFESTAÇÃO GESTOR", $B6="AGUARDAN. AUTORIZAÇÃO DIRIGENTE", $B6="ELABORAÇÃO DESPACHO CH SEÇ FIN")</formula>
    </cfRule>
  </conditionalFormatting>
  <dataValidations>
    <dataValidation type="list" allowBlank="1" showErrorMessage="1" sqref="I6:I1000">
      <formula1>LISTA!$O$3:$O$200</formula1>
    </dataValidation>
    <dataValidation type="list" allowBlank="1" sqref="B6:B20 B22:B1010">
      <formula1>LISTA!$E$22:$E$41</formula1>
    </dataValidation>
    <dataValidation type="list" allowBlank="1" showErrorMessage="1" sqref="H6:H1000">
      <formula1>LISTA!$E$12:$E$20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6.71"/>
    <col customWidth="1" min="2" max="2" width="23.43"/>
    <col customWidth="1" min="3" max="3" width="13.14"/>
    <col customWidth="1" min="4" max="4" width="15.86"/>
    <col customWidth="1" min="5" max="5" width="13.14"/>
    <col customWidth="1" min="6" max="6" width="19.14"/>
    <col customWidth="1" min="7" max="7" width="19.86"/>
    <col customWidth="1" min="8" max="8" width="25.14"/>
    <col customWidth="1" min="9" max="9" width="25.43"/>
    <col customWidth="1" min="10" max="10" width="15.14"/>
    <col customWidth="1" min="11" max="11" width="23.43"/>
    <col customWidth="1" min="12" max="12" width="25.43"/>
    <col customWidth="1" min="13" max="13" width="15.14"/>
    <col customWidth="1" min="14" max="19" width="25.43"/>
    <col customWidth="1" min="20" max="20" width="16.0"/>
    <col customWidth="1" min="21" max="25" width="37.0"/>
    <col customWidth="1" min="26" max="26" width="12.71"/>
    <col customWidth="1" min="27" max="27" width="41.0"/>
    <col customWidth="1" min="28" max="28" width="36.57"/>
    <col customWidth="1" min="29" max="29" width="21.71"/>
    <col customWidth="1" min="30" max="30" width="10.29"/>
    <col customWidth="1" min="31" max="31" width="13.57"/>
    <col customWidth="1" min="32" max="32" width="18.57"/>
    <col customWidth="1" min="33" max="33" width="23.57"/>
    <col customWidth="1" min="34" max="34" width="23.29"/>
    <col customWidth="1" min="35" max="35" width="8.14"/>
    <col customWidth="1" min="36" max="36" width="16.0"/>
    <col customWidth="1" min="37" max="37" width="34.29"/>
    <col customWidth="1" min="38" max="53" width="8.71"/>
  </cols>
  <sheetData>
    <row r="1" ht="39.75" customHeight="1">
      <c r="A1" s="7" t="s">
        <v>10</v>
      </c>
      <c r="B1" s="9" t="s">
        <v>11</v>
      </c>
      <c r="C1" s="9" t="s">
        <v>12</v>
      </c>
      <c r="D1" s="7"/>
      <c r="E1" s="169"/>
      <c r="F1" s="9" t="s">
        <v>15</v>
      </c>
      <c r="G1" s="15" t="s">
        <v>155</v>
      </c>
      <c r="H1" s="15" t="s">
        <v>17</v>
      </c>
      <c r="I1" s="16" t="s">
        <v>18</v>
      </c>
      <c r="J1" s="9" t="s">
        <v>19</v>
      </c>
      <c r="K1" s="170" t="s">
        <v>443</v>
      </c>
      <c r="L1" s="9" t="s">
        <v>20</v>
      </c>
      <c r="M1" s="9" t="s">
        <v>21</v>
      </c>
      <c r="N1" s="161" t="s">
        <v>6</v>
      </c>
      <c r="O1" s="161" t="s">
        <v>156</v>
      </c>
      <c r="Q1" s="18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6"/>
    </row>
    <row r="2" ht="43.5" customHeight="1">
      <c r="A2" s="28" t="s">
        <v>1008</v>
      </c>
      <c r="B2" s="28" t="s">
        <v>1009</v>
      </c>
      <c r="C2" s="31" t="s">
        <v>1010</v>
      </c>
      <c r="D2" s="33"/>
      <c r="E2" s="172"/>
      <c r="F2" s="33" t="s">
        <v>661</v>
      </c>
      <c r="G2" s="35" t="s">
        <v>1011</v>
      </c>
      <c r="H2" s="35" t="s">
        <v>1012</v>
      </c>
      <c r="I2" s="38">
        <v>111700.0</v>
      </c>
      <c r="J2" s="33" t="s">
        <v>664</v>
      </c>
      <c r="K2" s="39" t="s">
        <v>131</v>
      </c>
      <c r="L2" s="39">
        <v>46312.0</v>
      </c>
      <c r="M2" s="28" t="s">
        <v>34</v>
      </c>
      <c r="N2" s="161" t="s">
        <v>665</v>
      </c>
      <c r="O2" s="161" t="s">
        <v>144</v>
      </c>
      <c r="Q2" s="44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6"/>
    </row>
    <row r="3" ht="15.0" customHeight="1">
      <c r="A3" s="20"/>
      <c r="B3" s="20"/>
      <c r="C3" s="20"/>
      <c r="D3" s="20"/>
      <c r="E3" s="20"/>
      <c r="F3" s="20"/>
      <c r="G3" s="20"/>
      <c r="H3" s="20"/>
      <c r="I3" s="48"/>
      <c r="J3" s="20"/>
      <c r="K3" s="20"/>
      <c r="L3" s="20"/>
      <c r="M3" s="20"/>
      <c r="N3" s="20"/>
      <c r="O3" s="20"/>
      <c r="P3" s="20"/>
      <c r="Q3" s="20"/>
      <c r="R3" s="20"/>
      <c r="S3" s="52"/>
      <c r="T3" s="52"/>
      <c r="U3" s="20"/>
      <c r="V3" s="20"/>
      <c r="W3" s="20"/>
      <c r="X3" s="20"/>
      <c r="Y3" s="20"/>
      <c r="Z3" s="54"/>
      <c r="AA3" s="20"/>
      <c r="AB3" s="20"/>
      <c r="AC3" s="20"/>
      <c r="AD3" s="392"/>
      <c r="AE3" s="20"/>
      <c r="AF3" s="20"/>
      <c r="AG3" s="20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</row>
    <row r="4" ht="15.0" customHeight="1">
      <c r="A4" s="20"/>
      <c r="B4" s="20"/>
      <c r="C4" s="20"/>
      <c r="D4" s="20"/>
      <c r="E4" s="20"/>
      <c r="F4" s="20"/>
      <c r="G4" s="20"/>
      <c r="H4" s="20"/>
      <c r="I4" s="4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392"/>
      <c r="AE4" s="20"/>
      <c r="AF4" s="20"/>
      <c r="AG4" s="20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</row>
    <row r="5" ht="15.0" customHeight="1">
      <c r="A5" s="66" t="s">
        <v>52</v>
      </c>
      <c r="B5" s="173" t="s">
        <v>6</v>
      </c>
      <c r="C5" s="174" t="s">
        <v>54</v>
      </c>
      <c r="D5" s="174" t="s">
        <v>166</v>
      </c>
      <c r="E5" s="174" t="s">
        <v>56</v>
      </c>
      <c r="F5" s="174" t="s">
        <v>57</v>
      </c>
      <c r="G5" s="175" t="s">
        <v>58</v>
      </c>
      <c r="H5" s="174" t="s">
        <v>64</v>
      </c>
      <c r="I5" s="66" t="s">
        <v>65</v>
      </c>
      <c r="J5" s="176" t="s">
        <v>66</v>
      </c>
      <c r="K5" s="177" t="s">
        <v>73</v>
      </c>
      <c r="L5" s="66" t="s">
        <v>74</v>
      </c>
      <c r="M5" s="178" t="s">
        <v>75</v>
      </c>
      <c r="N5" s="66" t="s">
        <v>76</v>
      </c>
      <c r="O5" s="66" t="s">
        <v>77</v>
      </c>
      <c r="P5" s="66" t="s">
        <v>78</v>
      </c>
      <c r="Q5" s="66" t="s">
        <v>79</v>
      </c>
      <c r="R5" s="66" t="s">
        <v>80</v>
      </c>
      <c r="S5" s="66" t="s">
        <v>81</v>
      </c>
      <c r="T5" s="66" t="s">
        <v>83</v>
      </c>
      <c r="U5" s="179" t="s">
        <v>67</v>
      </c>
      <c r="V5" s="66" t="s">
        <v>68</v>
      </c>
      <c r="W5" s="66" t="s">
        <v>69</v>
      </c>
      <c r="X5" s="66" t="s">
        <v>70</v>
      </c>
      <c r="Y5" s="66" t="s">
        <v>71</v>
      </c>
      <c r="Z5" s="180" t="s">
        <v>714</v>
      </c>
      <c r="AA5" s="326" t="s">
        <v>153</v>
      </c>
      <c r="AB5" s="182"/>
      <c r="AC5" s="427" t="s">
        <v>669</v>
      </c>
      <c r="AD5" s="525" t="s">
        <v>1013</v>
      </c>
      <c r="AE5" s="395"/>
      <c r="AF5" s="83"/>
      <c r="AG5" s="20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</row>
    <row r="6" ht="15.0" customHeight="1">
      <c r="A6" s="79"/>
      <c r="B6" s="79"/>
      <c r="C6" s="79" t="s">
        <v>1014</v>
      </c>
      <c r="D6" s="79"/>
      <c r="E6" s="79">
        <v>180422.0</v>
      </c>
      <c r="F6" s="94">
        <v>111700.0</v>
      </c>
      <c r="G6" s="86"/>
      <c r="H6" s="79" t="s">
        <v>116</v>
      </c>
      <c r="I6" s="79" t="s">
        <v>887</v>
      </c>
      <c r="J6" s="94"/>
      <c r="K6" s="94" t="s">
        <v>1015</v>
      </c>
      <c r="L6" s="79" t="s">
        <v>1016</v>
      </c>
      <c r="M6" s="84"/>
      <c r="N6" s="79"/>
      <c r="O6" s="79"/>
      <c r="P6" s="79"/>
      <c r="Q6" s="79"/>
      <c r="R6" s="79"/>
      <c r="S6" s="79"/>
      <c r="T6" s="79" t="s">
        <v>100</v>
      </c>
      <c r="U6" s="79"/>
      <c r="V6" s="79"/>
      <c r="W6" s="79"/>
      <c r="X6" s="79"/>
      <c r="Y6" s="79"/>
      <c r="Z6" s="85"/>
      <c r="AA6" s="331">
        <f>SUM(G6:G16)</f>
        <v>0</v>
      </c>
      <c r="AB6" s="190"/>
      <c r="AC6" s="430"/>
      <c r="AD6" s="233"/>
      <c r="AE6" s="398"/>
      <c r="AF6" s="405"/>
      <c r="AG6" s="455"/>
      <c r="AH6" s="406"/>
      <c r="AI6" s="406"/>
      <c r="AJ6" s="406"/>
      <c r="AK6" s="406"/>
      <c r="AL6" s="406"/>
      <c r="AM6" s="406"/>
      <c r="AN6" s="406"/>
      <c r="AO6" s="406"/>
      <c r="AP6" s="406"/>
      <c r="AQ6" s="406"/>
      <c r="AR6" s="406"/>
      <c r="AS6" s="406"/>
      <c r="AT6" s="406"/>
      <c r="AU6" s="406"/>
      <c r="AV6" s="406"/>
      <c r="AW6" s="406"/>
      <c r="AX6" s="406"/>
      <c r="AY6" s="406"/>
      <c r="AZ6" s="406"/>
      <c r="BA6" s="406"/>
    </row>
    <row r="7" ht="15.0" customHeight="1">
      <c r="A7" s="123"/>
      <c r="B7" s="123"/>
      <c r="C7" s="123"/>
      <c r="D7" s="123"/>
      <c r="E7" s="123"/>
      <c r="F7" s="123"/>
      <c r="G7" s="125"/>
      <c r="H7" s="123"/>
      <c r="I7" s="123"/>
      <c r="J7" s="128"/>
      <c r="K7" s="128"/>
      <c r="L7" s="123"/>
      <c r="M7" s="124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6"/>
      <c r="AA7" s="129"/>
      <c r="AB7" s="129"/>
      <c r="AC7" s="431"/>
      <c r="AD7" s="123"/>
      <c r="AE7" s="125"/>
      <c r="AF7" s="164"/>
      <c r="AG7" s="450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2"/>
    </row>
    <row r="8" ht="15.0" customHeight="1">
      <c r="A8" s="123"/>
      <c r="B8" s="123"/>
      <c r="C8" s="123"/>
      <c r="D8" s="123"/>
      <c r="E8" s="123"/>
      <c r="F8" s="123"/>
      <c r="G8" s="125"/>
      <c r="H8" s="123"/>
      <c r="I8" s="123"/>
      <c r="J8" s="128"/>
      <c r="K8" s="128"/>
      <c r="L8" s="123"/>
      <c r="M8" s="124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6"/>
      <c r="AA8" s="129"/>
      <c r="AB8" s="129"/>
      <c r="AC8" s="431"/>
      <c r="AD8" s="123"/>
      <c r="AE8" s="125"/>
      <c r="AF8" s="164"/>
      <c r="AG8" s="131"/>
      <c r="AH8" s="502"/>
      <c r="AI8" s="502"/>
      <c r="AJ8" s="502"/>
      <c r="AK8" s="502"/>
      <c r="AL8" s="502"/>
      <c r="AM8" s="502"/>
      <c r="AN8" s="502"/>
      <c r="AO8" s="502"/>
      <c r="AP8" s="502"/>
      <c r="AQ8" s="502"/>
      <c r="AR8" s="502"/>
      <c r="AS8" s="502"/>
      <c r="AT8" s="502"/>
      <c r="AU8" s="502"/>
      <c r="AV8" s="502"/>
      <c r="AW8" s="502"/>
      <c r="AX8" s="502"/>
      <c r="AY8" s="502"/>
      <c r="AZ8" s="502"/>
      <c r="BA8" s="502"/>
    </row>
    <row r="9">
      <c r="A9" s="123"/>
      <c r="B9" s="123"/>
      <c r="C9" s="123"/>
      <c r="D9" s="123"/>
      <c r="E9" s="123"/>
      <c r="F9" s="123"/>
      <c r="G9" s="125"/>
      <c r="H9" s="123"/>
      <c r="I9" s="123"/>
      <c r="J9" s="128"/>
      <c r="K9" s="128"/>
      <c r="L9" s="123"/>
      <c r="M9" s="124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6"/>
      <c r="AA9" s="129"/>
      <c r="AB9" s="129"/>
      <c r="AC9" s="431"/>
      <c r="AD9" s="123"/>
      <c r="AE9" s="125"/>
      <c r="AF9" s="130"/>
      <c r="AG9" s="356"/>
      <c r="AH9" s="503"/>
      <c r="AI9" s="503"/>
      <c r="AJ9" s="503"/>
      <c r="AK9" s="503"/>
      <c r="AL9" s="503"/>
      <c r="AM9" s="503"/>
      <c r="AN9" s="503"/>
      <c r="AO9" s="503"/>
      <c r="AP9" s="503"/>
      <c r="AQ9" s="503"/>
      <c r="AR9" s="503"/>
      <c r="AS9" s="503"/>
      <c r="AT9" s="503"/>
      <c r="AU9" s="503"/>
      <c r="AV9" s="503"/>
      <c r="AW9" s="503"/>
      <c r="AX9" s="503"/>
      <c r="AY9" s="503"/>
      <c r="AZ9" s="503"/>
      <c r="BA9" s="503"/>
    </row>
    <row r="10">
      <c r="A10" s="123"/>
      <c r="B10" s="123"/>
      <c r="C10" s="123"/>
      <c r="D10" s="123"/>
      <c r="E10" s="123"/>
      <c r="F10" s="123"/>
      <c r="G10" s="125"/>
      <c r="H10" s="123"/>
      <c r="I10" s="123"/>
      <c r="J10" s="128"/>
      <c r="K10" s="128"/>
      <c r="L10" s="123"/>
      <c r="M10" s="124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6"/>
      <c r="AA10" s="129"/>
      <c r="AB10" s="129"/>
      <c r="AC10" s="431"/>
      <c r="AD10" s="123"/>
      <c r="AE10" s="125"/>
      <c r="AF10" s="130"/>
      <c r="AG10" s="356"/>
      <c r="AH10" s="503"/>
      <c r="AI10" s="503"/>
      <c r="AJ10" s="503"/>
      <c r="AK10" s="503"/>
      <c r="AL10" s="503"/>
      <c r="AM10" s="503"/>
      <c r="AN10" s="503"/>
      <c r="AO10" s="503"/>
      <c r="AP10" s="503"/>
      <c r="AQ10" s="503"/>
      <c r="AR10" s="503"/>
      <c r="AS10" s="503"/>
      <c r="AT10" s="503"/>
      <c r="AU10" s="503"/>
      <c r="AV10" s="503"/>
      <c r="AW10" s="503"/>
      <c r="AX10" s="503"/>
      <c r="AY10" s="503"/>
      <c r="AZ10" s="503"/>
      <c r="BA10" s="503"/>
    </row>
    <row r="11">
      <c r="A11" s="123"/>
      <c r="B11" s="123"/>
      <c r="C11" s="123"/>
      <c r="D11" s="123"/>
      <c r="E11" s="123"/>
      <c r="F11" s="123"/>
      <c r="G11" s="125"/>
      <c r="H11" s="123"/>
      <c r="I11" s="123"/>
      <c r="J11" s="128"/>
      <c r="K11" s="128"/>
      <c r="L11" s="123"/>
      <c r="M11" s="124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6"/>
      <c r="AA11" s="129"/>
      <c r="AB11" s="129"/>
      <c r="AC11" s="431"/>
      <c r="AD11" s="123"/>
      <c r="AE11" s="125"/>
      <c r="AF11" s="130"/>
      <c r="AG11" s="356"/>
      <c r="AH11" s="503"/>
      <c r="AI11" s="503"/>
      <c r="AJ11" s="503"/>
      <c r="AK11" s="503"/>
      <c r="AL11" s="503"/>
      <c r="AM11" s="503"/>
      <c r="AN11" s="503"/>
      <c r="AO11" s="503"/>
      <c r="AP11" s="503"/>
      <c r="AQ11" s="503"/>
      <c r="AR11" s="503"/>
      <c r="AS11" s="503"/>
      <c r="AT11" s="503"/>
      <c r="AU11" s="503"/>
      <c r="AV11" s="503"/>
      <c r="AW11" s="503"/>
      <c r="AX11" s="503"/>
      <c r="AY11" s="503"/>
      <c r="AZ11" s="503"/>
      <c r="BA11" s="503"/>
    </row>
    <row r="12">
      <c r="A12" s="123"/>
      <c r="B12" s="123"/>
      <c r="C12" s="123"/>
      <c r="D12" s="123"/>
      <c r="E12" s="123"/>
      <c r="F12" s="123"/>
      <c r="G12" s="125"/>
      <c r="H12" s="123"/>
      <c r="I12" s="123"/>
      <c r="J12" s="128"/>
      <c r="K12" s="128"/>
      <c r="L12" s="123"/>
      <c r="M12" s="124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6"/>
      <c r="AA12" s="129"/>
      <c r="AB12" s="129"/>
      <c r="AC12" s="431"/>
      <c r="AD12" s="123"/>
      <c r="AE12" s="125"/>
      <c r="AF12" s="130"/>
      <c r="AG12" s="356"/>
      <c r="AH12" s="503"/>
      <c r="AI12" s="503"/>
      <c r="AJ12" s="503"/>
      <c r="AK12" s="503"/>
      <c r="AL12" s="503"/>
      <c r="AM12" s="503"/>
      <c r="AN12" s="503"/>
      <c r="AO12" s="503"/>
      <c r="AP12" s="503"/>
      <c r="AQ12" s="503"/>
      <c r="AR12" s="503"/>
      <c r="AS12" s="503"/>
      <c r="AT12" s="503"/>
      <c r="AU12" s="503"/>
      <c r="AV12" s="503"/>
      <c r="AW12" s="503"/>
      <c r="AX12" s="503"/>
      <c r="AY12" s="503"/>
      <c r="AZ12" s="503"/>
      <c r="BA12" s="503"/>
    </row>
    <row r="13">
      <c r="A13" s="123"/>
      <c r="B13" s="123"/>
      <c r="C13" s="123"/>
      <c r="D13" s="123"/>
      <c r="E13" s="123"/>
      <c r="F13" s="123"/>
      <c r="G13" s="125"/>
      <c r="H13" s="123"/>
      <c r="I13" s="123"/>
      <c r="J13" s="128"/>
      <c r="K13" s="128"/>
      <c r="L13" s="123"/>
      <c r="M13" s="124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6"/>
      <c r="AA13" s="129"/>
      <c r="AB13" s="129"/>
      <c r="AC13" s="431"/>
      <c r="AD13" s="123"/>
      <c r="AE13" s="125"/>
      <c r="AF13" s="130"/>
      <c r="AG13" s="356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</row>
    <row r="14">
      <c r="A14" s="123"/>
      <c r="B14" s="123"/>
      <c r="C14" s="123"/>
      <c r="D14" s="123"/>
      <c r="E14" s="123"/>
      <c r="F14" s="123"/>
      <c r="G14" s="125"/>
      <c r="H14" s="123"/>
      <c r="I14" s="123"/>
      <c r="J14" s="128"/>
      <c r="K14" s="128"/>
      <c r="L14" s="123"/>
      <c r="M14" s="124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6"/>
      <c r="AA14" s="129"/>
      <c r="AB14" s="129"/>
      <c r="AC14" s="431"/>
      <c r="AD14" s="123"/>
      <c r="AE14" s="125"/>
      <c r="AF14" s="130"/>
      <c r="AG14" s="356"/>
      <c r="AH14" s="503"/>
      <c r="AI14" s="503"/>
      <c r="AJ14" s="503"/>
      <c r="AK14" s="503"/>
      <c r="AL14" s="503"/>
      <c r="AM14" s="503"/>
      <c r="AN14" s="503"/>
      <c r="AO14" s="503"/>
      <c r="AP14" s="503"/>
      <c r="AQ14" s="503"/>
      <c r="AR14" s="503"/>
      <c r="AS14" s="503"/>
      <c r="AT14" s="503"/>
      <c r="AU14" s="503"/>
      <c r="AV14" s="503"/>
      <c r="AW14" s="503"/>
      <c r="AX14" s="503"/>
      <c r="AY14" s="503"/>
      <c r="AZ14" s="503"/>
      <c r="BA14" s="503"/>
    </row>
    <row r="15">
      <c r="A15" s="123"/>
      <c r="B15" s="123"/>
      <c r="C15" s="123"/>
      <c r="D15" s="123"/>
      <c r="E15" s="123"/>
      <c r="F15" s="123"/>
      <c r="G15" s="125"/>
      <c r="H15" s="123"/>
      <c r="I15" s="123"/>
      <c r="J15" s="128"/>
      <c r="K15" s="128"/>
      <c r="L15" s="123"/>
      <c r="M15" s="124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6"/>
      <c r="AA15" s="129"/>
      <c r="AB15" s="129"/>
      <c r="AC15" s="431"/>
      <c r="AD15" s="123"/>
      <c r="AE15" s="125"/>
      <c r="AF15" s="130"/>
      <c r="AG15" s="356"/>
      <c r="AH15" s="503"/>
      <c r="AI15" s="503"/>
      <c r="AJ15" s="503"/>
      <c r="AK15" s="503"/>
      <c r="AL15" s="503"/>
      <c r="AM15" s="503"/>
      <c r="AN15" s="503"/>
      <c r="AO15" s="503"/>
      <c r="AP15" s="503"/>
      <c r="AQ15" s="503"/>
      <c r="AR15" s="503"/>
      <c r="AS15" s="503"/>
      <c r="AT15" s="503"/>
      <c r="AU15" s="503"/>
      <c r="AV15" s="503"/>
      <c r="AW15" s="503"/>
      <c r="AX15" s="503"/>
      <c r="AY15" s="503"/>
      <c r="AZ15" s="503"/>
      <c r="BA15" s="503"/>
    </row>
    <row r="16">
      <c r="A16" s="123"/>
      <c r="B16" s="123"/>
      <c r="C16" s="123"/>
      <c r="D16" s="123"/>
      <c r="E16" s="123"/>
      <c r="F16" s="123"/>
      <c r="G16" s="125"/>
      <c r="H16" s="123"/>
      <c r="I16" s="123"/>
      <c r="J16" s="128"/>
      <c r="K16" s="128"/>
      <c r="L16" s="123"/>
      <c r="M16" s="124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6"/>
      <c r="AA16" s="129"/>
      <c r="AB16" s="129"/>
      <c r="AC16" s="431"/>
      <c r="AD16" s="123"/>
      <c r="AE16" s="125"/>
      <c r="AF16" s="130"/>
      <c r="AG16" s="356"/>
      <c r="AH16" s="503"/>
      <c r="AI16" s="503"/>
      <c r="AJ16" s="503"/>
      <c r="AK16" s="503"/>
      <c r="AL16" s="503"/>
      <c r="AM16" s="503"/>
      <c r="AN16" s="503"/>
      <c r="AO16" s="503"/>
      <c r="AP16" s="503"/>
      <c r="AQ16" s="503"/>
      <c r="AR16" s="503"/>
      <c r="AS16" s="503"/>
      <c r="AT16" s="503"/>
      <c r="AU16" s="503"/>
      <c r="AV16" s="503"/>
      <c r="AW16" s="503"/>
      <c r="AX16" s="503"/>
      <c r="AY16" s="503"/>
      <c r="AZ16" s="503"/>
      <c r="BA16" s="503"/>
    </row>
    <row r="17">
      <c r="A17" s="123"/>
      <c r="B17" s="123"/>
      <c r="C17" s="123"/>
      <c r="D17" s="123"/>
      <c r="E17" s="123"/>
      <c r="F17" s="123"/>
      <c r="G17" s="125"/>
      <c r="H17" s="123"/>
      <c r="I17" s="123"/>
      <c r="J17" s="128"/>
      <c r="K17" s="128"/>
      <c r="L17" s="123"/>
      <c r="M17" s="124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6"/>
      <c r="AA17" s="129"/>
      <c r="AB17" s="129"/>
      <c r="AC17" s="431"/>
      <c r="AD17" s="123"/>
      <c r="AE17" s="125"/>
      <c r="AF17" s="130"/>
      <c r="AG17" s="356"/>
      <c r="AH17" s="503"/>
      <c r="AI17" s="503"/>
      <c r="AJ17" s="503"/>
      <c r="AK17" s="503"/>
      <c r="AL17" s="503"/>
      <c r="AM17" s="503"/>
      <c r="AN17" s="503"/>
      <c r="AO17" s="503"/>
      <c r="AP17" s="503"/>
      <c r="AQ17" s="503"/>
      <c r="AR17" s="503"/>
      <c r="AS17" s="503"/>
      <c r="AT17" s="503"/>
      <c r="AU17" s="503"/>
      <c r="AV17" s="503"/>
      <c r="AW17" s="503"/>
      <c r="AX17" s="503"/>
      <c r="AY17" s="503"/>
      <c r="AZ17" s="503"/>
      <c r="BA17" s="503"/>
    </row>
    <row r="18">
      <c r="A18" s="123"/>
      <c r="B18" s="123"/>
      <c r="C18" s="123"/>
      <c r="D18" s="123"/>
      <c r="E18" s="123"/>
      <c r="F18" s="123"/>
      <c r="G18" s="125"/>
      <c r="H18" s="123"/>
      <c r="I18" s="123"/>
      <c r="J18" s="128"/>
      <c r="K18" s="128"/>
      <c r="L18" s="123"/>
      <c r="M18" s="124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6"/>
      <c r="AA18" s="129"/>
      <c r="AB18" s="129"/>
      <c r="AC18" s="431"/>
      <c r="AD18" s="123"/>
      <c r="AE18" s="125"/>
      <c r="AF18" s="130"/>
      <c r="AG18" s="356"/>
      <c r="AH18" s="503"/>
      <c r="AI18" s="503"/>
      <c r="AJ18" s="503"/>
      <c r="AK18" s="503"/>
      <c r="AL18" s="503"/>
      <c r="AM18" s="503"/>
      <c r="AN18" s="503"/>
      <c r="AO18" s="503"/>
      <c r="AP18" s="503"/>
      <c r="AQ18" s="503"/>
      <c r="AR18" s="503"/>
      <c r="AS18" s="503"/>
      <c r="AT18" s="503"/>
      <c r="AU18" s="503"/>
      <c r="AV18" s="503"/>
      <c r="AW18" s="503"/>
      <c r="AX18" s="503"/>
      <c r="AY18" s="503"/>
      <c r="AZ18" s="503"/>
      <c r="BA18" s="503"/>
    </row>
    <row r="19">
      <c r="A19" s="123"/>
      <c r="B19" s="123"/>
      <c r="C19" s="123"/>
      <c r="D19" s="123"/>
      <c r="E19" s="123"/>
      <c r="F19" s="123"/>
      <c r="G19" s="125"/>
      <c r="H19" s="123"/>
      <c r="I19" s="123"/>
      <c r="J19" s="128"/>
      <c r="K19" s="128"/>
      <c r="L19" s="123"/>
      <c r="M19" s="124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6"/>
      <c r="AA19" s="129"/>
      <c r="AB19" s="129"/>
      <c r="AC19" s="431"/>
      <c r="AD19" s="123"/>
      <c r="AE19" s="125"/>
      <c r="AF19" s="130"/>
      <c r="AG19" s="308"/>
      <c r="AH19" s="503"/>
      <c r="AI19" s="503"/>
      <c r="AJ19" s="503"/>
      <c r="AK19" s="503"/>
      <c r="AL19" s="503"/>
      <c r="AM19" s="503"/>
      <c r="AN19" s="503"/>
      <c r="AO19" s="503"/>
      <c r="AP19" s="503"/>
      <c r="AQ19" s="503"/>
      <c r="AR19" s="503"/>
      <c r="AS19" s="503"/>
      <c r="AT19" s="503"/>
      <c r="AU19" s="503"/>
      <c r="AV19" s="503"/>
      <c r="AW19" s="503"/>
      <c r="AX19" s="503"/>
      <c r="AY19" s="503"/>
      <c r="AZ19" s="503"/>
      <c r="BA19" s="503"/>
    </row>
    <row r="20">
      <c r="A20" s="123"/>
      <c r="B20" s="123"/>
      <c r="C20" s="123"/>
      <c r="D20" s="123"/>
      <c r="E20" s="123"/>
      <c r="F20" s="123"/>
      <c r="G20" s="125"/>
      <c r="H20" s="123"/>
      <c r="I20" s="123"/>
      <c r="J20" s="128"/>
      <c r="K20" s="128"/>
      <c r="L20" s="123"/>
      <c r="M20" s="124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6"/>
      <c r="AA20" s="129"/>
      <c r="AB20" s="129"/>
      <c r="AC20" s="431"/>
      <c r="AD20" s="123"/>
      <c r="AE20" s="125"/>
      <c r="AF20" s="130"/>
      <c r="AG20" s="356"/>
      <c r="AH20" s="503"/>
      <c r="AI20" s="503"/>
      <c r="AJ20" s="503"/>
      <c r="AK20" s="503"/>
      <c r="AL20" s="503"/>
      <c r="AM20" s="503"/>
      <c r="AN20" s="503"/>
      <c r="AO20" s="503"/>
      <c r="AP20" s="503"/>
      <c r="AQ20" s="503"/>
      <c r="AR20" s="503"/>
      <c r="AS20" s="503"/>
      <c r="AT20" s="503"/>
      <c r="AU20" s="503"/>
      <c r="AV20" s="503"/>
      <c r="AW20" s="503"/>
      <c r="AX20" s="503"/>
      <c r="AY20" s="503"/>
      <c r="AZ20" s="503"/>
      <c r="BA20" s="503"/>
    </row>
    <row r="21">
      <c r="A21" s="123"/>
      <c r="B21" s="123"/>
      <c r="C21" s="123"/>
      <c r="D21" s="123"/>
      <c r="E21" s="123"/>
      <c r="F21" s="123"/>
      <c r="G21" s="125"/>
      <c r="H21" s="123"/>
      <c r="I21" s="123"/>
      <c r="J21" s="128"/>
      <c r="K21" s="128"/>
      <c r="L21" s="123"/>
      <c r="M21" s="124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6"/>
      <c r="AA21" s="129"/>
      <c r="AB21" s="129"/>
      <c r="AC21" s="431"/>
      <c r="AD21" s="123"/>
      <c r="AE21" s="125"/>
      <c r="AF21" s="130"/>
      <c r="AG21" s="356"/>
      <c r="AH21" s="503"/>
      <c r="AI21" s="503"/>
      <c r="AJ21" s="503"/>
      <c r="AK21" s="503"/>
      <c r="AL21" s="503"/>
      <c r="AM21" s="503"/>
      <c r="AN21" s="503"/>
      <c r="AO21" s="503"/>
      <c r="AP21" s="503"/>
      <c r="AQ21" s="503"/>
      <c r="AR21" s="503"/>
      <c r="AS21" s="503"/>
      <c r="AT21" s="503"/>
      <c r="AU21" s="503"/>
      <c r="AV21" s="503"/>
      <c r="AW21" s="503"/>
      <c r="AX21" s="503"/>
      <c r="AY21" s="503"/>
      <c r="AZ21" s="503"/>
      <c r="BA21" s="503"/>
    </row>
    <row r="22">
      <c r="A22" s="123"/>
      <c r="B22" s="123"/>
      <c r="C22" s="123"/>
      <c r="D22" s="123"/>
      <c r="E22" s="123"/>
      <c r="F22" s="123"/>
      <c r="G22" s="125"/>
      <c r="H22" s="123"/>
      <c r="I22" s="123"/>
      <c r="J22" s="128"/>
      <c r="K22" s="128"/>
      <c r="L22" s="123"/>
      <c r="M22" s="124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6"/>
      <c r="AA22" s="129"/>
      <c r="AB22" s="129"/>
      <c r="AC22" s="431"/>
      <c r="AD22" s="123"/>
      <c r="AE22" s="125"/>
      <c r="AF22" s="130"/>
      <c r="AG22" s="356"/>
      <c r="AH22" s="503"/>
      <c r="AI22" s="503"/>
      <c r="AJ22" s="503"/>
      <c r="AK22" s="503"/>
      <c r="AL22" s="503"/>
      <c r="AM22" s="503"/>
      <c r="AN22" s="503"/>
      <c r="AO22" s="503"/>
      <c r="AP22" s="503"/>
      <c r="AQ22" s="503"/>
      <c r="AR22" s="503"/>
      <c r="AS22" s="503"/>
      <c r="AT22" s="503"/>
      <c r="AU22" s="503"/>
      <c r="AV22" s="503"/>
      <c r="AW22" s="503"/>
      <c r="AX22" s="503"/>
      <c r="AY22" s="503"/>
      <c r="AZ22" s="503"/>
      <c r="BA22" s="503"/>
    </row>
    <row r="23">
      <c r="A23" s="123"/>
      <c r="B23" s="123"/>
      <c r="C23" s="123"/>
      <c r="D23" s="123"/>
      <c r="E23" s="123"/>
      <c r="F23" s="123"/>
      <c r="G23" s="125"/>
      <c r="H23" s="123"/>
      <c r="I23" s="123"/>
      <c r="J23" s="128"/>
      <c r="K23" s="128"/>
      <c r="L23" s="123"/>
      <c r="M23" s="124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6"/>
      <c r="AA23" s="129"/>
      <c r="AB23" s="129"/>
      <c r="AC23" s="431"/>
      <c r="AD23" s="123"/>
      <c r="AE23" s="125"/>
      <c r="AF23" s="130"/>
      <c r="AG23" s="356"/>
      <c r="AH23" s="503"/>
      <c r="AI23" s="503"/>
      <c r="AJ23" s="503"/>
      <c r="AK23" s="503"/>
      <c r="AL23" s="503"/>
      <c r="AM23" s="503"/>
      <c r="AN23" s="503"/>
      <c r="AO23" s="503"/>
      <c r="AP23" s="503"/>
      <c r="AQ23" s="503"/>
      <c r="AR23" s="503"/>
      <c r="AS23" s="503"/>
      <c r="AT23" s="503"/>
      <c r="AU23" s="503"/>
      <c r="AV23" s="503"/>
      <c r="AW23" s="503"/>
      <c r="AX23" s="503"/>
      <c r="AY23" s="503"/>
      <c r="AZ23" s="503"/>
      <c r="BA23" s="503"/>
    </row>
    <row r="24">
      <c r="A24" s="123"/>
      <c r="B24" s="123"/>
      <c r="C24" s="123"/>
      <c r="D24" s="123"/>
      <c r="E24" s="123"/>
      <c r="F24" s="123"/>
      <c r="G24" s="125"/>
      <c r="H24" s="123"/>
      <c r="I24" s="123"/>
      <c r="J24" s="128"/>
      <c r="K24" s="128"/>
      <c r="L24" s="123"/>
      <c r="M24" s="124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6"/>
      <c r="AA24" s="129"/>
      <c r="AB24" s="129"/>
      <c r="AC24" s="431"/>
      <c r="AD24" s="123"/>
      <c r="AE24" s="125"/>
      <c r="AF24" s="130"/>
      <c r="AG24" s="356"/>
      <c r="AH24" s="503"/>
      <c r="AI24" s="503"/>
      <c r="AJ24" s="503"/>
      <c r="AK24" s="503"/>
      <c r="AL24" s="503"/>
      <c r="AM24" s="503"/>
      <c r="AN24" s="503"/>
      <c r="AO24" s="503"/>
      <c r="AP24" s="503"/>
      <c r="AQ24" s="503"/>
      <c r="AR24" s="503"/>
      <c r="AS24" s="503"/>
      <c r="AT24" s="503"/>
      <c r="AU24" s="503"/>
      <c r="AV24" s="503"/>
      <c r="AW24" s="503"/>
      <c r="AX24" s="503"/>
      <c r="AY24" s="503"/>
      <c r="AZ24" s="503"/>
      <c r="BA24" s="503"/>
    </row>
    <row r="25">
      <c r="A25" s="123"/>
      <c r="B25" s="123"/>
      <c r="C25" s="123"/>
      <c r="D25" s="123"/>
      <c r="E25" s="123"/>
      <c r="F25" s="123"/>
      <c r="G25" s="125"/>
      <c r="H25" s="123"/>
      <c r="I25" s="123"/>
      <c r="J25" s="128"/>
      <c r="K25" s="128"/>
      <c r="L25" s="123"/>
      <c r="M25" s="124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6"/>
      <c r="AA25" s="129"/>
      <c r="AB25" s="129"/>
      <c r="AC25" s="431"/>
      <c r="AD25" s="123"/>
      <c r="AE25" s="125"/>
      <c r="AF25" s="130"/>
      <c r="AG25" s="356"/>
      <c r="AH25" s="503"/>
      <c r="AI25" s="503"/>
      <c r="AJ25" s="503"/>
      <c r="AK25" s="503"/>
      <c r="AL25" s="503"/>
      <c r="AM25" s="503"/>
      <c r="AN25" s="503"/>
      <c r="AO25" s="503"/>
      <c r="AP25" s="503"/>
      <c r="AQ25" s="503"/>
      <c r="AR25" s="503"/>
      <c r="AS25" s="503"/>
      <c r="AT25" s="503"/>
      <c r="AU25" s="503"/>
      <c r="AV25" s="503"/>
      <c r="AW25" s="503"/>
      <c r="AX25" s="503"/>
      <c r="AY25" s="503"/>
      <c r="AZ25" s="503"/>
      <c r="BA25" s="503"/>
    </row>
    <row r="26">
      <c r="A26" s="123"/>
      <c r="B26" s="123"/>
      <c r="C26" s="123"/>
      <c r="D26" s="123"/>
      <c r="E26" s="123"/>
      <c r="F26" s="123"/>
      <c r="G26" s="125"/>
      <c r="H26" s="123"/>
      <c r="I26" s="123"/>
      <c r="J26" s="128"/>
      <c r="K26" s="128"/>
      <c r="L26" s="123"/>
      <c r="M26" s="124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6"/>
      <c r="AA26" s="129"/>
      <c r="AB26" s="129"/>
      <c r="AC26" s="431"/>
      <c r="AD26" s="123"/>
      <c r="AE26" s="125"/>
      <c r="AF26" s="130"/>
      <c r="AG26" s="356"/>
      <c r="AH26" s="503"/>
      <c r="AI26" s="503"/>
      <c r="AJ26" s="503"/>
      <c r="AK26" s="503"/>
      <c r="AL26" s="503"/>
      <c r="AM26" s="503"/>
      <c r="AN26" s="503"/>
      <c r="AO26" s="503"/>
      <c r="AP26" s="503"/>
      <c r="AQ26" s="503"/>
      <c r="AR26" s="503"/>
      <c r="AS26" s="503"/>
      <c r="AT26" s="503"/>
      <c r="AU26" s="503"/>
      <c r="AV26" s="503"/>
      <c r="AW26" s="503"/>
      <c r="AX26" s="503"/>
      <c r="AY26" s="503"/>
      <c r="AZ26" s="503"/>
      <c r="BA26" s="503"/>
    </row>
    <row r="27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4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9"/>
      <c r="AB27" s="129"/>
      <c r="AC27" s="431"/>
      <c r="AD27" s="123"/>
      <c r="AE27" s="125"/>
      <c r="AF27" s="130"/>
      <c r="AG27" s="356"/>
      <c r="AH27" s="503"/>
      <c r="AI27" s="503"/>
      <c r="AJ27" s="503"/>
      <c r="AK27" s="503"/>
      <c r="AL27" s="503"/>
      <c r="AM27" s="503"/>
      <c r="AN27" s="503"/>
      <c r="AO27" s="503"/>
      <c r="AP27" s="503"/>
      <c r="AQ27" s="503"/>
      <c r="AR27" s="503"/>
      <c r="AS27" s="503"/>
      <c r="AT27" s="503"/>
      <c r="AU27" s="503"/>
      <c r="AV27" s="503"/>
      <c r="AW27" s="503"/>
      <c r="AX27" s="503"/>
      <c r="AY27" s="503"/>
      <c r="AZ27" s="503"/>
      <c r="BA27" s="503"/>
    </row>
    <row r="28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63"/>
      <c r="L28" s="123"/>
      <c r="M28" s="124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6"/>
      <c r="AA28" s="129"/>
      <c r="AB28" s="129"/>
      <c r="AC28" s="431"/>
      <c r="AD28" s="123"/>
      <c r="AE28" s="123"/>
      <c r="AF28" s="130"/>
      <c r="AG28" s="356"/>
      <c r="AH28" s="503"/>
      <c r="AI28" s="503"/>
      <c r="AJ28" s="503"/>
      <c r="AK28" s="503"/>
      <c r="AL28" s="503"/>
      <c r="AM28" s="503"/>
      <c r="AN28" s="503"/>
      <c r="AO28" s="503"/>
      <c r="AP28" s="503"/>
      <c r="AQ28" s="503"/>
      <c r="AR28" s="503"/>
      <c r="AS28" s="503"/>
      <c r="AT28" s="503"/>
      <c r="AU28" s="503"/>
      <c r="AV28" s="503"/>
      <c r="AW28" s="503"/>
      <c r="AX28" s="503"/>
      <c r="AY28" s="503"/>
      <c r="AZ28" s="503"/>
      <c r="BA28" s="503"/>
    </row>
    <row r="29">
      <c r="A29" s="123"/>
      <c r="B29" s="123"/>
      <c r="C29" s="123"/>
      <c r="D29" s="123"/>
      <c r="E29" s="123"/>
      <c r="F29" s="126"/>
      <c r="G29" s="123"/>
      <c r="H29" s="123"/>
      <c r="I29" s="123"/>
      <c r="J29" s="123"/>
      <c r="K29" s="163"/>
      <c r="L29" s="123"/>
      <c r="M29" s="124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6"/>
      <c r="AA29" s="129"/>
      <c r="AB29" s="129"/>
      <c r="AC29" s="431"/>
      <c r="AD29" s="123"/>
      <c r="AE29" s="123"/>
      <c r="AF29" s="130"/>
      <c r="AG29" s="356"/>
      <c r="AH29" s="503"/>
      <c r="AI29" s="503"/>
      <c r="AJ29" s="503"/>
      <c r="AK29" s="503"/>
      <c r="AL29" s="503"/>
      <c r="AM29" s="503"/>
      <c r="AN29" s="503"/>
      <c r="AO29" s="503"/>
      <c r="AP29" s="503"/>
      <c r="AQ29" s="503"/>
      <c r="AR29" s="503"/>
      <c r="AS29" s="503"/>
      <c r="AT29" s="503"/>
      <c r="AU29" s="503"/>
      <c r="AV29" s="503"/>
      <c r="AW29" s="503"/>
      <c r="AX29" s="503"/>
      <c r="AY29" s="503"/>
      <c r="AZ29" s="503"/>
      <c r="BA29" s="503"/>
    </row>
    <row r="30">
      <c r="A30" s="123"/>
      <c r="B30" s="123"/>
      <c r="C30" s="123"/>
      <c r="D30" s="123"/>
      <c r="E30" s="123"/>
      <c r="F30" s="126"/>
      <c r="G30" s="123"/>
      <c r="H30" s="123"/>
      <c r="I30" s="123"/>
      <c r="J30" s="123"/>
      <c r="K30" s="123"/>
      <c r="L30" s="123"/>
      <c r="M30" s="124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6"/>
      <c r="AA30" s="123"/>
      <c r="AB30" s="123"/>
      <c r="AC30" s="431"/>
      <c r="AD30" s="123"/>
      <c r="AE30" s="123"/>
      <c r="AF30" s="130"/>
      <c r="AG30" s="356"/>
      <c r="AH30" s="503"/>
      <c r="AI30" s="503"/>
      <c r="AJ30" s="503"/>
      <c r="AK30" s="503"/>
      <c r="AL30" s="503"/>
      <c r="AM30" s="503"/>
      <c r="AN30" s="503"/>
      <c r="AO30" s="503"/>
      <c r="AP30" s="503"/>
      <c r="AQ30" s="503"/>
      <c r="AR30" s="503"/>
      <c r="AS30" s="503"/>
      <c r="AT30" s="503"/>
      <c r="AU30" s="503"/>
      <c r="AV30" s="503"/>
      <c r="AW30" s="503"/>
      <c r="AX30" s="503"/>
      <c r="AY30" s="503"/>
      <c r="AZ30" s="503"/>
      <c r="BA30" s="503"/>
    </row>
    <row r="31">
      <c r="A31" s="308"/>
      <c r="B31" s="123"/>
      <c r="C31" s="123"/>
      <c r="D31" s="123"/>
      <c r="E31" s="123"/>
      <c r="F31" s="126"/>
      <c r="G31" s="123"/>
      <c r="H31" s="123"/>
      <c r="I31" s="123"/>
      <c r="J31" s="123"/>
      <c r="K31" s="165"/>
      <c r="L31" s="123"/>
      <c r="M31" s="124"/>
      <c r="N31" s="123"/>
      <c r="O31" s="123"/>
      <c r="P31" s="123"/>
      <c r="Q31" s="123"/>
      <c r="R31" s="166"/>
      <c r="S31" s="166"/>
      <c r="T31" s="166"/>
      <c r="U31" s="123"/>
      <c r="V31" s="123"/>
      <c r="W31" s="123"/>
      <c r="X31" s="123"/>
      <c r="Y31" s="123"/>
      <c r="Z31" s="167"/>
      <c r="AA31" s="123"/>
      <c r="AB31" s="123"/>
      <c r="AC31" s="431"/>
      <c r="AD31" s="123"/>
      <c r="AE31" s="123"/>
      <c r="AF31" s="130"/>
      <c r="AG31" s="356"/>
      <c r="AH31" s="503"/>
      <c r="AI31" s="503"/>
      <c r="AJ31" s="503"/>
      <c r="AK31" s="503"/>
      <c r="AL31" s="503"/>
      <c r="AM31" s="503"/>
      <c r="AN31" s="503"/>
      <c r="AO31" s="503"/>
      <c r="AP31" s="503"/>
      <c r="AQ31" s="503"/>
      <c r="AR31" s="503"/>
      <c r="AS31" s="503"/>
      <c r="AT31" s="503"/>
      <c r="AU31" s="503"/>
      <c r="AV31" s="503"/>
      <c r="AW31" s="503"/>
      <c r="AX31" s="503"/>
      <c r="AY31" s="503"/>
      <c r="AZ31" s="503"/>
      <c r="BA31" s="503"/>
    </row>
    <row r="32">
      <c r="A32" s="308"/>
      <c r="B32" s="123"/>
      <c r="C32" s="123"/>
      <c r="D32" s="123"/>
      <c r="E32" s="123"/>
      <c r="F32" s="126"/>
      <c r="G32" s="123"/>
      <c r="H32" s="123"/>
      <c r="I32" s="123"/>
      <c r="J32" s="123"/>
      <c r="K32" s="165"/>
      <c r="L32" s="123"/>
      <c r="M32" s="124"/>
      <c r="N32" s="123"/>
      <c r="O32" s="123"/>
      <c r="P32" s="123"/>
      <c r="Q32" s="123"/>
      <c r="R32" s="43"/>
      <c r="S32" s="43"/>
      <c r="T32" s="43"/>
      <c r="U32" s="123"/>
      <c r="V32" s="123"/>
      <c r="W32" s="123"/>
      <c r="X32" s="123"/>
      <c r="Y32" s="123"/>
      <c r="Z32" s="43"/>
      <c r="AA32" s="123"/>
      <c r="AB32" s="123"/>
      <c r="AC32" s="431"/>
      <c r="AD32" s="123"/>
      <c r="AE32" s="123"/>
      <c r="AF32" s="130"/>
      <c r="AG32" s="356"/>
      <c r="AH32" s="503"/>
      <c r="AI32" s="503"/>
      <c r="AJ32" s="503"/>
      <c r="AK32" s="503"/>
      <c r="AL32" s="503"/>
      <c r="AM32" s="503"/>
      <c r="AN32" s="503"/>
      <c r="AO32" s="503"/>
      <c r="AP32" s="503"/>
      <c r="AQ32" s="503"/>
      <c r="AR32" s="503"/>
      <c r="AS32" s="503"/>
      <c r="AT32" s="503"/>
      <c r="AU32" s="503"/>
      <c r="AV32" s="503"/>
      <c r="AW32" s="503"/>
      <c r="AX32" s="503"/>
      <c r="AY32" s="503"/>
      <c r="AZ32" s="503"/>
      <c r="BA32" s="503"/>
    </row>
    <row r="33">
      <c r="A33" s="123"/>
      <c r="B33" s="123"/>
      <c r="C33" s="123"/>
      <c r="D33" s="123"/>
      <c r="E33" s="123"/>
      <c r="F33" s="126"/>
      <c r="G33" s="123"/>
      <c r="H33" s="123"/>
      <c r="I33" s="123"/>
      <c r="J33" s="123"/>
      <c r="K33" s="165"/>
      <c r="L33" s="123"/>
      <c r="M33" s="124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6"/>
      <c r="AA33" s="123"/>
      <c r="AB33" s="123"/>
      <c r="AC33" s="431"/>
      <c r="AD33" s="123"/>
      <c r="AE33" s="123"/>
      <c r="AF33" s="130"/>
      <c r="AG33" s="356"/>
      <c r="AH33" s="503"/>
      <c r="AI33" s="503"/>
      <c r="AJ33" s="503"/>
      <c r="AK33" s="503"/>
      <c r="AL33" s="503"/>
      <c r="AM33" s="503"/>
      <c r="AN33" s="503"/>
      <c r="AO33" s="503"/>
      <c r="AP33" s="503"/>
      <c r="AQ33" s="503"/>
      <c r="AR33" s="503"/>
      <c r="AS33" s="503"/>
      <c r="AT33" s="503"/>
      <c r="AU33" s="503"/>
      <c r="AV33" s="503"/>
      <c r="AW33" s="503"/>
      <c r="AX33" s="503"/>
      <c r="AY33" s="503"/>
      <c r="AZ33" s="503"/>
      <c r="BA33" s="503"/>
    </row>
    <row r="34">
      <c r="A34" s="123"/>
      <c r="B34" s="123"/>
      <c r="C34" s="123"/>
      <c r="D34" s="123"/>
      <c r="E34" s="123"/>
      <c r="F34" s="126"/>
      <c r="G34" s="123"/>
      <c r="H34" s="123"/>
      <c r="I34" s="123"/>
      <c r="J34" s="123"/>
      <c r="K34" s="123"/>
      <c r="L34" s="123"/>
      <c r="M34" s="124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6"/>
      <c r="AA34" s="123"/>
      <c r="AB34" s="123"/>
      <c r="AC34" s="356"/>
      <c r="AD34" s="123"/>
      <c r="AE34" s="356"/>
      <c r="AF34" s="130"/>
      <c r="AG34" s="356"/>
      <c r="AH34" s="503"/>
      <c r="AI34" s="503"/>
      <c r="AJ34" s="503"/>
      <c r="AK34" s="503"/>
      <c r="AL34" s="503"/>
      <c r="AM34" s="503"/>
      <c r="AN34" s="503"/>
      <c r="AO34" s="503"/>
      <c r="AP34" s="503"/>
      <c r="AQ34" s="503"/>
      <c r="AR34" s="503"/>
      <c r="AS34" s="503"/>
      <c r="AT34" s="503"/>
      <c r="AU34" s="503"/>
      <c r="AV34" s="503"/>
      <c r="AW34" s="503"/>
      <c r="AX34" s="503"/>
      <c r="AY34" s="503"/>
      <c r="AZ34" s="503"/>
      <c r="BA34" s="503"/>
    </row>
    <row r="35">
      <c r="A35" s="123"/>
      <c r="B35" s="123"/>
      <c r="C35" s="123"/>
      <c r="D35" s="123"/>
      <c r="E35" s="123"/>
      <c r="F35" s="126"/>
      <c r="G35" s="124"/>
      <c r="H35" s="123"/>
      <c r="I35" s="123"/>
      <c r="J35" s="123"/>
      <c r="K35" s="123"/>
      <c r="L35" s="123"/>
      <c r="M35" s="124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6"/>
      <c r="AA35" s="123"/>
      <c r="AB35" s="123"/>
      <c r="AC35" s="356"/>
      <c r="AD35" s="123"/>
      <c r="AE35" s="356"/>
      <c r="AF35" s="130"/>
      <c r="AG35" s="356"/>
      <c r="AH35" s="503"/>
      <c r="AI35" s="503"/>
      <c r="AJ35" s="503"/>
      <c r="AK35" s="503"/>
      <c r="AL35" s="503"/>
      <c r="AM35" s="503"/>
      <c r="AN35" s="503"/>
      <c r="AO35" s="503"/>
      <c r="AP35" s="503"/>
      <c r="AQ35" s="503"/>
      <c r="AR35" s="503"/>
      <c r="AS35" s="503"/>
      <c r="AT35" s="503"/>
      <c r="AU35" s="503"/>
      <c r="AV35" s="503"/>
      <c r="AW35" s="503"/>
      <c r="AX35" s="503"/>
      <c r="AY35" s="503"/>
      <c r="AZ35" s="503"/>
      <c r="BA35" s="503"/>
    </row>
    <row r="36">
      <c r="A36" s="123"/>
      <c r="B36" s="123"/>
      <c r="C36" s="123"/>
      <c r="D36" s="123"/>
      <c r="E36" s="123"/>
      <c r="F36" s="126"/>
      <c r="G36" s="124"/>
      <c r="H36" s="123"/>
      <c r="I36" s="123"/>
      <c r="J36" s="123"/>
      <c r="K36" s="123"/>
      <c r="L36" s="123"/>
      <c r="M36" s="124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6"/>
      <c r="AA36" s="123"/>
      <c r="AB36" s="123"/>
      <c r="AC36" s="356"/>
      <c r="AD36" s="123"/>
      <c r="AE36" s="356"/>
      <c r="AF36" s="130"/>
      <c r="AG36" s="356"/>
      <c r="AH36" s="503"/>
      <c r="AI36" s="503"/>
      <c r="AJ36" s="503"/>
      <c r="AK36" s="503"/>
      <c r="AL36" s="503"/>
      <c r="AM36" s="503"/>
      <c r="AN36" s="503"/>
      <c r="AO36" s="503"/>
      <c r="AP36" s="503"/>
      <c r="AQ36" s="503"/>
      <c r="AR36" s="503"/>
      <c r="AS36" s="503"/>
      <c r="AT36" s="503"/>
      <c r="AU36" s="503"/>
      <c r="AV36" s="503"/>
      <c r="AW36" s="503"/>
      <c r="AX36" s="503"/>
      <c r="AY36" s="503"/>
      <c r="AZ36" s="503"/>
      <c r="BA36" s="503"/>
    </row>
    <row r="37">
      <c r="A37" s="123"/>
      <c r="B37" s="123"/>
      <c r="C37" s="123"/>
      <c r="D37" s="123"/>
      <c r="E37" s="123"/>
      <c r="F37" s="126"/>
      <c r="G37" s="124"/>
      <c r="H37" s="123"/>
      <c r="I37" s="123"/>
      <c r="J37" s="123"/>
      <c r="K37" s="123"/>
      <c r="L37" s="123"/>
      <c r="M37" s="124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6"/>
      <c r="AA37" s="123"/>
      <c r="AB37" s="123"/>
      <c r="AC37" s="356"/>
      <c r="AD37" s="123"/>
      <c r="AE37" s="356"/>
      <c r="AF37" s="130"/>
      <c r="AG37" s="356"/>
      <c r="AH37" s="503"/>
      <c r="AI37" s="503"/>
      <c r="AJ37" s="503"/>
      <c r="AK37" s="503"/>
      <c r="AL37" s="503"/>
      <c r="AM37" s="503"/>
      <c r="AN37" s="503"/>
      <c r="AO37" s="503"/>
      <c r="AP37" s="503"/>
      <c r="AQ37" s="503"/>
      <c r="AR37" s="503"/>
      <c r="AS37" s="503"/>
      <c r="AT37" s="503"/>
      <c r="AU37" s="503"/>
      <c r="AV37" s="503"/>
      <c r="AW37" s="503"/>
      <c r="AX37" s="503"/>
      <c r="AY37" s="503"/>
      <c r="AZ37" s="503"/>
      <c r="BA37" s="503"/>
    </row>
    <row r="38">
      <c r="A38" s="123"/>
      <c r="B38" s="123"/>
      <c r="C38" s="123"/>
      <c r="D38" s="123"/>
      <c r="E38" s="123"/>
      <c r="F38" s="126"/>
      <c r="G38" s="124"/>
      <c r="H38" s="123"/>
      <c r="I38" s="123"/>
      <c r="J38" s="123"/>
      <c r="K38" s="123"/>
      <c r="L38" s="123"/>
      <c r="M38" s="124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6"/>
      <c r="AA38" s="123"/>
      <c r="AB38" s="123"/>
      <c r="AC38" s="356"/>
      <c r="AD38" s="123"/>
      <c r="AE38" s="356"/>
      <c r="AF38" s="130"/>
      <c r="AG38" s="356"/>
      <c r="AH38" s="503"/>
      <c r="AI38" s="503"/>
      <c r="AJ38" s="503"/>
      <c r="AK38" s="503"/>
      <c r="AL38" s="503"/>
      <c r="AM38" s="503"/>
      <c r="AN38" s="503"/>
      <c r="AO38" s="503"/>
      <c r="AP38" s="503"/>
      <c r="AQ38" s="503"/>
      <c r="AR38" s="503"/>
      <c r="AS38" s="503"/>
      <c r="AT38" s="503"/>
      <c r="AU38" s="503"/>
      <c r="AV38" s="503"/>
      <c r="AW38" s="503"/>
      <c r="AX38" s="503"/>
      <c r="AY38" s="503"/>
      <c r="AZ38" s="503"/>
      <c r="BA38" s="503"/>
    </row>
    <row r="39">
      <c r="A39" s="123"/>
      <c r="B39" s="123"/>
      <c r="C39" s="123"/>
      <c r="D39" s="123"/>
      <c r="E39" s="123"/>
      <c r="F39" s="126"/>
      <c r="G39" s="124"/>
      <c r="H39" s="123"/>
      <c r="I39" s="123"/>
      <c r="J39" s="123"/>
      <c r="K39" s="123"/>
      <c r="L39" s="123"/>
      <c r="M39" s="124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6"/>
      <c r="AA39" s="123"/>
      <c r="AB39" s="123"/>
      <c r="AC39" s="356"/>
      <c r="AD39" s="123"/>
      <c r="AE39" s="356"/>
      <c r="AF39" s="130"/>
      <c r="AG39" s="356"/>
      <c r="AH39" s="503"/>
      <c r="AI39" s="503"/>
      <c r="AJ39" s="503"/>
      <c r="AK39" s="503"/>
      <c r="AL39" s="503"/>
      <c r="AM39" s="503"/>
      <c r="AN39" s="503"/>
      <c r="AO39" s="503"/>
      <c r="AP39" s="503"/>
      <c r="AQ39" s="503"/>
      <c r="AR39" s="503"/>
      <c r="AS39" s="503"/>
      <c r="AT39" s="503"/>
      <c r="AU39" s="503"/>
      <c r="AV39" s="503"/>
      <c r="AW39" s="503"/>
      <c r="AX39" s="503"/>
      <c r="AY39" s="503"/>
      <c r="AZ39" s="503"/>
      <c r="BA39" s="503"/>
    </row>
    <row r="40">
      <c r="A40" s="123"/>
      <c r="B40" s="123"/>
      <c r="C40" s="123"/>
      <c r="D40" s="123"/>
      <c r="E40" s="123"/>
      <c r="F40" s="126"/>
      <c r="G40" s="124"/>
      <c r="H40" s="123"/>
      <c r="I40" s="123"/>
      <c r="J40" s="123"/>
      <c r="K40" s="123"/>
      <c r="L40" s="123"/>
      <c r="M40" s="124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6"/>
      <c r="AA40" s="123"/>
      <c r="AB40" s="123"/>
      <c r="AC40" s="308"/>
      <c r="AD40" s="123"/>
      <c r="AE40" s="356"/>
      <c r="AF40" s="130"/>
      <c r="AG40" s="356"/>
      <c r="AH40" s="503"/>
      <c r="AI40" s="503"/>
      <c r="AJ40" s="503"/>
      <c r="AK40" s="503"/>
      <c r="AL40" s="503"/>
      <c r="AM40" s="503"/>
      <c r="AN40" s="503"/>
      <c r="AO40" s="503"/>
      <c r="AP40" s="503"/>
      <c r="AQ40" s="503"/>
      <c r="AR40" s="503"/>
      <c r="AS40" s="503"/>
      <c r="AT40" s="503"/>
      <c r="AU40" s="503"/>
      <c r="AV40" s="503"/>
      <c r="AW40" s="503"/>
      <c r="AX40" s="503"/>
      <c r="AY40" s="503"/>
      <c r="AZ40" s="503"/>
      <c r="BA40" s="503"/>
    </row>
    <row r="41">
      <c r="A41" s="308"/>
      <c r="B41" s="308"/>
      <c r="C41" s="308"/>
      <c r="D41" s="308"/>
      <c r="E41" s="308"/>
      <c r="F41" s="354"/>
      <c r="G41" s="355"/>
      <c r="H41" s="308"/>
      <c r="I41" s="308"/>
      <c r="J41" s="123"/>
      <c r="K41" s="356"/>
      <c r="L41" s="308"/>
      <c r="M41" s="355"/>
      <c r="N41" s="308"/>
      <c r="O41" s="308"/>
      <c r="P41" s="308"/>
      <c r="Q41" s="356"/>
      <c r="R41" s="308"/>
      <c r="S41" s="308"/>
      <c r="T41" s="308"/>
      <c r="U41" s="356"/>
      <c r="V41" s="356"/>
      <c r="W41" s="356"/>
      <c r="X41" s="356"/>
      <c r="Y41" s="356"/>
      <c r="Z41" s="357"/>
      <c r="AA41" s="123"/>
      <c r="AB41" s="123"/>
      <c r="AC41" s="356"/>
      <c r="AD41" s="308"/>
      <c r="AE41" s="356"/>
      <c r="AF41" s="130"/>
      <c r="AG41" s="356"/>
      <c r="AH41" s="503"/>
      <c r="AI41" s="503"/>
      <c r="AJ41" s="503"/>
      <c r="AK41" s="503"/>
      <c r="AL41" s="503"/>
      <c r="AM41" s="503"/>
      <c r="AN41" s="503"/>
      <c r="AO41" s="503"/>
      <c r="AP41" s="503"/>
      <c r="AQ41" s="503"/>
      <c r="AR41" s="503"/>
      <c r="AS41" s="503"/>
      <c r="AT41" s="503"/>
      <c r="AU41" s="503"/>
      <c r="AV41" s="503"/>
      <c r="AW41" s="503"/>
      <c r="AX41" s="503"/>
      <c r="AY41" s="503"/>
      <c r="AZ41" s="503"/>
      <c r="BA41" s="503"/>
    </row>
    <row r="42">
      <c r="A42" s="308"/>
      <c r="B42" s="308"/>
      <c r="C42" s="308"/>
      <c r="D42" s="308"/>
      <c r="E42" s="308"/>
      <c r="F42" s="354"/>
      <c r="G42" s="355"/>
      <c r="H42" s="308"/>
      <c r="I42" s="308"/>
      <c r="J42" s="356"/>
      <c r="K42" s="356"/>
      <c r="L42" s="308"/>
      <c r="M42" s="309"/>
      <c r="N42" s="310"/>
      <c r="O42" s="311"/>
      <c r="P42" s="308"/>
      <c r="Q42" s="356"/>
      <c r="R42" s="308"/>
      <c r="S42" s="308"/>
      <c r="T42" s="308"/>
      <c r="U42" s="356"/>
      <c r="V42" s="356"/>
      <c r="W42" s="356"/>
      <c r="X42" s="356"/>
      <c r="Y42" s="356"/>
      <c r="Z42" s="357"/>
      <c r="AA42" s="123"/>
      <c r="AB42" s="123"/>
      <c r="AC42" s="356"/>
      <c r="AD42" s="308"/>
      <c r="AE42" s="356"/>
      <c r="AF42" s="130"/>
      <c r="AG42" s="356"/>
      <c r="AH42" s="503"/>
      <c r="AI42" s="503"/>
      <c r="AJ42" s="503"/>
      <c r="AK42" s="503"/>
      <c r="AL42" s="503"/>
      <c r="AM42" s="503"/>
      <c r="AN42" s="503"/>
      <c r="AO42" s="503"/>
      <c r="AP42" s="503"/>
      <c r="AQ42" s="503"/>
      <c r="AR42" s="503"/>
      <c r="AS42" s="503"/>
      <c r="AT42" s="503"/>
      <c r="AU42" s="503"/>
      <c r="AV42" s="503"/>
      <c r="AW42" s="503"/>
      <c r="AX42" s="503"/>
      <c r="AY42" s="503"/>
      <c r="AZ42" s="503"/>
      <c r="BA42" s="503"/>
    </row>
    <row r="43">
      <c r="A43" s="123"/>
      <c r="B43" s="308"/>
      <c r="C43" s="308"/>
      <c r="D43" s="308"/>
      <c r="E43" s="308"/>
      <c r="F43" s="354"/>
      <c r="G43" s="355"/>
      <c r="H43" s="308"/>
      <c r="I43" s="308"/>
      <c r="J43" s="356"/>
      <c r="K43" s="356"/>
      <c r="L43" s="308"/>
      <c r="M43" s="417"/>
      <c r="N43" s="310"/>
      <c r="O43" s="311"/>
      <c r="P43" s="308"/>
      <c r="Q43" s="356"/>
      <c r="R43" s="308"/>
      <c r="S43" s="308"/>
      <c r="T43" s="308"/>
      <c r="U43" s="356"/>
      <c r="V43" s="356"/>
      <c r="W43" s="356"/>
      <c r="X43" s="356"/>
      <c r="Y43" s="356"/>
      <c r="Z43" s="357"/>
      <c r="AA43" s="123"/>
      <c r="AB43" s="123"/>
      <c r="AC43" s="356"/>
      <c r="AD43" s="308"/>
      <c r="AE43" s="356"/>
      <c r="AF43" s="130"/>
      <c r="AG43" s="356"/>
      <c r="AH43" s="503"/>
      <c r="AI43" s="503"/>
      <c r="AJ43" s="503"/>
      <c r="AK43" s="503"/>
      <c r="AL43" s="503"/>
      <c r="AM43" s="503"/>
      <c r="AN43" s="503"/>
      <c r="AO43" s="503"/>
      <c r="AP43" s="503"/>
      <c r="AQ43" s="503"/>
      <c r="AR43" s="503"/>
      <c r="AS43" s="503"/>
      <c r="AT43" s="503"/>
      <c r="AU43" s="503"/>
      <c r="AV43" s="503"/>
      <c r="AW43" s="503"/>
      <c r="AX43" s="503"/>
      <c r="AY43" s="503"/>
      <c r="AZ43" s="503"/>
      <c r="BA43" s="503"/>
    </row>
    <row r="44">
      <c r="A44" s="308"/>
      <c r="B44" s="308"/>
      <c r="C44" s="308"/>
      <c r="D44" s="308"/>
      <c r="E44" s="308"/>
      <c r="F44" s="354"/>
      <c r="G44" s="355"/>
      <c r="H44" s="308"/>
      <c r="I44" s="308"/>
      <c r="J44" s="308"/>
      <c r="K44" s="356"/>
      <c r="L44" s="308"/>
      <c r="M44" s="419"/>
      <c r="N44" s="420"/>
      <c r="O44" s="421"/>
      <c r="P44" s="308"/>
      <c r="Q44" s="308"/>
      <c r="R44" s="308"/>
      <c r="S44" s="308"/>
      <c r="T44" s="308"/>
      <c r="U44" s="130"/>
      <c r="V44" s="130"/>
      <c r="W44" s="130"/>
      <c r="X44" s="130"/>
      <c r="Y44" s="130"/>
      <c r="Z44" s="357"/>
      <c r="AA44" s="123"/>
      <c r="AB44" s="123"/>
      <c r="AC44" s="356"/>
      <c r="AD44" s="308"/>
      <c r="AE44" s="356"/>
      <c r="AF44" s="130"/>
      <c r="AG44" s="356"/>
      <c r="AH44" s="503"/>
      <c r="AI44" s="503"/>
      <c r="AJ44" s="503"/>
      <c r="AK44" s="503"/>
      <c r="AL44" s="503"/>
      <c r="AM44" s="503"/>
      <c r="AN44" s="503"/>
      <c r="AO44" s="503"/>
      <c r="AP44" s="503"/>
      <c r="AQ44" s="503"/>
      <c r="AR44" s="503"/>
      <c r="AS44" s="503"/>
      <c r="AT44" s="503"/>
      <c r="AU44" s="503"/>
      <c r="AV44" s="503"/>
      <c r="AW44" s="503"/>
      <c r="AX44" s="503"/>
      <c r="AY44" s="503"/>
      <c r="AZ44" s="503"/>
      <c r="BA44" s="503"/>
    </row>
    <row r="45">
      <c r="A45" s="123"/>
      <c r="B45" s="308"/>
      <c r="C45" s="308"/>
      <c r="D45" s="308"/>
      <c r="E45" s="308"/>
      <c r="F45" s="354"/>
      <c r="G45" s="355"/>
      <c r="H45" s="308"/>
      <c r="I45" s="308"/>
      <c r="J45" s="356"/>
      <c r="K45" s="356"/>
      <c r="L45" s="308"/>
      <c r="M45" s="422"/>
      <c r="N45" s="311"/>
      <c r="O45" s="311"/>
      <c r="P45" s="308"/>
      <c r="Q45" s="356"/>
      <c r="R45" s="308"/>
      <c r="S45" s="308"/>
      <c r="T45" s="308"/>
      <c r="U45" s="356"/>
      <c r="V45" s="356"/>
      <c r="W45" s="356"/>
      <c r="X45" s="356"/>
      <c r="Y45" s="356"/>
      <c r="Z45" s="357"/>
      <c r="AA45" s="123"/>
      <c r="AB45" s="123"/>
      <c r="AC45" s="356"/>
      <c r="AD45" s="308"/>
      <c r="AE45" s="356"/>
      <c r="AF45" s="130"/>
      <c r="AG45" s="356"/>
      <c r="AH45" s="503"/>
      <c r="AI45" s="503"/>
      <c r="AJ45" s="503"/>
      <c r="AK45" s="503"/>
      <c r="AL45" s="503"/>
      <c r="AM45" s="503"/>
      <c r="AN45" s="503"/>
      <c r="AO45" s="503"/>
      <c r="AP45" s="503"/>
      <c r="AQ45" s="503"/>
      <c r="AR45" s="503"/>
      <c r="AS45" s="503"/>
      <c r="AT45" s="503"/>
      <c r="AU45" s="503"/>
      <c r="AV45" s="503"/>
      <c r="AW45" s="503"/>
      <c r="AX45" s="503"/>
      <c r="AY45" s="503"/>
      <c r="AZ45" s="503"/>
      <c r="BA45" s="503"/>
    </row>
    <row r="46">
      <c r="A46" s="308"/>
      <c r="B46" s="356"/>
      <c r="C46" s="356"/>
      <c r="D46" s="356"/>
      <c r="E46" s="356"/>
      <c r="F46" s="357"/>
      <c r="G46" s="369"/>
      <c r="H46" s="308"/>
      <c r="I46" s="356"/>
      <c r="J46" s="356"/>
      <c r="K46" s="356"/>
      <c r="L46" s="356"/>
      <c r="M46" s="369"/>
      <c r="N46" s="356"/>
      <c r="O46" s="356"/>
      <c r="P46" s="356"/>
      <c r="Q46" s="356"/>
      <c r="R46" s="356"/>
      <c r="S46" s="356"/>
      <c r="T46" s="356"/>
      <c r="U46" s="356"/>
      <c r="V46" s="356"/>
      <c r="W46" s="356"/>
      <c r="X46" s="356"/>
      <c r="Y46" s="356"/>
      <c r="Z46" s="357"/>
      <c r="AA46" s="123"/>
      <c r="AB46" s="123"/>
      <c r="AC46" s="356"/>
      <c r="AD46" s="308"/>
      <c r="AE46" s="356"/>
      <c r="AF46" s="130"/>
      <c r="AG46" s="356"/>
      <c r="AH46" s="503"/>
      <c r="AI46" s="503"/>
      <c r="AJ46" s="503"/>
      <c r="AK46" s="503"/>
      <c r="AL46" s="503"/>
      <c r="AM46" s="503"/>
      <c r="AN46" s="503"/>
      <c r="AO46" s="503"/>
      <c r="AP46" s="503"/>
      <c r="AQ46" s="503"/>
      <c r="AR46" s="503"/>
      <c r="AS46" s="503"/>
      <c r="AT46" s="503"/>
      <c r="AU46" s="503"/>
      <c r="AV46" s="503"/>
      <c r="AW46" s="503"/>
      <c r="AX46" s="503"/>
      <c r="AY46" s="503"/>
      <c r="AZ46" s="503"/>
      <c r="BA46" s="503"/>
    </row>
    <row r="47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356"/>
      <c r="AD47" s="123"/>
      <c r="AE47" s="356"/>
      <c r="AF47" s="130"/>
      <c r="AG47" s="356"/>
      <c r="AH47" s="503"/>
      <c r="AI47" s="503"/>
      <c r="AJ47" s="503"/>
      <c r="AK47" s="503"/>
      <c r="AL47" s="503"/>
      <c r="AM47" s="503"/>
      <c r="AN47" s="503"/>
      <c r="AO47" s="503"/>
      <c r="AP47" s="503"/>
      <c r="AQ47" s="503"/>
      <c r="AR47" s="503"/>
      <c r="AS47" s="503"/>
      <c r="AT47" s="503"/>
      <c r="AU47" s="503"/>
      <c r="AV47" s="503"/>
      <c r="AW47" s="503"/>
      <c r="AX47" s="503"/>
      <c r="AY47" s="503"/>
      <c r="AZ47" s="503"/>
      <c r="BA47" s="503"/>
    </row>
    <row r="48">
      <c r="A48" s="308"/>
      <c r="B48" s="356"/>
      <c r="C48" s="308"/>
      <c r="D48" s="308"/>
      <c r="E48" s="308"/>
      <c r="F48" s="354"/>
      <c r="G48" s="355"/>
      <c r="H48" s="308"/>
      <c r="I48" s="308"/>
      <c r="J48" s="356"/>
      <c r="K48" s="356"/>
      <c r="L48" s="308"/>
      <c r="M48" s="355"/>
      <c r="N48" s="356"/>
      <c r="O48" s="356"/>
      <c r="P48" s="356"/>
      <c r="Q48" s="356"/>
      <c r="R48" s="356"/>
      <c r="S48" s="356"/>
      <c r="T48" s="356"/>
      <c r="U48" s="356"/>
      <c r="V48" s="356"/>
      <c r="W48" s="356"/>
      <c r="X48" s="356"/>
      <c r="Y48" s="356"/>
      <c r="Z48" s="357"/>
      <c r="AA48" s="123"/>
      <c r="AB48" s="123"/>
      <c r="AC48" s="356"/>
      <c r="AD48" s="308"/>
      <c r="AE48" s="356"/>
      <c r="AF48" s="130"/>
      <c r="AG48" s="356"/>
      <c r="AH48" s="503"/>
      <c r="AI48" s="503"/>
      <c r="AJ48" s="503"/>
      <c r="AK48" s="503"/>
      <c r="AL48" s="503"/>
      <c r="AM48" s="503"/>
      <c r="AN48" s="503"/>
      <c r="AO48" s="503"/>
      <c r="AP48" s="503"/>
      <c r="AQ48" s="503"/>
      <c r="AR48" s="503"/>
      <c r="AS48" s="503"/>
      <c r="AT48" s="503"/>
      <c r="AU48" s="503"/>
      <c r="AV48" s="503"/>
      <c r="AW48" s="503"/>
      <c r="AX48" s="503"/>
      <c r="AY48" s="503"/>
      <c r="AZ48" s="503"/>
      <c r="BA48" s="503"/>
    </row>
    <row r="49">
      <c r="A49" s="283"/>
      <c r="B49" s="283"/>
      <c r="C49" s="283"/>
      <c r="D49" s="283"/>
      <c r="E49" s="283"/>
      <c r="F49" s="286"/>
      <c r="G49" s="435"/>
      <c r="H49" s="283"/>
      <c r="I49" s="283"/>
      <c r="J49" s="283"/>
      <c r="K49" s="283"/>
      <c r="L49" s="283"/>
      <c r="M49" s="435"/>
      <c r="N49" s="283"/>
      <c r="O49" s="283"/>
      <c r="P49" s="283"/>
      <c r="Q49" s="283"/>
      <c r="R49" s="283"/>
      <c r="S49" s="283"/>
      <c r="T49" s="283"/>
      <c r="U49" s="282"/>
      <c r="V49" s="282"/>
      <c r="W49" s="282"/>
      <c r="X49" s="282"/>
      <c r="Y49" s="282"/>
      <c r="Z49" s="286"/>
      <c r="AA49" s="123"/>
      <c r="AB49" s="123"/>
      <c r="AC49" s="283"/>
      <c r="AD49" s="356"/>
      <c r="AE49" s="356"/>
      <c r="AF49" s="130"/>
      <c r="AG49" s="356"/>
      <c r="AH49" s="503"/>
      <c r="AI49" s="503"/>
      <c r="AJ49" s="503"/>
      <c r="AK49" s="503"/>
      <c r="AL49" s="503"/>
      <c r="AM49" s="503"/>
      <c r="AN49" s="503"/>
      <c r="AO49" s="503"/>
      <c r="AP49" s="503"/>
      <c r="AQ49" s="503"/>
      <c r="AR49" s="503"/>
      <c r="AS49" s="503"/>
      <c r="AT49" s="503"/>
      <c r="AU49" s="503"/>
      <c r="AV49" s="503"/>
      <c r="AW49" s="503"/>
      <c r="AX49" s="503"/>
      <c r="AY49" s="503"/>
      <c r="AZ49" s="503"/>
      <c r="BA49" s="503"/>
    </row>
    <row r="50">
      <c r="A50" s="283"/>
      <c r="B50" s="283"/>
      <c r="C50" s="283"/>
      <c r="D50" s="283"/>
      <c r="E50" s="283"/>
      <c r="F50" s="286"/>
      <c r="G50" s="435"/>
      <c r="H50" s="283"/>
      <c r="I50" s="283"/>
      <c r="J50" s="283"/>
      <c r="K50" s="283"/>
      <c r="L50" s="283"/>
      <c r="M50" s="435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6"/>
      <c r="AA50" s="123"/>
      <c r="AB50" s="123"/>
      <c r="AC50" s="283"/>
      <c r="AD50" s="356"/>
      <c r="AE50" s="356"/>
      <c r="AF50" s="130"/>
      <c r="AG50" s="356"/>
      <c r="AH50" s="503"/>
      <c r="AI50" s="503"/>
      <c r="AJ50" s="503"/>
      <c r="AK50" s="503"/>
      <c r="AL50" s="503"/>
      <c r="AM50" s="503"/>
      <c r="AN50" s="503"/>
      <c r="AO50" s="503"/>
      <c r="AP50" s="503"/>
      <c r="AQ50" s="503"/>
      <c r="AR50" s="503"/>
      <c r="AS50" s="503"/>
      <c r="AT50" s="503"/>
      <c r="AU50" s="503"/>
      <c r="AV50" s="503"/>
      <c r="AW50" s="503"/>
      <c r="AX50" s="503"/>
      <c r="AY50" s="503"/>
      <c r="AZ50" s="503"/>
      <c r="BA50" s="503"/>
    </row>
    <row r="51">
      <c r="A51" s="283"/>
      <c r="B51" s="283"/>
      <c r="C51" s="283"/>
      <c r="D51" s="283"/>
      <c r="E51" s="283"/>
      <c r="F51" s="286"/>
      <c r="G51" s="435"/>
      <c r="H51" s="283"/>
      <c r="I51" s="283"/>
      <c r="J51" s="283"/>
      <c r="K51" s="283"/>
      <c r="L51" s="283"/>
      <c r="M51" s="435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6"/>
      <c r="AA51" s="123"/>
      <c r="AB51" s="123"/>
      <c r="AC51" s="283"/>
      <c r="AD51" s="356"/>
      <c r="AE51" s="356"/>
      <c r="AF51" s="130"/>
      <c r="AG51" s="356"/>
      <c r="AH51" s="503"/>
      <c r="AI51" s="503"/>
      <c r="AJ51" s="503"/>
      <c r="AK51" s="503"/>
      <c r="AL51" s="503"/>
      <c r="AM51" s="503"/>
      <c r="AN51" s="503"/>
      <c r="AO51" s="503"/>
      <c r="AP51" s="503"/>
      <c r="AQ51" s="503"/>
      <c r="AR51" s="503"/>
      <c r="AS51" s="503"/>
      <c r="AT51" s="503"/>
      <c r="AU51" s="503"/>
      <c r="AV51" s="503"/>
      <c r="AW51" s="503"/>
      <c r="AX51" s="503"/>
      <c r="AY51" s="503"/>
      <c r="AZ51" s="503"/>
      <c r="BA51" s="503"/>
    </row>
    <row r="52">
      <c r="A52" s="283"/>
      <c r="B52" s="283"/>
      <c r="C52" s="283"/>
      <c r="D52" s="283"/>
      <c r="E52" s="283"/>
      <c r="F52" s="286"/>
      <c r="G52" s="435"/>
      <c r="H52" s="283"/>
      <c r="I52" s="283"/>
      <c r="J52" s="283"/>
      <c r="K52" s="283"/>
      <c r="L52" s="283"/>
      <c r="M52" s="435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6"/>
      <c r="AA52" s="123"/>
      <c r="AB52" s="123"/>
      <c r="AC52" s="283"/>
      <c r="AD52" s="356"/>
      <c r="AE52" s="356"/>
      <c r="AF52" s="130"/>
      <c r="AG52" s="356"/>
      <c r="AH52" s="503"/>
      <c r="AI52" s="503"/>
      <c r="AJ52" s="503"/>
      <c r="AK52" s="503"/>
      <c r="AL52" s="503"/>
      <c r="AM52" s="503"/>
      <c r="AN52" s="503"/>
      <c r="AO52" s="503"/>
      <c r="AP52" s="503"/>
      <c r="AQ52" s="503"/>
      <c r="AR52" s="503"/>
      <c r="AS52" s="503"/>
      <c r="AT52" s="503"/>
      <c r="AU52" s="503"/>
      <c r="AV52" s="503"/>
      <c r="AW52" s="503"/>
      <c r="AX52" s="503"/>
      <c r="AY52" s="503"/>
      <c r="AZ52" s="503"/>
      <c r="BA52" s="503"/>
    </row>
    <row r="53">
      <c r="A53" s="283"/>
      <c r="B53" s="283"/>
      <c r="C53" s="283"/>
      <c r="D53" s="283"/>
      <c r="E53" s="283"/>
      <c r="F53" s="286"/>
      <c r="G53" s="435"/>
      <c r="H53" s="283"/>
      <c r="I53" s="283"/>
      <c r="J53" s="283"/>
      <c r="K53" s="283"/>
      <c r="L53" s="283"/>
      <c r="M53" s="435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  <c r="Z53" s="286"/>
      <c r="AA53" s="123"/>
      <c r="AB53" s="123"/>
      <c r="AC53" s="283"/>
      <c r="AD53" s="356"/>
      <c r="AE53" s="356"/>
      <c r="AF53" s="130"/>
      <c r="AG53" s="356"/>
      <c r="AH53" s="503"/>
      <c r="AI53" s="503"/>
      <c r="AJ53" s="503"/>
      <c r="AK53" s="503"/>
      <c r="AL53" s="503"/>
      <c r="AM53" s="503"/>
      <c r="AN53" s="503"/>
      <c r="AO53" s="503"/>
      <c r="AP53" s="503"/>
      <c r="AQ53" s="503"/>
      <c r="AR53" s="503"/>
      <c r="AS53" s="503"/>
      <c r="AT53" s="503"/>
      <c r="AU53" s="503"/>
      <c r="AV53" s="503"/>
      <c r="AW53" s="503"/>
      <c r="AX53" s="503"/>
      <c r="AY53" s="503"/>
      <c r="AZ53" s="503"/>
      <c r="BA53" s="503"/>
    </row>
    <row r="54">
      <c r="A54" s="283"/>
      <c r="B54" s="283"/>
      <c r="C54" s="283"/>
      <c r="D54" s="283"/>
      <c r="E54" s="283"/>
      <c r="F54" s="286"/>
      <c r="G54" s="435"/>
      <c r="H54" s="283"/>
      <c r="I54" s="283"/>
      <c r="J54" s="283"/>
      <c r="K54" s="283"/>
      <c r="L54" s="283"/>
      <c r="M54" s="435"/>
      <c r="N54" s="283"/>
      <c r="O54" s="283"/>
      <c r="P54" s="283"/>
      <c r="Q54" s="283"/>
      <c r="R54" s="283"/>
      <c r="S54" s="283"/>
      <c r="T54" s="283"/>
      <c r="U54" s="283"/>
      <c r="V54" s="283"/>
      <c r="W54" s="283"/>
      <c r="X54" s="283"/>
      <c r="Y54" s="283"/>
      <c r="Z54" s="286"/>
      <c r="AA54" s="123"/>
      <c r="AB54" s="123"/>
      <c r="AC54" s="283"/>
      <c r="AD54" s="356"/>
      <c r="AE54" s="356"/>
      <c r="AF54" s="130"/>
      <c r="AG54" s="356"/>
      <c r="AH54" s="503"/>
      <c r="AI54" s="503"/>
      <c r="AJ54" s="503"/>
      <c r="AK54" s="503"/>
      <c r="AL54" s="503"/>
      <c r="AM54" s="503"/>
      <c r="AN54" s="503"/>
      <c r="AO54" s="503"/>
      <c r="AP54" s="503"/>
      <c r="AQ54" s="503"/>
      <c r="AR54" s="503"/>
      <c r="AS54" s="503"/>
      <c r="AT54" s="503"/>
      <c r="AU54" s="503"/>
      <c r="AV54" s="503"/>
      <c r="AW54" s="503"/>
      <c r="AX54" s="503"/>
      <c r="AY54" s="503"/>
      <c r="AZ54" s="503"/>
      <c r="BA54" s="503"/>
    </row>
    <row r="55">
      <c r="A55" s="283"/>
      <c r="B55" s="283"/>
      <c r="C55" s="283"/>
      <c r="D55" s="283"/>
      <c r="E55" s="283"/>
      <c r="F55" s="286"/>
      <c r="G55" s="435"/>
      <c r="H55" s="283"/>
      <c r="I55" s="283"/>
      <c r="J55" s="283"/>
      <c r="K55" s="283"/>
      <c r="L55" s="283"/>
      <c r="M55" s="435"/>
      <c r="N55" s="283"/>
      <c r="O55" s="283"/>
      <c r="P55" s="283"/>
      <c r="Q55" s="283"/>
      <c r="R55" s="283"/>
      <c r="S55" s="283"/>
      <c r="T55" s="283"/>
      <c r="U55" s="283"/>
      <c r="V55" s="283"/>
      <c r="W55" s="283"/>
      <c r="X55" s="283"/>
      <c r="Y55" s="283"/>
      <c r="Z55" s="286"/>
      <c r="AA55" s="123"/>
      <c r="AB55" s="123"/>
      <c r="AC55" s="283"/>
      <c r="AD55" s="356"/>
      <c r="AE55" s="356"/>
      <c r="AF55" s="130"/>
      <c r="AG55" s="356"/>
      <c r="AH55" s="503"/>
      <c r="AI55" s="503"/>
      <c r="AJ55" s="503"/>
      <c r="AK55" s="503"/>
      <c r="AL55" s="503"/>
      <c r="AM55" s="503"/>
      <c r="AN55" s="503"/>
      <c r="AO55" s="503"/>
      <c r="AP55" s="503"/>
      <c r="AQ55" s="503"/>
      <c r="AR55" s="503"/>
      <c r="AS55" s="503"/>
      <c r="AT55" s="503"/>
      <c r="AU55" s="503"/>
      <c r="AV55" s="503"/>
      <c r="AW55" s="503"/>
      <c r="AX55" s="503"/>
      <c r="AY55" s="503"/>
      <c r="AZ55" s="503"/>
      <c r="BA55" s="503"/>
    </row>
    <row r="56">
      <c r="A56" s="283"/>
      <c r="B56" s="283"/>
      <c r="C56" s="283"/>
      <c r="D56" s="283"/>
      <c r="E56" s="283"/>
      <c r="F56" s="286"/>
      <c r="G56" s="435"/>
      <c r="H56" s="283"/>
      <c r="I56" s="283"/>
      <c r="J56" s="283"/>
      <c r="K56" s="283"/>
      <c r="L56" s="283"/>
      <c r="M56" s="435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6"/>
      <c r="AA56" s="123"/>
      <c r="AB56" s="123"/>
      <c r="AC56" s="283"/>
      <c r="AD56" s="356"/>
      <c r="AE56" s="356"/>
      <c r="AF56" s="130"/>
      <c r="AG56" s="356"/>
      <c r="AH56" s="503"/>
      <c r="AI56" s="503"/>
      <c r="AJ56" s="503"/>
      <c r="AK56" s="503"/>
      <c r="AL56" s="503"/>
      <c r="AM56" s="503"/>
      <c r="AN56" s="503"/>
      <c r="AO56" s="503"/>
      <c r="AP56" s="503"/>
      <c r="AQ56" s="503"/>
      <c r="AR56" s="503"/>
      <c r="AS56" s="503"/>
      <c r="AT56" s="503"/>
      <c r="AU56" s="503"/>
      <c r="AV56" s="503"/>
      <c r="AW56" s="503"/>
      <c r="AX56" s="503"/>
      <c r="AY56" s="503"/>
      <c r="AZ56" s="503"/>
      <c r="BA56" s="503"/>
    </row>
    <row r="57">
      <c r="A57" s="283"/>
      <c r="B57" s="283"/>
      <c r="C57" s="283"/>
      <c r="D57" s="283"/>
      <c r="E57" s="283"/>
      <c r="F57" s="286"/>
      <c r="G57" s="435"/>
      <c r="H57" s="283"/>
      <c r="I57" s="283"/>
      <c r="J57" s="283"/>
      <c r="K57" s="283"/>
      <c r="L57" s="283"/>
      <c r="M57" s="435"/>
      <c r="N57" s="283"/>
      <c r="O57" s="283"/>
      <c r="P57" s="283"/>
      <c r="Q57" s="283"/>
      <c r="R57" s="283"/>
      <c r="S57" s="283"/>
      <c r="T57" s="283"/>
      <c r="U57" s="283"/>
      <c r="V57" s="283"/>
      <c r="W57" s="283"/>
      <c r="X57" s="283"/>
      <c r="Y57" s="283"/>
      <c r="Z57" s="286"/>
      <c r="AA57" s="123"/>
      <c r="AB57" s="123"/>
      <c r="AC57" s="283"/>
      <c r="AD57" s="356"/>
      <c r="AE57" s="356"/>
      <c r="AF57" s="130"/>
      <c r="AG57" s="356"/>
      <c r="AH57" s="503"/>
      <c r="AI57" s="503"/>
      <c r="AJ57" s="503"/>
      <c r="AK57" s="503"/>
      <c r="AL57" s="503"/>
      <c r="AM57" s="503"/>
      <c r="AN57" s="503"/>
      <c r="AO57" s="503"/>
      <c r="AP57" s="503"/>
      <c r="AQ57" s="503"/>
      <c r="AR57" s="503"/>
      <c r="AS57" s="503"/>
      <c r="AT57" s="503"/>
      <c r="AU57" s="503"/>
      <c r="AV57" s="503"/>
      <c r="AW57" s="503"/>
      <c r="AX57" s="503"/>
      <c r="AY57" s="503"/>
      <c r="AZ57" s="503"/>
      <c r="BA57" s="503"/>
    </row>
    <row r="58">
      <c r="A58" s="283"/>
      <c r="B58" s="283"/>
      <c r="C58" s="283"/>
      <c r="D58" s="283"/>
      <c r="E58" s="283"/>
      <c r="F58" s="286"/>
      <c r="G58" s="435"/>
      <c r="H58" s="283"/>
      <c r="I58" s="283"/>
      <c r="J58" s="283"/>
      <c r="K58" s="283"/>
      <c r="L58" s="283"/>
      <c r="M58" s="435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6"/>
      <c r="AA58" s="123"/>
      <c r="AB58" s="123"/>
      <c r="AC58" s="283"/>
      <c r="AD58" s="356"/>
      <c r="AE58" s="356"/>
      <c r="AF58" s="130"/>
      <c r="AG58" s="356"/>
      <c r="AH58" s="503"/>
      <c r="AI58" s="503"/>
      <c r="AJ58" s="503"/>
      <c r="AK58" s="503"/>
      <c r="AL58" s="503"/>
      <c r="AM58" s="503"/>
      <c r="AN58" s="503"/>
      <c r="AO58" s="503"/>
      <c r="AP58" s="503"/>
      <c r="AQ58" s="503"/>
      <c r="AR58" s="503"/>
      <c r="AS58" s="503"/>
      <c r="AT58" s="503"/>
      <c r="AU58" s="503"/>
      <c r="AV58" s="503"/>
      <c r="AW58" s="503"/>
      <c r="AX58" s="503"/>
      <c r="AY58" s="503"/>
      <c r="AZ58" s="503"/>
      <c r="BA58" s="503"/>
    </row>
    <row r="59">
      <c r="A59" s="283"/>
      <c r="B59" s="283"/>
      <c r="C59" s="283"/>
      <c r="D59" s="283"/>
      <c r="E59" s="283"/>
      <c r="F59" s="286"/>
      <c r="G59" s="435"/>
      <c r="H59" s="283"/>
      <c r="I59" s="283"/>
      <c r="J59" s="283"/>
      <c r="K59" s="283"/>
      <c r="L59" s="283"/>
      <c r="M59" s="435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6"/>
      <c r="AA59" s="123"/>
      <c r="AB59" s="123"/>
      <c r="AC59" s="283"/>
      <c r="AD59" s="356"/>
      <c r="AE59" s="356"/>
      <c r="AF59" s="130"/>
      <c r="AG59" s="356"/>
      <c r="AH59" s="503"/>
      <c r="AI59" s="503"/>
      <c r="AJ59" s="503"/>
      <c r="AK59" s="503"/>
      <c r="AL59" s="503"/>
      <c r="AM59" s="503"/>
      <c r="AN59" s="503"/>
      <c r="AO59" s="503"/>
      <c r="AP59" s="503"/>
      <c r="AQ59" s="503"/>
      <c r="AR59" s="503"/>
      <c r="AS59" s="503"/>
      <c r="AT59" s="503"/>
      <c r="AU59" s="503"/>
      <c r="AV59" s="503"/>
      <c r="AW59" s="503"/>
      <c r="AX59" s="503"/>
      <c r="AY59" s="503"/>
      <c r="AZ59" s="503"/>
      <c r="BA59" s="503"/>
    </row>
    <row r="60">
      <c r="A60" s="283"/>
      <c r="B60" s="283"/>
      <c r="C60" s="283"/>
      <c r="D60" s="283"/>
      <c r="E60" s="283"/>
      <c r="F60" s="286"/>
      <c r="G60" s="435"/>
      <c r="H60" s="283"/>
      <c r="I60" s="283"/>
      <c r="J60" s="283"/>
      <c r="K60" s="283"/>
      <c r="L60" s="283"/>
      <c r="M60" s="435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6"/>
      <c r="AA60" s="123"/>
      <c r="AB60" s="123"/>
      <c r="AC60" s="283"/>
      <c r="AD60" s="356"/>
      <c r="AE60" s="356"/>
      <c r="AF60" s="130"/>
      <c r="AG60" s="356"/>
      <c r="AH60" s="503"/>
      <c r="AI60" s="503"/>
      <c r="AJ60" s="503"/>
      <c r="AK60" s="503"/>
      <c r="AL60" s="503"/>
      <c r="AM60" s="503"/>
      <c r="AN60" s="503"/>
      <c r="AO60" s="503"/>
      <c r="AP60" s="503"/>
      <c r="AQ60" s="503"/>
      <c r="AR60" s="503"/>
      <c r="AS60" s="503"/>
      <c r="AT60" s="503"/>
      <c r="AU60" s="503"/>
      <c r="AV60" s="503"/>
      <c r="AW60" s="503"/>
      <c r="AX60" s="503"/>
      <c r="AY60" s="503"/>
      <c r="AZ60" s="503"/>
      <c r="BA60" s="503"/>
    </row>
    <row r="61">
      <c r="A61" s="283"/>
      <c r="B61" s="283"/>
      <c r="C61" s="283"/>
      <c r="D61" s="283"/>
      <c r="E61" s="283"/>
      <c r="F61" s="286"/>
      <c r="G61" s="435"/>
      <c r="H61" s="283"/>
      <c r="I61" s="283"/>
      <c r="J61" s="283"/>
      <c r="K61" s="283"/>
      <c r="L61" s="283"/>
      <c r="M61" s="435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6"/>
      <c r="AA61" s="286"/>
      <c r="AB61" s="286"/>
      <c r="AC61" s="283"/>
      <c r="AD61" s="356"/>
      <c r="AE61" s="356"/>
      <c r="AF61" s="130"/>
      <c r="AG61" s="356"/>
      <c r="AH61" s="503"/>
      <c r="AI61" s="503"/>
      <c r="AJ61" s="503"/>
      <c r="AK61" s="503"/>
      <c r="AL61" s="503"/>
      <c r="AM61" s="503"/>
      <c r="AN61" s="503"/>
      <c r="AO61" s="503"/>
      <c r="AP61" s="503"/>
      <c r="AQ61" s="503"/>
      <c r="AR61" s="503"/>
      <c r="AS61" s="503"/>
      <c r="AT61" s="503"/>
      <c r="AU61" s="503"/>
      <c r="AV61" s="503"/>
      <c r="AW61" s="503"/>
      <c r="AX61" s="503"/>
      <c r="AY61" s="503"/>
      <c r="AZ61" s="503"/>
      <c r="BA61" s="503"/>
    </row>
    <row r="62">
      <c r="A62" s="143"/>
      <c r="B62" s="143"/>
      <c r="C62" s="143"/>
      <c r="D62" s="143"/>
      <c r="E62" s="143"/>
      <c r="F62" s="288"/>
      <c r="G62" s="289"/>
      <c r="H62" s="143"/>
      <c r="I62" s="143"/>
      <c r="J62" s="143"/>
      <c r="K62" s="143"/>
      <c r="L62" s="143"/>
      <c r="M62" s="289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288"/>
      <c r="AA62" s="288"/>
      <c r="AB62" s="288"/>
      <c r="AC62" s="143"/>
      <c r="AD62" s="356"/>
      <c r="AE62" s="356"/>
      <c r="AF62" s="130"/>
      <c r="AG62" s="356"/>
      <c r="AH62" s="503"/>
      <c r="AI62" s="503"/>
      <c r="AJ62" s="503"/>
      <c r="AK62" s="503"/>
      <c r="AL62" s="503"/>
      <c r="AM62" s="503"/>
      <c r="AN62" s="503"/>
      <c r="AO62" s="503"/>
      <c r="AP62" s="503"/>
      <c r="AQ62" s="503"/>
      <c r="AR62" s="503"/>
      <c r="AS62" s="503"/>
      <c r="AT62" s="503"/>
      <c r="AU62" s="503"/>
      <c r="AV62" s="503"/>
      <c r="AW62" s="503"/>
      <c r="AX62" s="503"/>
      <c r="AY62" s="503"/>
      <c r="AZ62" s="503"/>
      <c r="BA62" s="503"/>
    </row>
    <row r="63">
      <c r="A63" s="143"/>
      <c r="B63" s="143"/>
      <c r="C63" s="143"/>
      <c r="D63" s="143"/>
      <c r="E63" s="143"/>
      <c r="F63" s="288"/>
      <c r="G63" s="289"/>
      <c r="H63" s="143"/>
      <c r="I63" s="143"/>
      <c r="J63" s="143"/>
      <c r="K63" s="143"/>
      <c r="L63" s="143"/>
      <c r="M63" s="289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288"/>
      <c r="AA63" s="288"/>
      <c r="AB63" s="288"/>
      <c r="AC63" s="143"/>
      <c r="AD63" s="356"/>
      <c r="AE63" s="356"/>
      <c r="AF63" s="130"/>
      <c r="AG63" s="356"/>
      <c r="AH63" s="503"/>
      <c r="AI63" s="503"/>
      <c r="AJ63" s="503"/>
      <c r="AK63" s="503"/>
      <c r="AL63" s="503"/>
      <c r="AM63" s="503"/>
      <c r="AN63" s="503"/>
      <c r="AO63" s="503"/>
      <c r="AP63" s="503"/>
      <c r="AQ63" s="503"/>
      <c r="AR63" s="503"/>
      <c r="AS63" s="503"/>
      <c r="AT63" s="503"/>
      <c r="AU63" s="503"/>
      <c r="AV63" s="503"/>
      <c r="AW63" s="503"/>
      <c r="AX63" s="503"/>
      <c r="AY63" s="503"/>
      <c r="AZ63" s="503"/>
      <c r="BA63" s="503"/>
    </row>
    <row r="64">
      <c r="A64" s="143"/>
      <c r="B64" s="143"/>
      <c r="C64" s="143"/>
      <c r="D64" s="143"/>
      <c r="E64" s="143"/>
      <c r="F64" s="288"/>
      <c r="G64" s="289"/>
      <c r="H64" s="143"/>
      <c r="I64" s="143"/>
      <c r="J64" s="143"/>
      <c r="K64" s="143"/>
      <c r="L64" s="143"/>
      <c r="M64" s="289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288"/>
      <c r="AA64" s="288"/>
      <c r="AB64" s="288"/>
      <c r="AC64" s="143"/>
      <c r="AD64" s="356"/>
      <c r="AE64" s="356"/>
      <c r="AF64" s="130"/>
      <c r="AG64" s="356"/>
      <c r="AH64" s="503"/>
      <c r="AI64" s="503"/>
      <c r="AJ64" s="503"/>
      <c r="AK64" s="503"/>
      <c r="AL64" s="503"/>
      <c r="AM64" s="503"/>
      <c r="AN64" s="503"/>
      <c r="AO64" s="503"/>
      <c r="AP64" s="503"/>
      <c r="AQ64" s="503"/>
      <c r="AR64" s="503"/>
      <c r="AS64" s="503"/>
      <c r="AT64" s="503"/>
      <c r="AU64" s="503"/>
      <c r="AV64" s="503"/>
      <c r="AW64" s="503"/>
      <c r="AX64" s="503"/>
      <c r="AY64" s="503"/>
      <c r="AZ64" s="503"/>
      <c r="BA64" s="503"/>
    </row>
    <row r="65">
      <c r="A65" s="143"/>
      <c r="B65" s="143"/>
      <c r="C65" s="143"/>
      <c r="D65" s="143"/>
      <c r="E65" s="143"/>
      <c r="F65" s="288"/>
      <c r="G65" s="289"/>
      <c r="H65" s="143"/>
      <c r="I65" s="143"/>
      <c r="J65" s="143"/>
      <c r="K65" s="143"/>
      <c r="L65" s="143"/>
      <c r="M65" s="289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288"/>
      <c r="AA65" s="288"/>
      <c r="AB65" s="288"/>
      <c r="AC65" s="143"/>
      <c r="AD65" s="356"/>
      <c r="AE65" s="356"/>
      <c r="AF65" s="130"/>
      <c r="AG65" s="356"/>
      <c r="AH65" s="503"/>
      <c r="AI65" s="503"/>
      <c r="AJ65" s="503"/>
      <c r="AK65" s="503"/>
      <c r="AL65" s="503"/>
      <c r="AM65" s="503"/>
      <c r="AN65" s="503"/>
      <c r="AO65" s="503"/>
      <c r="AP65" s="503"/>
      <c r="AQ65" s="503"/>
      <c r="AR65" s="503"/>
      <c r="AS65" s="503"/>
      <c r="AT65" s="503"/>
      <c r="AU65" s="503"/>
      <c r="AV65" s="503"/>
      <c r="AW65" s="503"/>
      <c r="AX65" s="503"/>
      <c r="AY65" s="503"/>
      <c r="AZ65" s="503"/>
      <c r="BA65" s="503"/>
    </row>
    <row r="66">
      <c r="A66" s="143"/>
      <c r="B66" s="143"/>
      <c r="C66" s="143"/>
      <c r="D66" s="143"/>
      <c r="E66" s="143"/>
      <c r="F66" s="288"/>
      <c r="G66" s="289"/>
      <c r="H66" s="143"/>
      <c r="I66" s="143"/>
      <c r="J66" s="143"/>
      <c r="K66" s="143"/>
      <c r="L66" s="143"/>
      <c r="M66" s="289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288"/>
      <c r="AA66" s="288"/>
      <c r="AB66" s="288"/>
      <c r="AC66" s="143"/>
      <c r="AD66" s="356"/>
      <c r="AE66" s="356"/>
      <c r="AF66" s="130"/>
      <c r="AG66" s="356"/>
      <c r="AH66" s="503"/>
      <c r="AI66" s="503"/>
      <c r="AJ66" s="503"/>
      <c r="AK66" s="503"/>
      <c r="AL66" s="503"/>
      <c r="AM66" s="503"/>
      <c r="AN66" s="503"/>
      <c r="AO66" s="503"/>
      <c r="AP66" s="503"/>
      <c r="AQ66" s="503"/>
      <c r="AR66" s="503"/>
      <c r="AS66" s="503"/>
      <c r="AT66" s="503"/>
      <c r="AU66" s="503"/>
      <c r="AV66" s="503"/>
      <c r="AW66" s="503"/>
      <c r="AX66" s="503"/>
      <c r="AY66" s="503"/>
      <c r="AZ66" s="503"/>
      <c r="BA66" s="503"/>
    </row>
    <row r="67">
      <c r="A67" s="143"/>
      <c r="B67" s="143"/>
      <c r="C67" s="143"/>
      <c r="D67" s="143"/>
      <c r="E67" s="143"/>
      <c r="F67" s="288"/>
      <c r="G67" s="289"/>
      <c r="H67" s="143"/>
      <c r="I67" s="143"/>
      <c r="J67" s="143"/>
      <c r="K67" s="143"/>
      <c r="L67" s="143"/>
      <c r="M67" s="289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288"/>
      <c r="AA67" s="288"/>
      <c r="AB67" s="288"/>
      <c r="AC67" s="143"/>
      <c r="AD67" s="356"/>
      <c r="AE67" s="356"/>
      <c r="AF67" s="130"/>
      <c r="AG67" s="356"/>
      <c r="AH67" s="503"/>
      <c r="AI67" s="503"/>
      <c r="AJ67" s="503"/>
      <c r="AK67" s="503"/>
      <c r="AL67" s="503"/>
      <c r="AM67" s="503"/>
      <c r="AN67" s="503"/>
      <c r="AO67" s="503"/>
      <c r="AP67" s="503"/>
      <c r="AQ67" s="503"/>
      <c r="AR67" s="503"/>
      <c r="AS67" s="503"/>
      <c r="AT67" s="503"/>
      <c r="AU67" s="503"/>
      <c r="AV67" s="503"/>
      <c r="AW67" s="503"/>
      <c r="AX67" s="503"/>
      <c r="AY67" s="503"/>
      <c r="AZ67" s="503"/>
      <c r="BA67" s="503"/>
    </row>
    <row r="68">
      <c r="A68" s="143"/>
      <c r="B68" s="143"/>
      <c r="C68" s="143"/>
      <c r="D68" s="143"/>
      <c r="E68" s="143"/>
      <c r="F68" s="288"/>
      <c r="G68" s="289"/>
      <c r="H68" s="143"/>
      <c r="I68" s="143"/>
      <c r="J68" s="143"/>
      <c r="K68" s="143"/>
      <c r="L68" s="143"/>
      <c r="M68" s="289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288"/>
      <c r="AA68" s="288"/>
      <c r="AB68" s="288"/>
      <c r="AC68" s="143"/>
      <c r="AD68" s="356"/>
      <c r="AE68" s="356"/>
      <c r="AF68" s="130"/>
      <c r="AG68" s="356"/>
      <c r="AH68" s="503"/>
      <c r="AI68" s="503"/>
      <c r="AJ68" s="503"/>
      <c r="AK68" s="503"/>
      <c r="AL68" s="503"/>
      <c r="AM68" s="503"/>
      <c r="AN68" s="503"/>
      <c r="AO68" s="503"/>
      <c r="AP68" s="503"/>
      <c r="AQ68" s="503"/>
      <c r="AR68" s="503"/>
      <c r="AS68" s="503"/>
      <c r="AT68" s="503"/>
      <c r="AU68" s="503"/>
      <c r="AV68" s="503"/>
      <c r="AW68" s="503"/>
      <c r="AX68" s="503"/>
      <c r="AY68" s="503"/>
      <c r="AZ68" s="503"/>
      <c r="BA68" s="503"/>
    </row>
    <row r="69">
      <c r="A69" s="143"/>
      <c r="B69" s="143"/>
      <c r="C69" s="143"/>
      <c r="D69" s="143"/>
      <c r="E69" s="143"/>
      <c r="F69" s="288"/>
      <c r="G69" s="289"/>
      <c r="H69" s="143"/>
      <c r="I69" s="143"/>
      <c r="J69" s="143"/>
      <c r="K69" s="143"/>
      <c r="L69" s="143"/>
      <c r="M69" s="289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288"/>
      <c r="AA69" s="288"/>
      <c r="AB69" s="288"/>
      <c r="AC69" s="143"/>
      <c r="AD69" s="356"/>
      <c r="AE69" s="356"/>
      <c r="AF69" s="130"/>
      <c r="AG69" s="356"/>
      <c r="AH69" s="503"/>
      <c r="AI69" s="503"/>
      <c r="AJ69" s="503"/>
      <c r="AK69" s="503"/>
      <c r="AL69" s="503"/>
      <c r="AM69" s="503"/>
      <c r="AN69" s="503"/>
      <c r="AO69" s="503"/>
      <c r="AP69" s="503"/>
      <c r="AQ69" s="503"/>
      <c r="AR69" s="503"/>
      <c r="AS69" s="503"/>
      <c r="AT69" s="503"/>
      <c r="AU69" s="503"/>
      <c r="AV69" s="503"/>
      <c r="AW69" s="503"/>
      <c r="AX69" s="503"/>
      <c r="AY69" s="503"/>
      <c r="AZ69" s="503"/>
      <c r="BA69" s="503"/>
    </row>
    <row r="70">
      <c r="A70" s="143"/>
      <c r="B70" s="143"/>
      <c r="C70" s="143"/>
      <c r="D70" s="143"/>
      <c r="E70" s="143"/>
      <c r="F70" s="288"/>
      <c r="G70" s="289"/>
      <c r="H70" s="143"/>
      <c r="I70" s="143"/>
      <c r="J70" s="143"/>
      <c r="K70" s="143"/>
      <c r="L70" s="143"/>
      <c r="M70" s="289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288"/>
      <c r="AA70" s="288"/>
      <c r="AB70" s="288"/>
      <c r="AC70" s="143"/>
      <c r="AD70" s="356"/>
      <c r="AE70" s="356"/>
      <c r="AF70" s="130"/>
      <c r="AG70" s="356"/>
      <c r="AH70" s="503"/>
      <c r="AI70" s="503"/>
      <c r="AJ70" s="503"/>
      <c r="AK70" s="503"/>
      <c r="AL70" s="503"/>
      <c r="AM70" s="503"/>
      <c r="AN70" s="503"/>
      <c r="AO70" s="503"/>
      <c r="AP70" s="503"/>
      <c r="AQ70" s="503"/>
      <c r="AR70" s="503"/>
      <c r="AS70" s="503"/>
      <c r="AT70" s="503"/>
      <c r="AU70" s="503"/>
      <c r="AV70" s="503"/>
      <c r="AW70" s="503"/>
      <c r="AX70" s="503"/>
      <c r="AY70" s="503"/>
      <c r="AZ70" s="503"/>
      <c r="BA70" s="503"/>
    </row>
    <row r="71">
      <c r="A71" s="143"/>
      <c r="B71" s="143"/>
      <c r="C71" s="143"/>
      <c r="D71" s="143"/>
      <c r="E71" s="143"/>
      <c r="F71" s="288"/>
      <c r="G71" s="289"/>
      <c r="H71" s="143"/>
      <c r="I71" s="143"/>
      <c r="J71" s="143"/>
      <c r="K71" s="143"/>
      <c r="L71" s="143"/>
      <c r="M71" s="289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288"/>
      <c r="AA71" s="288"/>
      <c r="AB71" s="288"/>
      <c r="AC71" s="143"/>
      <c r="AD71" s="356"/>
      <c r="AE71" s="356"/>
      <c r="AF71" s="130"/>
      <c r="AG71" s="356"/>
      <c r="AH71" s="503"/>
      <c r="AI71" s="503"/>
      <c r="AJ71" s="503"/>
      <c r="AK71" s="503"/>
      <c r="AL71" s="503"/>
      <c r="AM71" s="503"/>
      <c r="AN71" s="503"/>
      <c r="AO71" s="503"/>
      <c r="AP71" s="503"/>
      <c r="AQ71" s="503"/>
      <c r="AR71" s="503"/>
      <c r="AS71" s="503"/>
      <c r="AT71" s="503"/>
      <c r="AU71" s="503"/>
      <c r="AV71" s="503"/>
      <c r="AW71" s="503"/>
      <c r="AX71" s="503"/>
      <c r="AY71" s="503"/>
      <c r="AZ71" s="503"/>
      <c r="BA71" s="503"/>
    </row>
    <row r="72">
      <c r="A72" s="143"/>
      <c r="B72" s="143"/>
      <c r="C72" s="143"/>
      <c r="D72" s="143"/>
      <c r="E72" s="143"/>
      <c r="F72" s="288"/>
      <c r="G72" s="289"/>
      <c r="H72" s="143"/>
      <c r="I72" s="143"/>
      <c r="J72" s="143"/>
      <c r="K72" s="143"/>
      <c r="L72" s="143"/>
      <c r="M72" s="289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288"/>
      <c r="AA72" s="288"/>
      <c r="AB72" s="288"/>
      <c r="AC72" s="143"/>
      <c r="AD72" s="356"/>
      <c r="AE72" s="356"/>
      <c r="AF72" s="130"/>
      <c r="AG72" s="356"/>
      <c r="AH72" s="503"/>
      <c r="AI72" s="503"/>
      <c r="AJ72" s="503"/>
      <c r="AK72" s="503"/>
      <c r="AL72" s="503"/>
      <c r="AM72" s="503"/>
      <c r="AN72" s="503"/>
      <c r="AO72" s="503"/>
      <c r="AP72" s="503"/>
      <c r="AQ72" s="503"/>
      <c r="AR72" s="503"/>
      <c r="AS72" s="503"/>
      <c r="AT72" s="503"/>
      <c r="AU72" s="503"/>
      <c r="AV72" s="503"/>
      <c r="AW72" s="503"/>
      <c r="AX72" s="503"/>
      <c r="AY72" s="503"/>
      <c r="AZ72" s="503"/>
      <c r="BA72" s="503"/>
    </row>
    <row r="73">
      <c r="A73" s="143"/>
      <c r="B73" s="143"/>
      <c r="C73" s="143"/>
      <c r="D73" s="143"/>
      <c r="E73" s="143"/>
      <c r="F73" s="288"/>
      <c r="G73" s="289"/>
      <c r="H73" s="143"/>
      <c r="I73" s="143"/>
      <c r="J73" s="143"/>
      <c r="K73" s="143"/>
      <c r="L73" s="143"/>
      <c r="M73" s="289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288"/>
      <c r="AA73" s="288"/>
      <c r="AB73" s="288"/>
      <c r="AC73" s="143"/>
      <c r="AD73" s="356"/>
      <c r="AE73" s="356"/>
      <c r="AF73" s="130"/>
      <c r="AG73" s="356"/>
      <c r="AH73" s="503"/>
      <c r="AI73" s="503"/>
      <c r="AJ73" s="503"/>
      <c r="AK73" s="503"/>
      <c r="AL73" s="503"/>
      <c r="AM73" s="503"/>
      <c r="AN73" s="503"/>
      <c r="AO73" s="503"/>
      <c r="AP73" s="503"/>
      <c r="AQ73" s="503"/>
      <c r="AR73" s="503"/>
      <c r="AS73" s="503"/>
      <c r="AT73" s="503"/>
      <c r="AU73" s="503"/>
      <c r="AV73" s="503"/>
      <c r="AW73" s="503"/>
      <c r="AX73" s="503"/>
      <c r="AY73" s="503"/>
      <c r="AZ73" s="503"/>
      <c r="BA73" s="503"/>
    </row>
    <row r="74" ht="15.75" customHeight="1">
      <c r="A74" s="143"/>
      <c r="B74" s="143"/>
      <c r="C74" s="143"/>
      <c r="D74" s="143"/>
      <c r="E74" s="143"/>
      <c r="F74" s="288"/>
      <c r="G74" s="289"/>
      <c r="H74" s="143"/>
      <c r="I74" s="143"/>
      <c r="J74" s="143"/>
      <c r="K74" s="143"/>
      <c r="L74" s="143"/>
      <c r="M74" s="289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288"/>
      <c r="AA74" s="288"/>
      <c r="AB74" s="288"/>
      <c r="AC74" s="143"/>
      <c r="AD74" s="131"/>
      <c r="AE74" s="131"/>
      <c r="AF74" s="164"/>
      <c r="AG74" s="131"/>
      <c r="AH74" s="526"/>
      <c r="AI74" s="526"/>
      <c r="AJ74" s="526"/>
      <c r="AK74" s="526"/>
      <c r="AL74" s="526"/>
      <c r="AM74" s="526"/>
      <c r="AN74" s="526"/>
      <c r="AO74" s="526"/>
      <c r="AP74" s="526"/>
      <c r="AQ74" s="526"/>
      <c r="AR74" s="526"/>
      <c r="AS74" s="526"/>
      <c r="AT74" s="526"/>
      <c r="AU74" s="526"/>
      <c r="AV74" s="526"/>
      <c r="AW74" s="526"/>
      <c r="AX74" s="526"/>
      <c r="AY74" s="526"/>
      <c r="AZ74" s="526"/>
      <c r="BA74" s="526"/>
    </row>
    <row r="75" ht="15.75" customHeight="1">
      <c r="A75" s="143"/>
      <c r="B75" s="143"/>
      <c r="C75" s="143"/>
      <c r="D75" s="143"/>
      <c r="E75" s="143"/>
      <c r="F75" s="288"/>
      <c r="G75" s="289"/>
      <c r="H75" s="143"/>
      <c r="I75" s="143"/>
      <c r="J75" s="143"/>
      <c r="K75" s="143"/>
      <c r="L75" s="143"/>
      <c r="M75" s="289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288"/>
      <c r="AA75" s="288"/>
      <c r="AB75" s="288"/>
      <c r="AC75" s="143"/>
      <c r="AD75" s="131"/>
      <c r="AE75" s="131"/>
      <c r="AF75" s="164"/>
      <c r="AG75" s="131"/>
      <c r="AH75" s="132"/>
      <c r="AI75" s="132"/>
      <c r="AJ75" s="132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  <c r="AZ75" s="132"/>
      <c r="BA75" s="132"/>
    </row>
    <row r="76" ht="15.75" customHeight="1">
      <c r="A76" s="143"/>
      <c r="B76" s="143"/>
      <c r="C76" s="143"/>
      <c r="D76" s="143"/>
      <c r="E76" s="143"/>
      <c r="F76" s="288"/>
      <c r="G76" s="289"/>
      <c r="H76" s="143"/>
      <c r="I76" s="143"/>
      <c r="J76" s="143"/>
      <c r="K76" s="143"/>
      <c r="L76" s="143"/>
      <c r="M76" s="289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288"/>
      <c r="AA76" s="288"/>
      <c r="AB76" s="288"/>
      <c r="AC76" s="143"/>
      <c r="AD76" s="131"/>
      <c r="AE76" s="131"/>
      <c r="AF76" s="164"/>
      <c r="AG76" s="131"/>
      <c r="AH76" s="132"/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  <c r="AZ76" s="132"/>
      <c r="BA76" s="132"/>
    </row>
    <row r="77" ht="15.75" customHeight="1">
      <c r="A77" s="143"/>
      <c r="B77" s="143"/>
      <c r="C77" s="143"/>
      <c r="D77" s="143"/>
      <c r="E77" s="143"/>
      <c r="F77" s="288"/>
      <c r="G77" s="289"/>
      <c r="H77" s="143"/>
      <c r="I77" s="143"/>
      <c r="J77" s="143"/>
      <c r="K77" s="143"/>
      <c r="L77" s="143"/>
      <c r="M77" s="289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288"/>
      <c r="AA77" s="288"/>
      <c r="AB77" s="288"/>
      <c r="AC77" s="143"/>
      <c r="AD77" s="131"/>
      <c r="AE77" s="131"/>
      <c r="AF77" s="164"/>
      <c r="AG77" s="131"/>
      <c r="AH77" s="132"/>
      <c r="AI77" s="132"/>
      <c r="AJ77" s="132"/>
      <c r="AK77" s="132"/>
      <c r="AL77" s="132"/>
      <c r="AM77" s="132"/>
      <c r="AN77" s="132"/>
      <c r="AO77" s="132"/>
      <c r="AP77" s="132"/>
      <c r="AQ77" s="132"/>
      <c r="AR77" s="132"/>
      <c r="AS77" s="132"/>
      <c r="AT77" s="132"/>
      <c r="AU77" s="132"/>
      <c r="AV77" s="132"/>
      <c r="AW77" s="132"/>
      <c r="AX77" s="132"/>
      <c r="AY77" s="132"/>
      <c r="AZ77" s="132"/>
      <c r="BA77" s="132"/>
    </row>
    <row r="78" ht="15.75" customHeight="1">
      <c r="A78" s="143"/>
      <c r="B78" s="143"/>
      <c r="C78" s="143"/>
      <c r="D78" s="143"/>
      <c r="E78" s="143"/>
      <c r="F78" s="288"/>
      <c r="G78" s="289"/>
      <c r="H78" s="143"/>
      <c r="I78" s="143"/>
      <c r="J78" s="143"/>
      <c r="K78" s="143"/>
      <c r="L78" s="143"/>
      <c r="M78" s="289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288"/>
      <c r="AA78" s="288"/>
      <c r="AB78" s="288"/>
      <c r="AC78" s="143"/>
      <c r="AD78" s="131"/>
      <c r="AE78" s="131"/>
      <c r="AF78" s="164"/>
      <c r="AG78" s="131"/>
      <c r="AH78" s="132"/>
      <c r="AI78" s="132"/>
      <c r="AJ78" s="132"/>
      <c r="AK78" s="132"/>
      <c r="AL78" s="132"/>
      <c r="AM78" s="132"/>
      <c r="AN78" s="132"/>
      <c r="AO78" s="132"/>
      <c r="AP78" s="132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</row>
    <row r="79" ht="15.75" customHeight="1">
      <c r="A79" s="143"/>
      <c r="B79" s="143"/>
      <c r="C79" s="143"/>
      <c r="D79" s="143"/>
      <c r="E79" s="143"/>
      <c r="F79" s="288"/>
      <c r="G79" s="289"/>
      <c r="H79" s="143"/>
      <c r="I79" s="143"/>
      <c r="J79" s="143"/>
      <c r="K79" s="143"/>
      <c r="L79" s="143"/>
      <c r="M79" s="289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288"/>
      <c r="AA79" s="288"/>
      <c r="AB79" s="288"/>
      <c r="AC79" s="143"/>
      <c r="AD79" s="131"/>
      <c r="AE79" s="131"/>
      <c r="AF79" s="164"/>
      <c r="AG79" s="131"/>
      <c r="AH79" s="132"/>
      <c r="AI79" s="132"/>
      <c r="AJ79" s="132"/>
      <c r="AK79" s="132"/>
      <c r="AL79" s="132"/>
      <c r="AM79" s="132"/>
      <c r="AN79" s="132"/>
      <c r="AO79" s="132"/>
      <c r="AP79" s="132"/>
      <c r="AQ79" s="132"/>
      <c r="AR79" s="132"/>
      <c r="AS79" s="132"/>
      <c r="AT79" s="132"/>
      <c r="AU79" s="132"/>
      <c r="AV79" s="132"/>
      <c r="AW79" s="132"/>
      <c r="AX79" s="132"/>
      <c r="AY79" s="132"/>
      <c r="AZ79" s="132"/>
      <c r="BA79" s="132"/>
    </row>
    <row r="80" ht="15.75" customHeight="1">
      <c r="A80" s="143"/>
      <c r="B80" s="143"/>
      <c r="C80" s="143"/>
      <c r="D80" s="143"/>
      <c r="E80" s="143"/>
      <c r="F80" s="288"/>
      <c r="G80" s="289"/>
      <c r="H80" s="143"/>
      <c r="I80" s="143"/>
      <c r="J80" s="143"/>
      <c r="K80" s="143"/>
      <c r="L80" s="143"/>
      <c r="M80" s="289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288"/>
      <c r="AA80" s="288"/>
      <c r="AB80" s="288"/>
      <c r="AC80" s="143"/>
      <c r="AD80" s="131"/>
      <c r="AE80" s="131"/>
      <c r="AF80" s="164"/>
      <c r="AG80" s="131"/>
      <c r="AH80" s="132"/>
      <c r="AI80" s="132"/>
      <c r="AJ80" s="132"/>
      <c r="AK80" s="132"/>
      <c r="AL80" s="132"/>
      <c r="AM80" s="132"/>
      <c r="AN80" s="132"/>
      <c r="AO80" s="132"/>
      <c r="AP80" s="132"/>
      <c r="AQ80" s="132"/>
      <c r="AR80" s="132"/>
      <c r="AS80" s="132"/>
      <c r="AT80" s="132"/>
      <c r="AU80" s="132"/>
      <c r="AV80" s="132"/>
      <c r="AW80" s="132"/>
      <c r="AX80" s="132"/>
      <c r="AY80" s="132"/>
      <c r="AZ80" s="132"/>
      <c r="BA80" s="132"/>
    </row>
    <row r="81" ht="15.75" customHeight="1">
      <c r="A81" s="143"/>
      <c r="B81" s="143"/>
      <c r="C81" s="143"/>
      <c r="D81" s="143"/>
      <c r="E81" s="143"/>
      <c r="F81" s="288"/>
      <c r="G81" s="289"/>
      <c r="H81" s="143"/>
      <c r="I81" s="143"/>
      <c r="J81" s="143"/>
      <c r="K81" s="143"/>
      <c r="L81" s="143"/>
      <c r="M81" s="289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288"/>
      <c r="AA81" s="288"/>
      <c r="AB81" s="288"/>
      <c r="AC81" s="143"/>
      <c r="AD81" s="131"/>
      <c r="AE81" s="131"/>
      <c r="AF81" s="164"/>
      <c r="AG81" s="131"/>
      <c r="AH81" s="132"/>
      <c r="AI81" s="132"/>
      <c r="AJ81" s="132"/>
      <c r="AK81" s="132"/>
      <c r="AL81" s="132"/>
      <c r="AM81" s="132"/>
      <c r="AN81" s="132"/>
      <c r="AO81" s="132"/>
      <c r="AP81" s="132"/>
      <c r="AQ81" s="132"/>
      <c r="AR81" s="132"/>
      <c r="AS81" s="132"/>
      <c r="AT81" s="132"/>
      <c r="AU81" s="132"/>
      <c r="AV81" s="132"/>
      <c r="AW81" s="132"/>
      <c r="AX81" s="132"/>
      <c r="AY81" s="132"/>
      <c r="AZ81" s="132"/>
      <c r="BA81" s="132"/>
    </row>
    <row r="82" ht="15.75" customHeight="1">
      <c r="A82" s="143"/>
      <c r="B82" s="143"/>
      <c r="C82" s="143"/>
      <c r="D82" s="143"/>
      <c r="E82" s="143"/>
      <c r="F82" s="288"/>
      <c r="G82" s="289"/>
      <c r="H82" s="143"/>
      <c r="I82" s="143"/>
      <c r="J82" s="143"/>
      <c r="K82" s="143"/>
      <c r="L82" s="143"/>
      <c r="M82" s="289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288"/>
      <c r="AA82" s="288"/>
      <c r="AB82" s="288"/>
      <c r="AC82" s="143"/>
      <c r="AD82" s="131"/>
      <c r="AE82" s="131"/>
      <c r="AF82" s="164"/>
      <c r="AG82" s="131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32"/>
      <c r="AU82" s="132"/>
      <c r="AV82" s="132"/>
      <c r="AW82" s="132"/>
      <c r="AX82" s="132"/>
      <c r="AY82" s="132"/>
      <c r="AZ82" s="132"/>
      <c r="BA82" s="132"/>
    </row>
    <row r="83" ht="15.75" customHeight="1">
      <c r="A83" s="143"/>
      <c r="B83" s="143"/>
      <c r="C83" s="143"/>
      <c r="D83" s="143"/>
      <c r="E83" s="143"/>
      <c r="F83" s="288"/>
      <c r="G83" s="289"/>
      <c r="H83" s="143"/>
      <c r="I83" s="143"/>
      <c r="J83" s="143"/>
      <c r="K83" s="143"/>
      <c r="L83" s="143"/>
      <c r="M83" s="289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288"/>
      <c r="AA83" s="288"/>
      <c r="AB83" s="288"/>
      <c r="AC83" s="143"/>
      <c r="AD83" s="131"/>
      <c r="AE83" s="131"/>
      <c r="AF83" s="164"/>
      <c r="AG83" s="131"/>
      <c r="AH83" s="132"/>
      <c r="AI83" s="132"/>
      <c r="AJ83" s="132"/>
      <c r="AK83" s="132"/>
      <c r="AL83" s="132"/>
      <c r="AM83" s="132"/>
      <c r="AN83" s="132"/>
      <c r="AO83" s="132"/>
      <c r="AP83" s="132"/>
      <c r="AQ83" s="132"/>
      <c r="AR83" s="132"/>
      <c r="AS83" s="132"/>
      <c r="AT83" s="132"/>
      <c r="AU83" s="132"/>
      <c r="AV83" s="132"/>
      <c r="AW83" s="132"/>
      <c r="AX83" s="132"/>
      <c r="AY83" s="132"/>
      <c r="AZ83" s="132"/>
      <c r="BA83" s="132"/>
    </row>
    <row r="84" ht="15.75" customHeight="1">
      <c r="A84" s="143"/>
      <c r="B84" s="143"/>
      <c r="C84" s="143"/>
      <c r="D84" s="143"/>
      <c r="E84" s="143"/>
      <c r="F84" s="288"/>
      <c r="G84" s="289"/>
      <c r="H84" s="143"/>
      <c r="I84" s="143"/>
      <c r="J84" s="143"/>
      <c r="K84" s="143"/>
      <c r="L84" s="143"/>
      <c r="M84" s="289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288"/>
      <c r="AB84" s="288"/>
      <c r="AC84" s="143"/>
      <c r="AD84" s="131"/>
      <c r="AE84" s="131"/>
      <c r="AF84" s="164"/>
      <c r="AG84" s="131"/>
      <c r="AH84" s="132"/>
      <c r="AI84" s="132"/>
      <c r="AJ84" s="132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  <c r="AW84" s="132"/>
      <c r="AX84" s="132"/>
      <c r="AY84" s="132"/>
      <c r="AZ84" s="132"/>
      <c r="BA84" s="132"/>
    </row>
    <row r="85" ht="15.75" customHeight="1">
      <c r="A85" s="143"/>
      <c r="B85" s="143"/>
      <c r="C85" s="143"/>
      <c r="D85" s="143"/>
      <c r="E85" s="143"/>
      <c r="F85" s="288"/>
      <c r="G85" s="289"/>
      <c r="H85" s="143"/>
      <c r="I85" s="143"/>
      <c r="J85" s="143"/>
      <c r="K85" s="143"/>
      <c r="L85" s="143"/>
      <c r="M85" s="289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288"/>
      <c r="AB85" s="288"/>
      <c r="AC85" s="143"/>
      <c r="AD85" s="131"/>
      <c r="AE85" s="131"/>
      <c r="AF85" s="164"/>
      <c r="AG85" s="131"/>
      <c r="AH85" s="132"/>
      <c r="AI85" s="132"/>
      <c r="AJ85" s="132"/>
      <c r="AK85" s="132"/>
      <c r="AL85" s="132"/>
      <c r="AM85" s="132"/>
      <c r="AN85" s="132"/>
      <c r="AO85" s="132"/>
      <c r="AP85" s="132"/>
      <c r="AQ85" s="132"/>
      <c r="AR85" s="132"/>
      <c r="AS85" s="132"/>
      <c r="AT85" s="132"/>
      <c r="AU85" s="132"/>
      <c r="AV85" s="132"/>
      <c r="AW85" s="132"/>
      <c r="AX85" s="132"/>
      <c r="AY85" s="132"/>
      <c r="AZ85" s="132"/>
      <c r="BA85" s="132"/>
    </row>
    <row r="86" ht="15.75" customHeight="1">
      <c r="A86" s="143"/>
      <c r="B86" s="143"/>
      <c r="C86" s="143"/>
      <c r="D86" s="143"/>
      <c r="E86" s="143"/>
      <c r="F86" s="288"/>
      <c r="G86" s="289"/>
      <c r="H86" s="143"/>
      <c r="I86" s="143"/>
      <c r="J86" s="143"/>
      <c r="K86" s="143"/>
      <c r="L86" s="143"/>
      <c r="M86" s="289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288"/>
      <c r="AB86" s="288"/>
      <c r="AC86" s="143"/>
      <c r="AD86" s="131"/>
      <c r="AE86" s="131"/>
      <c r="AF86" s="164"/>
      <c r="AG86" s="131"/>
      <c r="AH86" s="132"/>
      <c r="AI86" s="132"/>
      <c r="AJ86" s="132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/>
      <c r="AV86" s="132"/>
      <c r="AW86" s="132"/>
      <c r="AX86" s="132"/>
      <c r="AY86" s="132"/>
      <c r="AZ86" s="132"/>
      <c r="BA86" s="132"/>
    </row>
    <row r="87" ht="15.75" customHeight="1">
      <c r="A87" s="143"/>
      <c r="B87" s="143"/>
      <c r="C87" s="143"/>
      <c r="D87" s="143"/>
      <c r="E87" s="143"/>
      <c r="F87" s="288"/>
      <c r="G87" s="289"/>
      <c r="H87" s="143"/>
      <c r="I87" s="143"/>
      <c r="J87" s="143"/>
      <c r="K87" s="143"/>
      <c r="L87" s="143"/>
      <c r="M87" s="289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288"/>
      <c r="AB87" s="288"/>
      <c r="AC87" s="143"/>
      <c r="AD87" s="131"/>
      <c r="AE87" s="131"/>
      <c r="AF87" s="164"/>
      <c r="AG87" s="131"/>
      <c r="AH87" s="132"/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2"/>
      <c r="AV87" s="132"/>
      <c r="AW87" s="132"/>
      <c r="AX87" s="132"/>
      <c r="AY87" s="132"/>
      <c r="AZ87" s="132"/>
      <c r="BA87" s="132"/>
    </row>
    <row r="88" ht="15.75" customHeight="1">
      <c r="A88" s="143"/>
      <c r="B88" s="143"/>
      <c r="C88" s="143"/>
      <c r="D88" s="143"/>
      <c r="E88" s="143"/>
      <c r="F88" s="288"/>
      <c r="G88" s="289"/>
      <c r="H88" s="143"/>
      <c r="I88" s="143"/>
      <c r="J88" s="143"/>
      <c r="K88" s="143"/>
      <c r="L88" s="143"/>
      <c r="M88" s="289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288"/>
      <c r="AB88" s="288"/>
      <c r="AC88" s="143"/>
      <c r="AD88" s="143"/>
      <c r="AE88" s="143"/>
      <c r="AF88" s="158"/>
      <c r="AG88" s="143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</row>
    <row r="89" ht="15.75" customHeight="1">
      <c r="A89" s="143"/>
      <c r="B89" s="143"/>
      <c r="C89" s="143"/>
      <c r="D89" s="143"/>
      <c r="E89" s="143"/>
      <c r="F89" s="288"/>
      <c r="G89" s="289"/>
      <c r="H89" s="143"/>
      <c r="I89" s="143"/>
      <c r="J89" s="143"/>
      <c r="K89" s="143"/>
      <c r="L89" s="143"/>
      <c r="M89" s="289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288"/>
      <c r="AB89" s="288"/>
      <c r="AC89" s="143"/>
      <c r="AD89" s="143"/>
      <c r="AE89" s="143"/>
      <c r="AF89" s="158"/>
      <c r="AG89" s="143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  <c r="BA89" s="144"/>
    </row>
    <row r="90" ht="15.75" customHeight="1">
      <c r="A90" s="143"/>
      <c r="B90" s="143"/>
      <c r="C90" s="143"/>
      <c r="D90" s="143"/>
      <c r="E90" s="143"/>
      <c r="F90" s="288"/>
      <c r="G90" s="289"/>
      <c r="H90" s="143"/>
      <c r="I90" s="143"/>
      <c r="J90" s="143"/>
      <c r="K90" s="143"/>
      <c r="L90" s="143"/>
      <c r="M90" s="289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288"/>
      <c r="AB90" s="288"/>
      <c r="AC90" s="143"/>
      <c r="AD90" s="143"/>
      <c r="AE90" s="143"/>
      <c r="AF90" s="158"/>
      <c r="AG90" s="143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</row>
    <row r="91" ht="15.75" customHeight="1">
      <c r="A91" s="143"/>
      <c r="B91" s="143"/>
      <c r="C91" s="143"/>
      <c r="D91" s="143"/>
      <c r="E91" s="143"/>
      <c r="F91" s="288"/>
      <c r="G91" s="289"/>
      <c r="H91" s="143"/>
      <c r="I91" s="143"/>
      <c r="J91" s="143"/>
      <c r="K91" s="143"/>
      <c r="L91" s="143"/>
      <c r="M91" s="289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288"/>
      <c r="AB91" s="288"/>
      <c r="AC91" s="143"/>
      <c r="AD91" s="143"/>
      <c r="AE91" s="143"/>
      <c r="AF91" s="158"/>
      <c r="AG91" s="143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  <c r="AY91" s="144"/>
      <c r="AZ91" s="144"/>
      <c r="BA91" s="144"/>
    </row>
    <row r="92" ht="15.75" customHeight="1">
      <c r="A92" s="143"/>
      <c r="B92" s="143"/>
      <c r="C92" s="143"/>
      <c r="D92" s="143"/>
      <c r="E92" s="143"/>
      <c r="F92" s="288"/>
      <c r="G92" s="289"/>
      <c r="H92" s="143"/>
      <c r="I92" s="143"/>
      <c r="J92" s="143"/>
      <c r="K92" s="143"/>
      <c r="L92" s="143"/>
      <c r="M92" s="289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288"/>
      <c r="AB92" s="288"/>
      <c r="AC92" s="143"/>
      <c r="AD92" s="143"/>
      <c r="AE92" s="143"/>
      <c r="AF92" s="158"/>
      <c r="AG92" s="143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  <c r="AY92" s="144"/>
      <c r="AZ92" s="144"/>
      <c r="BA92" s="144"/>
    </row>
    <row r="93" ht="15.75" customHeight="1">
      <c r="A93" s="143"/>
      <c r="B93" s="143"/>
      <c r="C93" s="143"/>
      <c r="D93" s="143"/>
      <c r="E93" s="143"/>
      <c r="F93" s="288"/>
      <c r="G93" s="289"/>
      <c r="H93" s="143"/>
      <c r="I93" s="143"/>
      <c r="J93" s="143"/>
      <c r="K93" s="143"/>
      <c r="L93" s="143"/>
      <c r="M93" s="289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288"/>
      <c r="AB93" s="288"/>
      <c r="AC93" s="143"/>
      <c r="AD93" s="143"/>
      <c r="AE93" s="143"/>
      <c r="AF93" s="158"/>
      <c r="AG93" s="143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  <c r="AY93" s="144"/>
      <c r="AZ93" s="144"/>
      <c r="BA93" s="144"/>
    </row>
    <row r="94" ht="15.75" customHeight="1">
      <c r="A94" s="143"/>
      <c r="B94" s="143"/>
      <c r="C94" s="143"/>
      <c r="D94" s="143"/>
      <c r="E94" s="143"/>
      <c r="F94" s="288"/>
      <c r="G94" s="289"/>
      <c r="H94" s="143"/>
      <c r="I94" s="143"/>
      <c r="J94" s="143"/>
      <c r="K94" s="143"/>
      <c r="L94" s="143"/>
      <c r="M94" s="289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288"/>
      <c r="AB94" s="288"/>
      <c r="AC94" s="143"/>
      <c r="AD94" s="143"/>
      <c r="AE94" s="143"/>
      <c r="AF94" s="158"/>
      <c r="AG94" s="143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</row>
    <row r="95" ht="15.75" customHeight="1">
      <c r="A95" s="143"/>
      <c r="B95" s="143"/>
      <c r="C95" s="143"/>
      <c r="D95" s="143"/>
      <c r="E95" s="143"/>
      <c r="F95" s="288"/>
      <c r="G95" s="289"/>
      <c r="H95" s="143"/>
      <c r="I95" s="143"/>
      <c r="J95" s="143"/>
      <c r="K95" s="143"/>
      <c r="L95" s="143"/>
      <c r="M95" s="289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288"/>
      <c r="AB95" s="288"/>
      <c r="AC95" s="143"/>
      <c r="AD95" s="143"/>
      <c r="AE95" s="143"/>
      <c r="AF95" s="158"/>
      <c r="AG95" s="143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</row>
    <row r="96" ht="15.75" customHeight="1">
      <c r="A96" s="143"/>
      <c r="B96" s="143"/>
      <c r="C96" s="143"/>
      <c r="D96" s="143"/>
      <c r="E96" s="143"/>
      <c r="F96" s="288"/>
      <c r="G96" s="143"/>
      <c r="H96" s="143"/>
      <c r="I96" s="143"/>
      <c r="J96" s="143"/>
      <c r="K96" s="143"/>
      <c r="L96" s="143"/>
      <c r="M96" s="289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288"/>
      <c r="AB96" s="288"/>
      <c r="AC96" s="143"/>
      <c r="AD96" s="143"/>
      <c r="AE96" s="143"/>
      <c r="AF96" s="158"/>
      <c r="AG96" s="143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</row>
    <row r="97" ht="15.75" customHeight="1">
      <c r="A97" s="143"/>
      <c r="B97" s="143"/>
      <c r="C97" s="143"/>
      <c r="D97" s="143"/>
      <c r="E97" s="143"/>
      <c r="F97" s="288"/>
      <c r="G97" s="143"/>
      <c r="H97" s="143"/>
      <c r="I97" s="143"/>
      <c r="J97" s="143"/>
      <c r="K97" s="143"/>
      <c r="L97" s="143"/>
      <c r="M97" s="289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288"/>
      <c r="AB97" s="288"/>
      <c r="AC97" s="143"/>
      <c r="AD97" s="143"/>
      <c r="AE97" s="143"/>
      <c r="AF97" s="158"/>
      <c r="AG97" s="143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</row>
    <row r="98" ht="15.75" customHeight="1">
      <c r="A98" s="143"/>
      <c r="B98" s="143"/>
      <c r="C98" s="143"/>
      <c r="D98" s="143"/>
      <c r="E98" s="143"/>
      <c r="F98" s="288"/>
      <c r="G98" s="143"/>
      <c r="H98" s="143"/>
      <c r="I98" s="143"/>
      <c r="J98" s="143"/>
      <c r="K98" s="143"/>
      <c r="L98" s="143"/>
      <c r="M98" s="289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288"/>
      <c r="AC98" s="288"/>
      <c r="AD98" s="143"/>
      <c r="AE98" s="143"/>
      <c r="AF98" s="143"/>
      <c r="AG98" s="143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  <c r="BA98" s="144"/>
    </row>
    <row r="99" ht="15.75" customHeight="1">
      <c r="A99" s="143"/>
      <c r="B99" s="143"/>
      <c r="C99" s="143"/>
      <c r="D99" s="143"/>
      <c r="E99" s="143"/>
      <c r="F99" s="288"/>
      <c r="G99" s="143"/>
      <c r="H99" s="143"/>
      <c r="I99" s="143"/>
      <c r="J99" s="143"/>
      <c r="K99" s="143"/>
      <c r="L99" s="143"/>
      <c r="M99" s="289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288"/>
      <c r="AC99" s="288"/>
      <c r="AD99" s="143"/>
      <c r="AE99" s="143"/>
      <c r="AF99" s="143"/>
      <c r="AG99" s="143"/>
      <c r="AH99" s="144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  <c r="AY99" s="144"/>
      <c r="AZ99" s="144"/>
      <c r="BA99" s="144"/>
    </row>
    <row r="100" ht="15.75" customHeight="1">
      <c r="A100" s="143"/>
      <c r="B100" s="143"/>
      <c r="C100" s="143"/>
      <c r="D100" s="143"/>
      <c r="E100" s="143"/>
      <c r="F100" s="288"/>
      <c r="G100" s="143"/>
      <c r="H100" s="143"/>
      <c r="I100" s="143"/>
      <c r="J100" s="143"/>
      <c r="K100" s="143"/>
      <c r="L100" s="143"/>
      <c r="M100" s="289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288"/>
      <c r="AC100" s="288"/>
      <c r="AD100" s="143"/>
      <c r="AE100" s="143"/>
      <c r="AF100" s="143"/>
      <c r="AG100" s="143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  <c r="AY100" s="144"/>
      <c r="AZ100" s="144"/>
      <c r="BA100" s="144"/>
    </row>
    <row r="101" ht="15.75" customHeight="1">
      <c r="A101" s="143"/>
      <c r="B101" s="143"/>
      <c r="C101" s="143"/>
      <c r="D101" s="143"/>
      <c r="E101" s="143"/>
      <c r="F101" s="288"/>
      <c r="G101" s="143"/>
      <c r="H101" s="143"/>
      <c r="I101" s="158"/>
      <c r="J101" s="143"/>
      <c r="K101" s="158"/>
      <c r="L101" s="143"/>
      <c r="M101" s="289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288"/>
      <c r="AC101" s="288"/>
      <c r="AD101" s="143"/>
      <c r="AE101" s="143"/>
      <c r="AF101" s="143"/>
      <c r="AG101" s="143"/>
      <c r="AH101" s="144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  <c r="AY101" s="144"/>
      <c r="AZ101" s="144"/>
      <c r="BA101" s="144"/>
    </row>
    <row r="102" ht="15.75" customHeight="1">
      <c r="A102" s="143"/>
      <c r="B102" s="143"/>
      <c r="C102" s="143"/>
      <c r="D102" s="143"/>
      <c r="E102" s="143"/>
      <c r="F102" s="288"/>
      <c r="G102" s="143"/>
      <c r="H102" s="143"/>
      <c r="I102" s="158"/>
      <c r="J102" s="143"/>
      <c r="K102" s="158"/>
      <c r="L102" s="143"/>
      <c r="M102" s="289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288"/>
      <c r="AC102" s="288"/>
      <c r="AD102" s="143"/>
      <c r="AE102" s="143"/>
      <c r="AF102" s="143"/>
      <c r="AG102" s="143"/>
      <c r="AH102" s="144"/>
      <c r="AI102" s="144"/>
      <c r="AJ102" s="144"/>
      <c r="AK102" s="144"/>
      <c r="AL102" s="144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  <c r="AY102" s="144"/>
      <c r="AZ102" s="144"/>
      <c r="BA102" s="144"/>
    </row>
    <row r="103" ht="15.75" customHeight="1">
      <c r="A103" s="143"/>
      <c r="B103" s="143"/>
      <c r="C103" s="143"/>
      <c r="D103" s="143"/>
      <c r="E103" s="143"/>
      <c r="F103" s="288"/>
      <c r="G103" s="143"/>
      <c r="H103" s="143"/>
      <c r="I103" s="158"/>
      <c r="J103" s="143"/>
      <c r="K103" s="158"/>
      <c r="L103" s="143"/>
      <c r="M103" s="289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288"/>
      <c r="AC103" s="288"/>
      <c r="AD103" s="143"/>
      <c r="AE103" s="143"/>
      <c r="AF103" s="143"/>
      <c r="AG103" s="143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  <c r="AY103" s="144"/>
      <c r="AZ103" s="144"/>
      <c r="BA103" s="144"/>
    </row>
    <row r="104" ht="15.75" customHeight="1">
      <c r="A104" s="143"/>
      <c r="B104" s="143"/>
      <c r="C104" s="143"/>
      <c r="D104" s="143"/>
      <c r="E104" s="143"/>
      <c r="F104" s="288"/>
      <c r="G104" s="143"/>
      <c r="H104" s="143"/>
      <c r="I104" s="158"/>
      <c r="J104" s="143"/>
      <c r="K104" s="158"/>
      <c r="L104" s="143"/>
      <c r="M104" s="289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288"/>
      <c r="AC104" s="288"/>
      <c r="AD104" s="143"/>
      <c r="AE104" s="143"/>
      <c r="AF104" s="143"/>
      <c r="AG104" s="143"/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  <c r="AY104" s="144"/>
      <c r="AZ104" s="144"/>
      <c r="BA104" s="144"/>
    </row>
    <row r="105" ht="15.75" customHeight="1">
      <c r="A105" s="143"/>
      <c r="B105" s="143"/>
      <c r="C105" s="143"/>
      <c r="D105" s="143"/>
      <c r="E105" s="143"/>
      <c r="F105" s="288"/>
      <c r="G105" s="143"/>
      <c r="H105" s="143"/>
      <c r="I105" s="158"/>
      <c r="J105" s="143"/>
      <c r="K105" s="158"/>
      <c r="L105" s="143"/>
      <c r="M105" s="289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288"/>
      <c r="AC105" s="288"/>
      <c r="AD105" s="143"/>
      <c r="AE105" s="143"/>
      <c r="AF105" s="143"/>
      <c r="AG105" s="143"/>
      <c r="AH105" s="144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  <c r="AX105" s="144"/>
      <c r="AY105" s="144"/>
      <c r="AZ105" s="144"/>
      <c r="BA105" s="144"/>
    </row>
    <row r="106" ht="15.75" customHeight="1">
      <c r="A106" s="143"/>
      <c r="B106" s="143"/>
      <c r="C106" s="143"/>
      <c r="D106" s="143"/>
      <c r="E106" s="143"/>
      <c r="F106" s="288"/>
      <c r="G106" s="143"/>
      <c r="H106" s="143"/>
      <c r="I106" s="158"/>
      <c r="J106" s="143"/>
      <c r="K106" s="158"/>
      <c r="L106" s="143"/>
      <c r="M106" s="289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288"/>
      <c r="AC106" s="288"/>
      <c r="AD106" s="143"/>
      <c r="AE106" s="143"/>
      <c r="AF106" s="143"/>
      <c r="AG106" s="143"/>
      <c r="AH106" s="144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  <c r="AX106" s="144"/>
      <c r="AY106" s="144"/>
      <c r="AZ106" s="144"/>
      <c r="BA106" s="144"/>
    </row>
    <row r="107" ht="15.75" customHeight="1">
      <c r="A107" s="143"/>
      <c r="B107" s="143"/>
      <c r="C107" s="143"/>
      <c r="D107" s="143"/>
      <c r="E107" s="143"/>
      <c r="F107" s="288"/>
      <c r="G107" s="143"/>
      <c r="H107" s="143"/>
      <c r="I107" s="158"/>
      <c r="J107" s="143"/>
      <c r="K107" s="158"/>
      <c r="L107" s="143"/>
      <c r="M107" s="289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288"/>
      <c r="AC107" s="288"/>
      <c r="AD107" s="143"/>
      <c r="AE107" s="143"/>
      <c r="AF107" s="143"/>
      <c r="AG107" s="143"/>
      <c r="AH107" s="144"/>
      <c r="AI107" s="144"/>
      <c r="AJ107" s="144"/>
      <c r="AK107" s="144"/>
      <c r="AL107" s="144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  <c r="AY107" s="144"/>
      <c r="AZ107" s="144"/>
      <c r="BA107" s="144"/>
    </row>
    <row r="108" ht="15.75" customHeight="1">
      <c r="A108" s="143"/>
      <c r="B108" s="143"/>
      <c r="C108" s="143"/>
      <c r="D108" s="143"/>
      <c r="E108" s="143"/>
      <c r="F108" s="288"/>
      <c r="G108" s="158"/>
      <c r="H108" s="143"/>
      <c r="I108" s="158"/>
      <c r="J108" s="143"/>
      <c r="K108" s="158"/>
      <c r="L108" s="143"/>
      <c r="M108" s="289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288"/>
      <c r="AC108" s="288"/>
      <c r="AD108" s="143"/>
      <c r="AE108" s="143"/>
      <c r="AF108" s="143"/>
      <c r="AG108" s="143"/>
      <c r="AH108" s="144"/>
      <c r="AI108" s="144"/>
      <c r="AJ108" s="144"/>
      <c r="AK108" s="144"/>
      <c r="AL108" s="144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  <c r="AY108" s="144"/>
      <c r="AZ108" s="144"/>
      <c r="BA108" s="144"/>
    </row>
    <row r="109" ht="15.75" customHeight="1">
      <c r="A109" s="143"/>
      <c r="B109" s="143"/>
      <c r="C109" s="143"/>
      <c r="D109" s="143"/>
      <c r="E109" s="143"/>
      <c r="F109" s="288"/>
      <c r="G109" s="158"/>
      <c r="H109" s="143"/>
      <c r="I109" s="158"/>
      <c r="J109" s="143"/>
      <c r="K109" s="158"/>
      <c r="L109" s="143"/>
      <c r="M109" s="289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288"/>
      <c r="AC109" s="288"/>
      <c r="AD109" s="143"/>
      <c r="AE109" s="143"/>
      <c r="AF109" s="143"/>
      <c r="AG109" s="143"/>
      <c r="AH109" s="144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  <c r="AY109" s="144"/>
      <c r="AZ109" s="144"/>
      <c r="BA109" s="144"/>
    </row>
    <row r="110" ht="15.75" customHeight="1">
      <c r="A110" s="143"/>
      <c r="B110" s="143"/>
      <c r="C110" s="143"/>
      <c r="D110" s="143"/>
      <c r="E110" s="143"/>
      <c r="F110" s="288"/>
      <c r="G110" s="158"/>
      <c r="H110" s="143"/>
      <c r="I110" s="158"/>
      <c r="J110" s="143"/>
      <c r="K110" s="158"/>
      <c r="L110" s="143"/>
      <c r="M110" s="289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288"/>
      <c r="AC110" s="288"/>
      <c r="AD110" s="143"/>
      <c r="AE110" s="143"/>
      <c r="AF110" s="143"/>
      <c r="AG110" s="143"/>
      <c r="AH110" s="144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  <c r="AY110" s="144"/>
      <c r="AZ110" s="144"/>
      <c r="BA110" s="144"/>
    </row>
    <row r="111" ht="15.75" customHeight="1">
      <c r="A111" s="143"/>
      <c r="B111" s="143"/>
      <c r="C111" s="143"/>
      <c r="D111" s="143"/>
      <c r="E111" s="143"/>
      <c r="F111" s="288"/>
      <c r="G111" s="158"/>
      <c r="H111" s="143"/>
      <c r="I111" s="158"/>
      <c r="J111" s="158"/>
      <c r="K111" s="158"/>
      <c r="L111" s="143"/>
      <c r="M111" s="289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288"/>
      <c r="AC111" s="288"/>
      <c r="AD111" s="143"/>
      <c r="AE111" s="143"/>
      <c r="AF111" s="143"/>
      <c r="AG111" s="143"/>
      <c r="AH111" s="144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144"/>
      <c r="AS111" s="144"/>
      <c r="AT111" s="144"/>
      <c r="AU111" s="144"/>
      <c r="AV111" s="144"/>
      <c r="AW111" s="144"/>
      <c r="AX111" s="144"/>
      <c r="AY111" s="144"/>
      <c r="AZ111" s="144"/>
      <c r="BA111" s="144"/>
    </row>
    <row r="112" ht="15.75" customHeight="1">
      <c r="A112" s="143"/>
      <c r="B112" s="143"/>
      <c r="C112" s="143"/>
      <c r="D112" s="143"/>
      <c r="E112" s="143"/>
      <c r="F112" s="288"/>
      <c r="G112" s="158"/>
      <c r="H112" s="143"/>
      <c r="I112" s="158"/>
      <c r="J112" s="158"/>
      <c r="K112" s="158"/>
      <c r="L112" s="143"/>
      <c r="M112" s="289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288"/>
      <c r="AC112" s="288"/>
      <c r="AD112" s="143"/>
      <c r="AE112" s="143"/>
      <c r="AF112" s="143"/>
      <c r="AG112" s="143"/>
      <c r="AH112" s="144"/>
      <c r="AI112" s="144"/>
      <c r="AJ112" s="144"/>
      <c r="AK112" s="144"/>
      <c r="AL112" s="144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  <c r="AY112" s="144"/>
      <c r="AZ112" s="144"/>
      <c r="BA112" s="144"/>
    </row>
    <row r="113" ht="15.75" customHeight="1">
      <c r="A113" s="143"/>
      <c r="B113" s="143"/>
      <c r="C113" s="143"/>
      <c r="D113" s="143"/>
      <c r="E113" s="143"/>
      <c r="F113" s="288"/>
      <c r="G113" s="158"/>
      <c r="H113" s="143"/>
      <c r="I113" s="158"/>
      <c r="J113" s="158"/>
      <c r="K113" s="158"/>
      <c r="L113" s="143"/>
      <c r="M113" s="289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288"/>
      <c r="AC113" s="288"/>
      <c r="AD113" s="143"/>
      <c r="AE113" s="143"/>
      <c r="AF113" s="143"/>
      <c r="AG113" s="143"/>
      <c r="AH113" s="144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  <c r="AY113" s="144"/>
      <c r="AZ113" s="144"/>
      <c r="BA113" s="144"/>
    </row>
    <row r="114" ht="15.75" customHeight="1">
      <c r="A114" s="143"/>
      <c r="B114" s="143"/>
      <c r="C114" s="143"/>
      <c r="D114" s="143"/>
      <c r="E114" s="143"/>
      <c r="F114" s="288"/>
      <c r="G114" s="158"/>
      <c r="H114" s="143"/>
      <c r="I114" s="158"/>
      <c r="J114" s="158"/>
      <c r="K114" s="158"/>
      <c r="L114" s="143"/>
      <c r="M114" s="289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288"/>
      <c r="AC114" s="288"/>
      <c r="AD114" s="143"/>
      <c r="AE114" s="143"/>
      <c r="AF114" s="143"/>
      <c r="AG114" s="143"/>
      <c r="AH114" s="144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4"/>
      <c r="AZ114" s="144"/>
      <c r="BA114" s="144"/>
    </row>
    <row r="115" ht="15.75" customHeight="1">
      <c r="A115" s="143"/>
      <c r="B115" s="143"/>
      <c r="C115" s="143"/>
      <c r="D115" s="143"/>
      <c r="E115" s="143"/>
      <c r="F115" s="288"/>
      <c r="G115" s="158"/>
      <c r="H115" s="143"/>
      <c r="I115" s="158"/>
      <c r="J115" s="158"/>
      <c r="K115" s="158"/>
      <c r="L115" s="143"/>
      <c r="M115" s="289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288"/>
      <c r="AC115" s="288"/>
      <c r="AD115" s="143"/>
      <c r="AE115" s="143"/>
      <c r="AF115" s="143"/>
      <c r="AG115" s="143"/>
      <c r="AH115" s="144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4"/>
      <c r="AZ115" s="144"/>
      <c r="BA115" s="144"/>
    </row>
    <row r="116" ht="15.75" customHeight="1">
      <c r="A116" s="143"/>
      <c r="B116" s="143"/>
      <c r="C116" s="143"/>
      <c r="D116" s="143"/>
      <c r="E116" s="143"/>
      <c r="F116" s="288"/>
      <c r="G116" s="158"/>
      <c r="H116" s="143"/>
      <c r="I116" s="158"/>
      <c r="J116" s="158"/>
      <c r="K116" s="158"/>
      <c r="L116" s="143"/>
      <c r="M116" s="289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288"/>
      <c r="AC116" s="288"/>
      <c r="AD116" s="143"/>
      <c r="AE116" s="143"/>
      <c r="AF116" s="143"/>
      <c r="AG116" s="143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  <c r="AY116" s="144"/>
      <c r="AZ116" s="144"/>
      <c r="BA116" s="144"/>
    </row>
    <row r="117" ht="15.75" customHeight="1">
      <c r="A117" s="143"/>
      <c r="B117" s="143"/>
      <c r="C117" s="143"/>
      <c r="D117" s="143"/>
      <c r="E117" s="143"/>
      <c r="F117" s="288"/>
      <c r="G117" s="158"/>
      <c r="H117" s="143"/>
      <c r="I117" s="158"/>
      <c r="J117" s="158"/>
      <c r="K117" s="158"/>
      <c r="L117" s="143"/>
      <c r="M117" s="289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288"/>
      <c r="AC117" s="288"/>
      <c r="AD117" s="143"/>
      <c r="AE117" s="143"/>
      <c r="AF117" s="143"/>
      <c r="AG117" s="143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  <c r="AY117" s="144"/>
      <c r="AZ117" s="144"/>
      <c r="BA117" s="144"/>
    </row>
    <row r="118" ht="15.75" customHeight="1">
      <c r="A118" s="143"/>
      <c r="B118" s="143"/>
      <c r="C118" s="143"/>
      <c r="D118" s="143"/>
      <c r="E118" s="143"/>
      <c r="F118" s="288"/>
      <c r="G118" s="158"/>
      <c r="H118" s="143"/>
      <c r="I118" s="158"/>
      <c r="J118" s="158"/>
      <c r="K118" s="158"/>
      <c r="L118" s="143"/>
      <c r="M118" s="289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288"/>
      <c r="AC118" s="288"/>
      <c r="AD118" s="143"/>
      <c r="AE118" s="143"/>
      <c r="AF118" s="143"/>
      <c r="AG118" s="143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  <c r="AY118" s="144"/>
      <c r="AZ118" s="144"/>
      <c r="BA118" s="144"/>
    </row>
    <row r="119" ht="15.75" customHeight="1">
      <c r="A119" s="143"/>
      <c r="B119" s="143"/>
      <c r="C119" s="143"/>
      <c r="D119" s="143"/>
      <c r="E119" s="143"/>
      <c r="F119" s="288"/>
      <c r="G119" s="158"/>
      <c r="H119" s="143"/>
      <c r="I119" s="158"/>
      <c r="J119" s="158"/>
      <c r="K119" s="158"/>
      <c r="L119" s="143"/>
      <c r="M119" s="289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288"/>
      <c r="AC119" s="288"/>
      <c r="AD119" s="143"/>
      <c r="AE119" s="143"/>
      <c r="AF119" s="143"/>
      <c r="AG119" s="143"/>
      <c r="AH119" s="144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  <c r="AY119" s="144"/>
      <c r="AZ119" s="144"/>
      <c r="BA119" s="144"/>
    </row>
    <row r="120" ht="15.75" customHeight="1">
      <c r="A120" s="143"/>
      <c r="B120" s="143"/>
      <c r="C120" s="143"/>
      <c r="D120" s="143"/>
      <c r="E120" s="143"/>
      <c r="F120" s="288"/>
      <c r="G120" s="158"/>
      <c r="H120" s="143"/>
      <c r="I120" s="158"/>
      <c r="J120" s="158"/>
      <c r="K120" s="158"/>
      <c r="L120" s="143"/>
      <c r="M120" s="289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288"/>
      <c r="AC120" s="288"/>
      <c r="AD120" s="143"/>
      <c r="AE120" s="143"/>
      <c r="AF120" s="143"/>
      <c r="AG120" s="143"/>
      <c r="AH120" s="144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  <c r="AY120" s="144"/>
      <c r="AZ120" s="144"/>
      <c r="BA120" s="144"/>
    </row>
    <row r="121" ht="15.75" customHeight="1">
      <c r="A121" s="143"/>
      <c r="B121" s="143"/>
      <c r="C121" s="143"/>
      <c r="D121" s="143"/>
      <c r="E121" s="143"/>
      <c r="F121" s="288"/>
      <c r="G121" s="158"/>
      <c r="H121" s="143"/>
      <c r="I121" s="158"/>
      <c r="J121" s="158"/>
      <c r="K121" s="158"/>
      <c r="L121" s="143"/>
      <c r="M121" s="289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288"/>
      <c r="AC121" s="288"/>
      <c r="AD121" s="143"/>
      <c r="AE121" s="143"/>
      <c r="AF121" s="143"/>
      <c r="AG121" s="143"/>
      <c r="AH121" s="144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  <c r="AY121" s="144"/>
      <c r="AZ121" s="144"/>
      <c r="BA121" s="144"/>
    </row>
    <row r="122" ht="15.75" customHeight="1">
      <c r="A122" s="143"/>
      <c r="B122" s="143"/>
      <c r="C122" s="143"/>
      <c r="D122" s="143"/>
      <c r="E122" s="143"/>
      <c r="F122" s="288"/>
      <c r="G122" s="158"/>
      <c r="H122" s="143"/>
      <c r="I122" s="158"/>
      <c r="J122" s="158"/>
      <c r="K122" s="158"/>
      <c r="L122" s="143"/>
      <c r="M122" s="289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288"/>
      <c r="AC122" s="288"/>
      <c r="AD122" s="143"/>
      <c r="AE122" s="143"/>
      <c r="AF122" s="143"/>
      <c r="AG122" s="143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  <c r="AY122" s="144"/>
      <c r="AZ122" s="144"/>
      <c r="BA122" s="144"/>
    </row>
    <row r="123" ht="15.75" customHeight="1">
      <c r="A123" s="143"/>
      <c r="B123" s="143"/>
      <c r="C123" s="143"/>
      <c r="D123" s="143"/>
      <c r="E123" s="143"/>
      <c r="F123" s="288"/>
      <c r="G123" s="158"/>
      <c r="H123" s="143"/>
      <c r="I123" s="158"/>
      <c r="J123" s="158"/>
      <c r="K123" s="158"/>
      <c r="L123" s="143"/>
      <c r="M123" s="289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288"/>
      <c r="AC123" s="288"/>
      <c r="AD123" s="143"/>
      <c r="AE123" s="143"/>
      <c r="AF123" s="143"/>
      <c r="AG123" s="143"/>
      <c r="AH123" s="144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  <c r="AY123" s="144"/>
      <c r="AZ123" s="144"/>
      <c r="BA123" s="144"/>
    </row>
    <row r="124" ht="15.75" customHeight="1">
      <c r="A124" s="143"/>
      <c r="B124" s="143"/>
      <c r="C124" s="143"/>
      <c r="D124" s="143"/>
      <c r="E124" s="143"/>
      <c r="F124" s="288"/>
      <c r="G124" s="158"/>
      <c r="H124" s="143"/>
      <c r="I124" s="158"/>
      <c r="J124" s="158"/>
      <c r="K124" s="158"/>
      <c r="L124" s="143"/>
      <c r="M124" s="289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288"/>
      <c r="AC124" s="288"/>
      <c r="AD124" s="143"/>
      <c r="AE124" s="143"/>
      <c r="AF124" s="143"/>
      <c r="AG124" s="143"/>
      <c r="AH124" s="144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  <c r="AY124" s="144"/>
      <c r="AZ124" s="144"/>
      <c r="BA124" s="144"/>
    </row>
    <row r="125" ht="15.75" customHeight="1">
      <c r="A125" s="143"/>
      <c r="B125" s="143"/>
      <c r="C125" s="143"/>
      <c r="D125" s="143"/>
      <c r="E125" s="143"/>
      <c r="F125" s="288"/>
      <c r="G125" s="158"/>
      <c r="H125" s="143"/>
      <c r="I125" s="158"/>
      <c r="J125" s="158"/>
      <c r="K125" s="158"/>
      <c r="L125" s="143"/>
      <c r="M125" s="289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288"/>
      <c r="AC125" s="288"/>
      <c r="AD125" s="143"/>
      <c r="AE125" s="143"/>
      <c r="AF125" s="143"/>
      <c r="AG125" s="143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  <c r="AY125" s="144"/>
      <c r="AZ125" s="144"/>
      <c r="BA125" s="144"/>
    </row>
    <row r="126" ht="15.75" customHeight="1">
      <c r="A126" s="143"/>
      <c r="B126" s="143"/>
      <c r="C126" s="143"/>
      <c r="D126" s="143"/>
      <c r="E126" s="143"/>
      <c r="F126" s="288"/>
      <c r="G126" s="158"/>
      <c r="H126" s="143"/>
      <c r="I126" s="158"/>
      <c r="J126" s="158"/>
      <c r="K126" s="158"/>
      <c r="L126" s="143"/>
      <c r="M126" s="289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288"/>
      <c r="AC126" s="288"/>
      <c r="AD126" s="143"/>
      <c r="AE126" s="143"/>
      <c r="AF126" s="143"/>
      <c r="AG126" s="143"/>
      <c r="AH126" s="144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  <c r="AY126" s="144"/>
      <c r="AZ126" s="144"/>
      <c r="BA126" s="144"/>
    </row>
    <row r="127" ht="15.75" customHeight="1">
      <c r="A127" s="143"/>
      <c r="B127" s="143"/>
      <c r="C127" s="143"/>
      <c r="D127" s="143"/>
      <c r="E127" s="143"/>
      <c r="F127" s="288"/>
      <c r="G127" s="158"/>
      <c r="H127" s="143"/>
      <c r="I127" s="158"/>
      <c r="J127" s="158"/>
      <c r="K127" s="158"/>
      <c r="L127" s="143"/>
      <c r="M127" s="289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288"/>
      <c r="AC127" s="288"/>
      <c r="AD127" s="143"/>
      <c r="AE127" s="143"/>
      <c r="AF127" s="143"/>
      <c r="AG127" s="143"/>
      <c r="AH127" s="144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  <c r="AY127" s="144"/>
      <c r="AZ127" s="144"/>
      <c r="BA127" s="144"/>
    </row>
    <row r="128" ht="15.75" customHeight="1">
      <c r="A128" s="143"/>
      <c r="B128" s="143"/>
      <c r="C128" s="143"/>
      <c r="D128" s="143"/>
      <c r="E128" s="143"/>
      <c r="F128" s="288"/>
      <c r="G128" s="158"/>
      <c r="H128" s="143"/>
      <c r="I128" s="158"/>
      <c r="J128" s="158"/>
      <c r="K128" s="158"/>
      <c r="L128" s="143"/>
      <c r="M128" s="289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288"/>
      <c r="AC128" s="288"/>
      <c r="AD128" s="143"/>
      <c r="AE128" s="143"/>
      <c r="AF128" s="143"/>
      <c r="AG128" s="143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  <c r="AZ128" s="144"/>
      <c r="BA128" s="144"/>
    </row>
    <row r="129" ht="15.75" customHeight="1">
      <c r="A129" s="143"/>
      <c r="B129" s="143"/>
      <c r="C129" s="143"/>
      <c r="D129" s="143"/>
      <c r="E129" s="143"/>
      <c r="F129" s="288"/>
      <c r="G129" s="158"/>
      <c r="H129" s="143"/>
      <c r="I129" s="158"/>
      <c r="J129" s="158"/>
      <c r="K129" s="158"/>
      <c r="L129" s="143"/>
      <c r="M129" s="289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288"/>
      <c r="AC129" s="288"/>
      <c r="AD129" s="143"/>
      <c r="AE129" s="143"/>
      <c r="AF129" s="143"/>
      <c r="AG129" s="143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  <c r="AY129" s="144"/>
      <c r="AZ129" s="144"/>
      <c r="BA129" s="144"/>
    </row>
    <row r="130" ht="15.75" customHeight="1">
      <c r="A130" s="143"/>
      <c r="B130" s="143"/>
      <c r="C130" s="143"/>
      <c r="D130" s="143"/>
      <c r="E130" s="143"/>
      <c r="F130" s="288"/>
      <c r="G130" s="158"/>
      <c r="H130" s="143"/>
      <c r="I130" s="158"/>
      <c r="J130" s="158"/>
      <c r="K130" s="158"/>
      <c r="L130" s="143"/>
      <c r="M130" s="289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288"/>
      <c r="AC130" s="288"/>
      <c r="AD130" s="143"/>
      <c r="AE130" s="143"/>
      <c r="AF130" s="143"/>
      <c r="AG130" s="143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  <c r="AY130" s="144"/>
      <c r="AZ130" s="144"/>
      <c r="BA130" s="144"/>
    </row>
    <row r="131" ht="15.75" customHeight="1">
      <c r="A131" s="143"/>
      <c r="B131" s="143"/>
      <c r="C131" s="143"/>
      <c r="D131" s="143"/>
      <c r="E131" s="143"/>
      <c r="F131" s="288"/>
      <c r="G131" s="158"/>
      <c r="H131" s="143"/>
      <c r="I131" s="158"/>
      <c r="J131" s="158"/>
      <c r="K131" s="158"/>
      <c r="L131" s="143"/>
      <c r="M131" s="289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288"/>
      <c r="AC131" s="288"/>
      <c r="AD131" s="143"/>
      <c r="AE131" s="143"/>
      <c r="AF131" s="143"/>
      <c r="AG131" s="143"/>
      <c r="AH131" s="144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  <c r="AY131" s="144"/>
      <c r="AZ131" s="144"/>
      <c r="BA131" s="144"/>
    </row>
    <row r="132" ht="15.75" customHeight="1">
      <c r="A132" s="143"/>
      <c r="B132" s="143"/>
      <c r="C132" s="143"/>
      <c r="D132" s="143"/>
      <c r="E132" s="143"/>
      <c r="F132" s="288"/>
      <c r="G132" s="158"/>
      <c r="H132" s="143"/>
      <c r="I132" s="158"/>
      <c r="J132" s="158"/>
      <c r="K132" s="158"/>
      <c r="L132" s="143"/>
      <c r="M132" s="289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288"/>
      <c r="AC132" s="288"/>
      <c r="AD132" s="143"/>
      <c r="AE132" s="143"/>
      <c r="AF132" s="143"/>
      <c r="AG132" s="143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  <c r="AY132" s="144"/>
      <c r="AZ132" s="144"/>
      <c r="BA132" s="144"/>
    </row>
    <row r="133" ht="15.75" customHeight="1">
      <c r="A133" s="143"/>
      <c r="B133" s="143"/>
      <c r="C133" s="143"/>
      <c r="D133" s="143"/>
      <c r="E133" s="143"/>
      <c r="F133" s="288"/>
      <c r="G133" s="158"/>
      <c r="H133" s="143"/>
      <c r="I133" s="158"/>
      <c r="J133" s="158"/>
      <c r="K133" s="158"/>
      <c r="L133" s="143"/>
      <c r="M133" s="289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288"/>
      <c r="AC133" s="288"/>
      <c r="AD133" s="143"/>
      <c r="AE133" s="143"/>
      <c r="AF133" s="143"/>
      <c r="AG133" s="143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  <c r="AY133" s="144"/>
      <c r="AZ133" s="144"/>
      <c r="BA133" s="144"/>
    </row>
    <row r="134" ht="15.75" customHeight="1">
      <c r="A134" s="143"/>
      <c r="B134" s="143"/>
      <c r="C134" s="143"/>
      <c r="D134" s="143"/>
      <c r="E134" s="143"/>
      <c r="F134" s="288"/>
      <c r="G134" s="158"/>
      <c r="H134" s="143"/>
      <c r="I134" s="158"/>
      <c r="J134" s="158"/>
      <c r="K134" s="158"/>
      <c r="L134" s="143"/>
      <c r="M134" s="289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288"/>
      <c r="AC134" s="288"/>
      <c r="AD134" s="143"/>
      <c r="AE134" s="143"/>
      <c r="AF134" s="143"/>
      <c r="AG134" s="143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  <c r="AY134" s="144"/>
      <c r="AZ134" s="144"/>
      <c r="BA134" s="144"/>
    </row>
    <row r="135" ht="15.75" customHeight="1">
      <c r="A135" s="143"/>
      <c r="B135" s="143"/>
      <c r="C135" s="143"/>
      <c r="D135" s="143"/>
      <c r="E135" s="143"/>
      <c r="F135" s="288"/>
      <c r="G135" s="158"/>
      <c r="H135" s="143"/>
      <c r="I135" s="158"/>
      <c r="J135" s="158"/>
      <c r="K135" s="158"/>
      <c r="L135" s="143"/>
      <c r="M135" s="289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288"/>
      <c r="AC135" s="288"/>
      <c r="AD135" s="143"/>
      <c r="AE135" s="143"/>
      <c r="AF135" s="143"/>
      <c r="AG135" s="143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  <c r="AY135" s="144"/>
      <c r="AZ135" s="144"/>
      <c r="BA135" s="144"/>
    </row>
    <row r="136" ht="15.75" customHeight="1">
      <c r="A136" s="143"/>
      <c r="B136" s="143"/>
      <c r="C136" s="143"/>
      <c r="D136" s="143"/>
      <c r="E136" s="143"/>
      <c r="F136" s="288"/>
      <c r="G136" s="158"/>
      <c r="H136" s="143"/>
      <c r="I136" s="158"/>
      <c r="J136" s="158"/>
      <c r="K136" s="158"/>
      <c r="L136" s="143"/>
      <c r="M136" s="289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288"/>
      <c r="AC136" s="288"/>
      <c r="AD136" s="143"/>
      <c r="AE136" s="143"/>
      <c r="AF136" s="143"/>
      <c r="AG136" s="143"/>
      <c r="AH136" s="144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  <c r="AY136" s="144"/>
      <c r="AZ136" s="144"/>
      <c r="BA136" s="144"/>
    </row>
    <row r="137" ht="15.75" customHeight="1">
      <c r="A137" s="143"/>
      <c r="B137" s="143"/>
      <c r="C137" s="143"/>
      <c r="D137" s="143"/>
      <c r="E137" s="143"/>
      <c r="F137" s="288"/>
      <c r="G137" s="158"/>
      <c r="H137" s="143"/>
      <c r="I137" s="158"/>
      <c r="J137" s="158"/>
      <c r="K137" s="158"/>
      <c r="L137" s="143"/>
      <c r="M137" s="289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288"/>
      <c r="AC137" s="288"/>
      <c r="AD137" s="143"/>
      <c r="AE137" s="143"/>
      <c r="AF137" s="143"/>
      <c r="AG137" s="143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  <c r="AY137" s="144"/>
      <c r="AZ137" s="144"/>
      <c r="BA137" s="144"/>
    </row>
    <row r="138" ht="15.75" customHeight="1">
      <c r="A138" s="143"/>
      <c r="B138" s="143"/>
      <c r="C138" s="143"/>
      <c r="D138" s="143"/>
      <c r="E138" s="143"/>
      <c r="F138" s="288"/>
      <c r="G138" s="158"/>
      <c r="H138" s="143"/>
      <c r="I138" s="158"/>
      <c r="J138" s="158"/>
      <c r="K138" s="158"/>
      <c r="L138" s="143"/>
      <c r="M138" s="289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288"/>
      <c r="AC138" s="288"/>
      <c r="AD138" s="143"/>
      <c r="AE138" s="143"/>
      <c r="AF138" s="143"/>
      <c r="AG138" s="143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  <c r="AY138" s="144"/>
      <c r="AZ138" s="144"/>
      <c r="BA138" s="144"/>
    </row>
    <row r="139" ht="15.75" customHeight="1">
      <c r="A139" s="143"/>
      <c r="B139" s="143"/>
      <c r="C139" s="143"/>
      <c r="D139" s="143"/>
      <c r="E139" s="143"/>
      <c r="F139" s="288"/>
      <c r="G139" s="158"/>
      <c r="H139" s="143"/>
      <c r="I139" s="158"/>
      <c r="J139" s="158"/>
      <c r="K139" s="158"/>
      <c r="L139" s="143"/>
      <c r="M139" s="289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288"/>
      <c r="AC139" s="288"/>
      <c r="AD139" s="143"/>
      <c r="AE139" s="143"/>
      <c r="AF139" s="143"/>
      <c r="AG139" s="143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  <c r="AY139" s="144"/>
      <c r="AZ139" s="144"/>
      <c r="BA139" s="144"/>
    </row>
    <row r="140" ht="15.75" customHeight="1">
      <c r="A140" s="143"/>
      <c r="B140" s="143"/>
      <c r="C140" s="143"/>
      <c r="D140" s="143"/>
      <c r="E140" s="143"/>
      <c r="F140" s="288"/>
      <c r="G140" s="158"/>
      <c r="H140" s="143"/>
      <c r="I140" s="158"/>
      <c r="J140" s="158"/>
      <c r="K140" s="158"/>
      <c r="L140" s="143"/>
      <c r="M140" s="289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288"/>
      <c r="AC140" s="288"/>
      <c r="AD140" s="143"/>
      <c r="AE140" s="143"/>
      <c r="AF140" s="143"/>
      <c r="AG140" s="143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  <c r="AY140" s="144"/>
      <c r="AZ140" s="144"/>
      <c r="BA140" s="144"/>
    </row>
    <row r="141" ht="15.75" customHeight="1">
      <c r="A141" s="143"/>
      <c r="B141" s="143"/>
      <c r="C141" s="143"/>
      <c r="D141" s="143"/>
      <c r="E141" s="143"/>
      <c r="F141" s="288"/>
      <c r="G141" s="158"/>
      <c r="H141" s="143"/>
      <c r="I141" s="158"/>
      <c r="J141" s="158"/>
      <c r="K141" s="158"/>
      <c r="L141" s="143"/>
      <c r="M141" s="289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288"/>
      <c r="AC141" s="288"/>
      <c r="AD141" s="143"/>
      <c r="AE141" s="143"/>
      <c r="AF141" s="143"/>
      <c r="AG141" s="143"/>
      <c r="AH141" s="144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  <c r="AY141" s="144"/>
      <c r="AZ141" s="144"/>
      <c r="BA141" s="144"/>
    </row>
    <row r="142" ht="15.75" customHeight="1">
      <c r="A142" s="143"/>
      <c r="B142" s="143"/>
      <c r="C142" s="143"/>
      <c r="D142" s="143"/>
      <c r="E142" s="143"/>
      <c r="F142" s="288"/>
      <c r="G142" s="158"/>
      <c r="H142" s="143"/>
      <c r="I142" s="158"/>
      <c r="J142" s="158"/>
      <c r="K142" s="158"/>
      <c r="L142" s="143"/>
      <c r="M142" s="289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288"/>
      <c r="AC142" s="288"/>
      <c r="AD142" s="143"/>
      <c r="AE142" s="143"/>
      <c r="AF142" s="143"/>
      <c r="AG142" s="143"/>
      <c r="AH142" s="144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  <c r="AY142" s="144"/>
      <c r="AZ142" s="144"/>
      <c r="BA142" s="144"/>
    </row>
    <row r="143" ht="15.75" customHeight="1">
      <c r="A143" s="143"/>
      <c r="B143" s="143"/>
      <c r="C143" s="143"/>
      <c r="D143" s="143"/>
      <c r="E143" s="143"/>
      <c r="F143" s="288"/>
      <c r="G143" s="158"/>
      <c r="H143" s="143"/>
      <c r="I143" s="158"/>
      <c r="J143" s="158"/>
      <c r="K143" s="158"/>
      <c r="L143" s="143"/>
      <c r="M143" s="289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288"/>
      <c r="AC143" s="288"/>
      <c r="AD143" s="143"/>
      <c r="AE143" s="143"/>
      <c r="AF143" s="143"/>
      <c r="AG143" s="143"/>
      <c r="AH143" s="144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  <c r="AY143" s="144"/>
      <c r="AZ143" s="144"/>
      <c r="BA143" s="144"/>
    </row>
    <row r="144" ht="15.75" customHeight="1">
      <c r="A144" s="143"/>
      <c r="B144" s="143"/>
      <c r="C144" s="143"/>
      <c r="D144" s="143"/>
      <c r="E144" s="143"/>
      <c r="F144" s="288"/>
      <c r="G144" s="158"/>
      <c r="H144" s="143"/>
      <c r="I144" s="158"/>
      <c r="J144" s="158"/>
      <c r="K144" s="158"/>
      <c r="L144" s="143"/>
      <c r="M144" s="289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288"/>
      <c r="AC144" s="288"/>
      <c r="AD144" s="143"/>
      <c r="AE144" s="143"/>
      <c r="AF144" s="143"/>
      <c r="AG144" s="143"/>
      <c r="AH144" s="144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  <c r="AY144" s="144"/>
      <c r="AZ144" s="144"/>
      <c r="BA144" s="144"/>
    </row>
    <row r="145" ht="15.75" customHeight="1">
      <c r="A145" s="143"/>
      <c r="B145" s="143"/>
      <c r="C145" s="143"/>
      <c r="D145" s="143"/>
      <c r="E145" s="143"/>
      <c r="F145" s="288"/>
      <c r="G145" s="158"/>
      <c r="H145" s="143"/>
      <c r="I145" s="158"/>
      <c r="J145" s="158"/>
      <c r="K145" s="158"/>
      <c r="L145" s="143"/>
      <c r="M145" s="289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288"/>
      <c r="AC145" s="288"/>
      <c r="AD145" s="143"/>
      <c r="AE145" s="143"/>
      <c r="AF145" s="143"/>
      <c r="AG145" s="143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  <c r="AY145" s="144"/>
      <c r="AZ145" s="144"/>
      <c r="BA145" s="144"/>
    </row>
    <row r="146" ht="15.75" customHeight="1">
      <c r="A146" s="143"/>
      <c r="B146" s="143"/>
      <c r="C146" s="143"/>
      <c r="D146" s="143"/>
      <c r="E146" s="143"/>
      <c r="F146" s="288"/>
      <c r="G146" s="158"/>
      <c r="H146" s="143"/>
      <c r="I146" s="158"/>
      <c r="J146" s="158"/>
      <c r="K146" s="158"/>
      <c r="L146" s="143"/>
      <c r="M146" s="289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288"/>
      <c r="AC146" s="288"/>
      <c r="AD146" s="143"/>
      <c r="AE146" s="143"/>
      <c r="AF146" s="143"/>
      <c r="AG146" s="143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  <c r="AX146" s="144"/>
      <c r="AY146" s="144"/>
      <c r="AZ146" s="144"/>
      <c r="BA146" s="144"/>
    </row>
    <row r="147" ht="15.75" customHeight="1">
      <c r="A147" s="143"/>
      <c r="B147" s="143"/>
      <c r="C147" s="143"/>
      <c r="D147" s="143"/>
      <c r="E147" s="143"/>
      <c r="F147" s="288"/>
      <c r="G147" s="158"/>
      <c r="H147" s="143"/>
      <c r="I147" s="158"/>
      <c r="J147" s="158"/>
      <c r="K147" s="158"/>
      <c r="L147" s="143"/>
      <c r="M147" s="289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288"/>
      <c r="AC147" s="288"/>
      <c r="AD147" s="143"/>
      <c r="AE147" s="143"/>
      <c r="AF147" s="143"/>
      <c r="AG147" s="143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  <c r="AS147" s="144"/>
      <c r="AT147" s="144"/>
      <c r="AU147" s="144"/>
      <c r="AV147" s="144"/>
      <c r="AW147" s="144"/>
      <c r="AX147" s="144"/>
      <c r="AY147" s="144"/>
      <c r="AZ147" s="144"/>
      <c r="BA147" s="144"/>
    </row>
    <row r="148" ht="15.75" customHeight="1">
      <c r="A148" s="143"/>
      <c r="B148" s="143"/>
      <c r="C148" s="143"/>
      <c r="D148" s="143"/>
      <c r="E148" s="143"/>
      <c r="F148" s="288"/>
      <c r="G148" s="158"/>
      <c r="H148" s="143"/>
      <c r="I148" s="158"/>
      <c r="J148" s="158"/>
      <c r="K148" s="158"/>
      <c r="L148" s="143"/>
      <c r="M148" s="289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288"/>
      <c r="AC148" s="288"/>
      <c r="AD148" s="143"/>
      <c r="AE148" s="143"/>
      <c r="AF148" s="143"/>
      <c r="AG148" s="143"/>
      <c r="AH148" s="144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144"/>
      <c r="AS148" s="144"/>
      <c r="AT148" s="144"/>
      <c r="AU148" s="144"/>
      <c r="AV148" s="144"/>
      <c r="AW148" s="144"/>
      <c r="AX148" s="144"/>
      <c r="AY148" s="144"/>
      <c r="AZ148" s="144"/>
      <c r="BA148" s="144"/>
    </row>
    <row r="149" ht="15.75" customHeight="1">
      <c r="A149" s="143"/>
      <c r="B149" s="143"/>
      <c r="C149" s="143"/>
      <c r="D149" s="143"/>
      <c r="E149" s="143"/>
      <c r="F149" s="288"/>
      <c r="G149" s="158"/>
      <c r="H149" s="143"/>
      <c r="I149" s="158"/>
      <c r="J149" s="158"/>
      <c r="K149" s="158"/>
      <c r="L149" s="143"/>
      <c r="M149" s="289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288"/>
      <c r="AC149" s="288"/>
      <c r="AD149" s="143"/>
      <c r="AE149" s="143"/>
      <c r="AF149" s="143"/>
      <c r="AG149" s="143"/>
      <c r="AH149" s="144"/>
      <c r="AI149" s="144"/>
      <c r="AJ149" s="144"/>
      <c r="AK149" s="144"/>
      <c r="AL149" s="144"/>
      <c r="AM149" s="144"/>
      <c r="AN149" s="144"/>
      <c r="AO149" s="144"/>
      <c r="AP149" s="144"/>
      <c r="AQ149" s="144"/>
      <c r="AR149" s="144"/>
      <c r="AS149" s="144"/>
      <c r="AT149" s="144"/>
      <c r="AU149" s="144"/>
      <c r="AV149" s="144"/>
      <c r="AW149" s="144"/>
      <c r="AX149" s="144"/>
      <c r="AY149" s="144"/>
      <c r="AZ149" s="144"/>
      <c r="BA149" s="144"/>
    </row>
    <row r="150" ht="15.75" customHeight="1">
      <c r="A150" s="143"/>
      <c r="B150" s="143"/>
      <c r="C150" s="143"/>
      <c r="D150" s="143"/>
      <c r="E150" s="143"/>
      <c r="F150" s="288"/>
      <c r="G150" s="158"/>
      <c r="H150" s="143"/>
      <c r="I150" s="158"/>
      <c r="J150" s="158"/>
      <c r="K150" s="158"/>
      <c r="L150" s="143"/>
      <c r="M150" s="289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288"/>
      <c r="AD150" s="288"/>
      <c r="AE150" s="143"/>
      <c r="AF150" s="143"/>
      <c r="AG150" s="143"/>
      <c r="AH150" s="144"/>
      <c r="AI150" s="144"/>
      <c r="AJ150" s="144"/>
      <c r="AK150" s="144"/>
      <c r="AL150" s="144"/>
      <c r="AM150" s="144"/>
      <c r="AN150" s="144"/>
      <c r="AO150" s="144"/>
      <c r="AP150" s="144"/>
      <c r="AQ150" s="144"/>
      <c r="AR150" s="144"/>
      <c r="AS150" s="144"/>
      <c r="AT150" s="144"/>
      <c r="AU150" s="144"/>
      <c r="AV150" s="144"/>
      <c r="AW150" s="144"/>
      <c r="AX150" s="144"/>
      <c r="AY150" s="144"/>
      <c r="AZ150" s="144"/>
      <c r="BA150" s="144"/>
    </row>
    <row r="151" ht="15.75" customHeight="1">
      <c r="A151" s="143"/>
      <c r="B151" s="143"/>
      <c r="C151" s="143"/>
      <c r="D151" s="143"/>
      <c r="E151" s="143"/>
      <c r="F151" s="288"/>
      <c r="G151" s="158"/>
      <c r="H151" s="143"/>
      <c r="I151" s="158"/>
      <c r="J151" s="158"/>
      <c r="K151" s="158"/>
      <c r="L151" s="143"/>
      <c r="M151" s="289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288"/>
      <c r="AD151" s="288"/>
      <c r="AE151" s="143"/>
      <c r="AF151" s="143"/>
      <c r="AG151" s="143"/>
      <c r="AH151" s="144"/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144"/>
      <c r="AS151" s="144"/>
      <c r="AT151" s="144"/>
      <c r="AU151" s="144"/>
      <c r="AV151" s="144"/>
      <c r="AW151" s="144"/>
      <c r="AX151" s="144"/>
      <c r="AY151" s="144"/>
      <c r="AZ151" s="144"/>
      <c r="BA151" s="144"/>
    </row>
    <row r="152" ht="15.75" customHeight="1">
      <c r="A152" s="143"/>
      <c r="B152" s="143"/>
      <c r="C152" s="143"/>
      <c r="D152" s="143"/>
      <c r="E152" s="143"/>
      <c r="F152" s="288"/>
      <c r="G152" s="158"/>
      <c r="H152" s="143"/>
      <c r="I152" s="158"/>
      <c r="J152" s="158"/>
      <c r="K152" s="158"/>
      <c r="L152" s="143"/>
      <c r="M152" s="289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288"/>
      <c r="AD152" s="288"/>
      <c r="AE152" s="143"/>
      <c r="AF152" s="143"/>
      <c r="AG152" s="143"/>
      <c r="AH152" s="144"/>
      <c r="AI152" s="144"/>
      <c r="AJ152" s="144"/>
      <c r="AK152" s="144"/>
      <c r="AL152" s="144"/>
      <c r="AM152" s="144"/>
      <c r="AN152" s="144"/>
      <c r="AO152" s="144"/>
      <c r="AP152" s="144"/>
      <c r="AQ152" s="144"/>
      <c r="AR152" s="144"/>
      <c r="AS152" s="144"/>
      <c r="AT152" s="144"/>
      <c r="AU152" s="144"/>
      <c r="AV152" s="144"/>
      <c r="AW152" s="144"/>
      <c r="AX152" s="144"/>
      <c r="AY152" s="144"/>
      <c r="AZ152" s="144"/>
      <c r="BA152" s="144"/>
    </row>
    <row r="153" ht="15.75" customHeight="1">
      <c r="A153" s="143"/>
      <c r="B153" s="143"/>
      <c r="C153" s="143"/>
      <c r="D153" s="143"/>
      <c r="E153" s="143"/>
      <c r="F153" s="288"/>
      <c r="G153" s="158"/>
      <c r="H153" s="143"/>
      <c r="I153" s="158"/>
      <c r="J153" s="158"/>
      <c r="K153" s="158"/>
      <c r="L153" s="143"/>
      <c r="M153" s="289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288"/>
      <c r="AD153" s="288"/>
      <c r="AE153" s="143"/>
      <c r="AF153" s="143"/>
      <c r="AG153" s="143"/>
      <c r="AH153" s="144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144"/>
      <c r="AS153" s="144"/>
      <c r="AT153" s="144"/>
      <c r="AU153" s="144"/>
      <c r="AV153" s="144"/>
      <c r="AW153" s="144"/>
      <c r="AX153" s="144"/>
      <c r="AY153" s="144"/>
      <c r="AZ153" s="144"/>
      <c r="BA153" s="144"/>
    </row>
    <row r="154" ht="15.75" customHeight="1">
      <c r="A154" s="143"/>
      <c r="B154" s="143"/>
      <c r="C154" s="143"/>
      <c r="D154" s="143"/>
      <c r="E154" s="143"/>
      <c r="F154" s="288"/>
      <c r="G154" s="158"/>
      <c r="H154" s="143"/>
      <c r="I154" s="158"/>
      <c r="J154" s="158"/>
      <c r="K154" s="158"/>
      <c r="L154" s="143"/>
      <c r="M154" s="289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288"/>
      <c r="AD154" s="288"/>
      <c r="AE154" s="143"/>
      <c r="AF154" s="143"/>
      <c r="AG154" s="143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  <c r="AX154" s="144"/>
      <c r="AY154" s="144"/>
      <c r="AZ154" s="144"/>
      <c r="BA154" s="144"/>
    </row>
    <row r="155" ht="15.75" customHeight="1">
      <c r="A155" s="143"/>
      <c r="B155" s="143"/>
      <c r="C155" s="143"/>
      <c r="D155" s="143"/>
      <c r="E155" s="143"/>
      <c r="F155" s="288"/>
      <c r="G155" s="158"/>
      <c r="H155" s="143"/>
      <c r="I155" s="158"/>
      <c r="J155" s="158"/>
      <c r="K155" s="158"/>
      <c r="L155" s="143"/>
      <c r="M155" s="289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288"/>
      <c r="AD155" s="288"/>
      <c r="AE155" s="143"/>
      <c r="AF155" s="143"/>
      <c r="AG155" s="143"/>
      <c r="AH155" s="144"/>
      <c r="AI155" s="144"/>
      <c r="AJ155" s="144"/>
      <c r="AK155" s="144"/>
      <c r="AL155" s="144"/>
      <c r="AM155" s="144"/>
      <c r="AN155" s="144"/>
      <c r="AO155" s="144"/>
      <c r="AP155" s="144"/>
      <c r="AQ155" s="144"/>
      <c r="AR155" s="144"/>
      <c r="AS155" s="144"/>
      <c r="AT155" s="144"/>
      <c r="AU155" s="144"/>
      <c r="AV155" s="144"/>
      <c r="AW155" s="144"/>
      <c r="AX155" s="144"/>
      <c r="AY155" s="144"/>
      <c r="AZ155" s="144"/>
      <c r="BA155" s="144"/>
    </row>
    <row r="156" ht="15.75" customHeight="1">
      <c r="A156" s="143"/>
      <c r="B156" s="143"/>
      <c r="C156" s="143"/>
      <c r="D156" s="143"/>
      <c r="E156" s="143"/>
      <c r="F156" s="288"/>
      <c r="G156" s="158"/>
      <c r="H156" s="143"/>
      <c r="I156" s="158"/>
      <c r="J156" s="158"/>
      <c r="K156" s="158"/>
      <c r="L156" s="143"/>
      <c r="M156" s="289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288"/>
      <c r="AD156" s="288"/>
      <c r="AE156" s="143"/>
      <c r="AF156" s="143"/>
      <c r="AG156" s="143"/>
      <c r="AH156" s="144"/>
      <c r="AI156" s="144"/>
      <c r="AJ156" s="144"/>
      <c r="AK156" s="144"/>
      <c r="AL156" s="144"/>
      <c r="AM156" s="144"/>
      <c r="AN156" s="144"/>
      <c r="AO156" s="144"/>
      <c r="AP156" s="144"/>
      <c r="AQ156" s="144"/>
      <c r="AR156" s="144"/>
      <c r="AS156" s="144"/>
      <c r="AT156" s="144"/>
      <c r="AU156" s="144"/>
      <c r="AV156" s="144"/>
      <c r="AW156" s="144"/>
      <c r="AX156" s="144"/>
      <c r="AY156" s="144"/>
      <c r="AZ156" s="144"/>
      <c r="BA156" s="144"/>
    </row>
    <row r="157" ht="15.75" customHeight="1">
      <c r="A157" s="143"/>
      <c r="B157" s="143"/>
      <c r="C157" s="143"/>
      <c r="D157" s="143"/>
      <c r="E157" s="143"/>
      <c r="F157" s="288"/>
      <c r="G157" s="158"/>
      <c r="H157" s="143"/>
      <c r="I157" s="158"/>
      <c r="J157" s="158"/>
      <c r="K157" s="158"/>
      <c r="L157" s="143"/>
      <c r="M157" s="289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288"/>
      <c r="AD157" s="288"/>
      <c r="AE157" s="143"/>
      <c r="AF157" s="143"/>
      <c r="AG157" s="143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  <c r="AS157" s="144"/>
      <c r="AT157" s="144"/>
      <c r="AU157" s="144"/>
      <c r="AV157" s="144"/>
      <c r="AW157" s="144"/>
      <c r="AX157" s="144"/>
      <c r="AY157" s="144"/>
      <c r="AZ157" s="144"/>
      <c r="BA157" s="144"/>
    </row>
    <row r="158" ht="15.75" customHeight="1">
      <c r="A158" s="143"/>
      <c r="B158" s="143"/>
      <c r="C158" s="143"/>
      <c r="D158" s="143"/>
      <c r="E158" s="143"/>
      <c r="F158" s="288"/>
      <c r="G158" s="158"/>
      <c r="H158" s="143"/>
      <c r="I158" s="158"/>
      <c r="J158" s="158"/>
      <c r="K158" s="158"/>
      <c r="L158" s="143"/>
      <c r="M158" s="289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288"/>
      <c r="AD158" s="288"/>
      <c r="AE158" s="143"/>
      <c r="AF158" s="143"/>
      <c r="AG158" s="143"/>
      <c r="AH158" s="144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144"/>
      <c r="AS158" s="144"/>
      <c r="AT158" s="144"/>
      <c r="AU158" s="144"/>
      <c r="AV158" s="144"/>
      <c r="AW158" s="144"/>
      <c r="AX158" s="144"/>
      <c r="AY158" s="144"/>
      <c r="AZ158" s="144"/>
      <c r="BA158" s="144"/>
    </row>
    <row r="159" ht="15.75" customHeight="1">
      <c r="A159" s="143"/>
      <c r="B159" s="143"/>
      <c r="C159" s="143"/>
      <c r="D159" s="143"/>
      <c r="E159" s="143"/>
      <c r="F159" s="288"/>
      <c r="G159" s="158"/>
      <c r="H159" s="143"/>
      <c r="I159" s="158"/>
      <c r="J159" s="158"/>
      <c r="K159" s="158"/>
      <c r="L159" s="143"/>
      <c r="M159" s="289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288"/>
      <c r="AD159" s="288"/>
      <c r="AE159" s="143"/>
      <c r="AF159" s="143"/>
      <c r="AG159" s="143"/>
      <c r="AH159" s="144"/>
      <c r="AI159" s="144"/>
      <c r="AJ159" s="144"/>
      <c r="AK159" s="144"/>
      <c r="AL159" s="144"/>
      <c r="AM159" s="144"/>
      <c r="AN159" s="144"/>
      <c r="AO159" s="144"/>
      <c r="AP159" s="144"/>
      <c r="AQ159" s="144"/>
      <c r="AR159" s="144"/>
      <c r="AS159" s="144"/>
      <c r="AT159" s="144"/>
      <c r="AU159" s="144"/>
      <c r="AV159" s="144"/>
      <c r="AW159" s="144"/>
      <c r="AX159" s="144"/>
      <c r="AY159" s="144"/>
      <c r="AZ159" s="144"/>
      <c r="BA159" s="144"/>
    </row>
    <row r="160" ht="15.75" customHeight="1">
      <c r="A160" s="143"/>
      <c r="B160" s="143"/>
      <c r="C160" s="143"/>
      <c r="D160" s="143"/>
      <c r="E160" s="143"/>
      <c r="F160" s="288"/>
      <c r="G160" s="158"/>
      <c r="H160" s="143"/>
      <c r="I160" s="158"/>
      <c r="J160" s="158"/>
      <c r="K160" s="158"/>
      <c r="L160" s="143"/>
      <c r="M160" s="289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288"/>
      <c r="AD160" s="288"/>
      <c r="AE160" s="143"/>
      <c r="AF160" s="143"/>
      <c r="AG160" s="143"/>
      <c r="AH160" s="144"/>
      <c r="AI160" s="144"/>
      <c r="AJ160" s="144"/>
      <c r="AK160" s="144"/>
      <c r="AL160" s="144"/>
      <c r="AM160" s="144"/>
      <c r="AN160" s="144"/>
      <c r="AO160" s="144"/>
      <c r="AP160" s="144"/>
      <c r="AQ160" s="144"/>
      <c r="AR160" s="144"/>
      <c r="AS160" s="144"/>
      <c r="AT160" s="144"/>
      <c r="AU160" s="144"/>
      <c r="AV160" s="144"/>
      <c r="AW160" s="144"/>
      <c r="AX160" s="144"/>
      <c r="AY160" s="144"/>
      <c r="AZ160" s="144"/>
      <c r="BA160" s="144"/>
    </row>
    <row r="161" ht="15.75" customHeight="1">
      <c r="A161" s="143"/>
      <c r="B161" s="143"/>
      <c r="C161" s="143"/>
      <c r="D161" s="143"/>
      <c r="E161" s="143"/>
      <c r="F161" s="288"/>
      <c r="G161" s="158"/>
      <c r="H161" s="143"/>
      <c r="I161" s="158"/>
      <c r="J161" s="158"/>
      <c r="K161" s="158"/>
      <c r="L161" s="143"/>
      <c r="M161" s="289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288"/>
      <c r="AD161" s="288"/>
      <c r="AE161" s="143"/>
      <c r="AF161" s="143"/>
      <c r="AG161" s="143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144"/>
      <c r="AS161" s="144"/>
      <c r="AT161" s="144"/>
      <c r="AU161" s="144"/>
      <c r="AV161" s="144"/>
      <c r="AW161" s="144"/>
      <c r="AX161" s="144"/>
      <c r="AY161" s="144"/>
      <c r="AZ161" s="144"/>
      <c r="BA161" s="144"/>
    </row>
    <row r="162" ht="15.75" customHeight="1">
      <c r="A162" s="143"/>
      <c r="B162" s="143"/>
      <c r="C162" s="143"/>
      <c r="D162" s="143"/>
      <c r="E162" s="143"/>
      <c r="F162" s="288"/>
      <c r="G162" s="158"/>
      <c r="H162" s="143"/>
      <c r="I162" s="158"/>
      <c r="J162" s="158"/>
      <c r="K162" s="158"/>
      <c r="L162" s="143"/>
      <c r="M162" s="289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288"/>
      <c r="AD162" s="288"/>
      <c r="AE162" s="143"/>
      <c r="AF162" s="143"/>
      <c r="AG162" s="143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  <c r="AX162" s="144"/>
      <c r="AY162" s="144"/>
      <c r="AZ162" s="144"/>
      <c r="BA162" s="144"/>
    </row>
    <row r="163" ht="15.75" customHeight="1">
      <c r="A163" s="143"/>
      <c r="B163" s="143"/>
      <c r="C163" s="143"/>
      <c r="D163" s="143"/>
      <c r="E163" s="143"/>
      <c r="F163" s="288"/>
      <c r="G163" s="158"/>
      <c r="H163" s="143"/>
      <c r="I163" s="158"/>
      <c r="J163" s="158"/>
      <c r="K163" s="158"/>
      <c r="L163" s="143"/>
      <c r="M163" s="289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288"/>
      <c r="AD163" s="288"/>
      <c r="AE163" s="143"/>
      <c r="AF163" s="143"/>
      <c r="AG163" s="143"/>
      <c r="AH163" s="144"/>
      <c r="AI163" s="144"/>
      <c r="AJ163" s="144"/>
      <c r="AK163" s="144"/>
      <c r="AL163" s="144"/>
      <c r="AM163" s="144"/>
      <c r="AN163" s="144"/>
      <c r="AO163" s="144"/>
      <c r="AP163" s="144"/>
      <c r="AQ163" s="144"/>
      <c r="AR163" s="144"/>
      <c r="AS163" s="144"/>
      <c r="AT163" s="144"/>
      <c r="AU163" s="144"/>
      <c r="AV163" s="144"/>
      <c r="AW163" s="144"/>
      <c r="AX163" s="144"/>
      <c r="AY163" s="144"/>
      <c r="AZ163" s="144"/>
      <c r="BA163" s="144"/>
    </row>
    <row r="164" ht="15.75" customHeight="1">
      <c r="A164" s="143"/>
      <c r="B164" s="143"/>
      <c r="C164" s="143"/>
      <c r="D164" s="143"/>
      <c r="E164" s="143"/>
      <c r="F164" s="288"/>
      <c r="G164" s="143"/>
      <c r="H164" s="143"/>
      <c r="I164" s="158"/>
      <c r="J164" s="158"/>
      <c r="K164" s="158"/>
      <c r="L164" s="289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288"/>
      <c r="AC164" s="288"/>
      <c r="AD164" s="143"/>
      <c r="AE164" s="143"/>
      <c r="AF164" s="143"/>
      <c r="AG164" s="143"/>
      <c r="AH164" s="144"/>
      <c r="AI164" s="144"/>
      <c r="AJ164" s="144"/>
      <c r="AK164" s="144"/>
      <c r="AL164" s="144"/>
      <c r="AM164" s="144"/>
      <c r="AN164" s="144"/>
      <c r="AO164" s="144"/>
      <c r="AP164" s="144"/>
      <c r="AQ164" s="144"/>
      <c r="AR164" s="144"/>
      <c r="AS164" s="144"/>
      <c r="AT164" s="144"/>
      <c r="AU164" s="144"/>
      <c r="AV164" s="144"/>
      <c r="AW164" s="144"/>
      <c r="AX164" s="144"/>
      <c r="AY164" s="144"/>
      <c r="AZ164" s="144"/>
      <c r="BA164" s="144"/>
    </row>
    <row r="165" ht="15.75" customHeight="1">
      <c r="A165" s="143"/>
      <c r="B165" s="143"/>
      <c r="C165" s="143"/>
      <c r="D165" s="143"/>
      <c r="E165" s="143"/>
      <c r="F165" s="288"/>
      <c r="G165" s="143"/>
      <c r="H165" s="143"/>
      <c r="I165" s="158"/>
      <c r="J165" s="158"/>
      <c r="K165" s="158"/>
      <c r="L165" s="289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288"/>
      <c r="AC165" s="288"/>
      <c r="AD165" s="143"/>
      <c r="AE165" s="143"/>
      <c r="AF165" s="143"/>
      <c r="AG165" s="143"/>
      <c r="AH165" s="144"/>
      <c r="AI165" s="144"/>
      <c r="AJ165" s="144"/>
      <c r="AK165" s="144"/>
      <c r="AL165" s="144"/>
      <c r="AM165" s="144"/>
      <c r="AN165" s="144"/>
      <c r="AO165" s="144"/>
      <c r="AP165" s="144"/>
      <c r="AQ165" s="144"/>
      <c r="AR165" s="144"/>
      <c r="AS165" s="144"/>
      <c r="AT165" s="144"/>
      <c r="AU165" s="144"/>
      <c r="AV165" s="144"/>
      <c r="AW165" s="144"/>
      <c r="AX165" s="144"/>
      <c r="AY165" s="144"/>
      <c r="AZ165" s="144"/>
      <c r="BA165" s="144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158"/>
      <c r="J166" s="158"/>
      <c r="K166" s="158"/>
      <c r="L166" s="289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288"/>
      <c r="AC166" s="288"/>
      <c r="AD166" s="143"/>
      <c r="AE166" s="143"/>
      <c r="AF166" s="143"/>
      <c r="AG166" s="143"/>
      <c r="AH166" s="144"/>
      <c r="AI166" s="144"/>
      <c r="AJ166" s="144"/>
      <c r="AK166" s="144"/>
      <c r="AL166" s="144"/>
      <c r="AM166" s="144"/>
      <c r="AN166" s="144"/>
      <c r="AO166" s="144"/>
      <c r="AP166" s="144"/>
      <c r="AQ166" s="144"/>
      <c r="AR166" s="144"/>
      <c r="AS166" s="144"/>
      <c r="AT166" s="144"/>
      <c r="AU166" s="144"/>
      <c r="AV166" s="144"/>
      <c r="AW166" s="144"/>
      <c r="AX166" s="144"/>
      <c r="AY166" s="144"/>
      <c r="AZ166" s="144"/>
      <c r="BA166" s="144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158"/>
      <c r="J167" s="158"/>
      <c r="K167" s="158"/>
      <c r="L167" s="289"/>
      <c r="M167" s="143"/>
      <c r="N167" s="143"/>
      <c r="O167" s="143"/>
      <c r="P167" s="143"/>
      <c r="Q167" s="143"/>
      <c r="R167" s="12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288"/>
      <c r="AC167" s="288"/>
      <c r="AD167" s="143"/>
      <c r="AE167" s="143"/>
      <c r="AF167" s="143"/>
      <c r="AG167" s="143"/>
      <c r="AH167" s="144"/>
      <c r="AI167" s="144"/>
      <c r="AJ167" s="144"/>
      <c r="AK167" s="144"/>
      <c r="AL167" s="144"/>
      <c r="AM167" s="144"/>
      <c r="AN167" s="144"/>
      <c r="AO167" s="144"/>
      <c r="AP167" s="144"/>
      <c r="AQ167" s="144"/>
      <c r="AR167" s="144"/>
      <c r="AS167" s="144"/>
      <c r="AT167" s="144"/>
      <c r="AU167" s="144"/>
      <c r="AV167" s="144"/>
      <c r="AW167" s="144"/>
      <c r="AX167" s="144"/>
      <c r="AY167" s="144"/>
      <c r="AZ167" s="144"/>
      <c r="BA167" s="144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158"/>
      <c r="J168" s="158"/>
      <c r="K168" s="158"/>
      <c r="L168" s="289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288"/>
      <c r="AC168" s="288"/>
      <c r="AD168" s="143"/>
      <c r="AE168" s="143"/>
      <c r="AF168" s="143"/>
      <c r="AG168" s="143"/>
      <c r="AH168" s="144"/>
      <c r="AI168" s="144"/>
      <c r="AJ168" s="144"/>
      <c r="AK168" s="144"/>
      <c r="AL168" s="144"/>
      <c r="AM168" s="144"/>
      <c r="AN168" s="144"/>
      <c r="AO168" s="144"/>
      <c r="AP168" s="144"/>
      <c r="AQ168" s="144"/>
      <c r="AR168" s="144"/>
      <c r="AS168" s="144"/>
      <c r="AT168" s="144"/>
      <c r="AU168" s="144"/>
      <c r="AV168" s="144"/>
      <c r="AW168" s="144"/>
      <c r="AX168" s="144"/>
      <c r="AY168" s="144"/>
      <c r="AZ168" s="144"/>
      <c r="BA168" s="144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158"/>
      <c r="J169" s="158"/>
      <c r="K169" s="158"/>
      <c r="L169" s="289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288"/>
      <c r="AC169" s="288"/>
      <c r="AD169" s="143"/>
      <c r="AE169" s="143"/>
      <c r="AF169" s="143"/>
      <c r="AG169" s="143"/>
      <c r="AH169" s="144"/>
      <c r="AI169" s="144"/>
      <c r="AJ169" s="144"/>
      <c r="AK169" s="144"/>
      <c r="AL169" s="144"/>
      <c r="AM169" s="144"/>
      <c r="AN169" s="144"/>
      <c r="AO169" s="144"/>
      <c r="AP169" s="144"/>
      <c r="AQ169" s="144"/>
      <c r="AR169" s="144"/>
      <c r="AS169" s="144"/>
      <c r="AT169" s="144"/>
      <c r="AU169" s="144"/>
      <c r="AV169" s="144"/>
      <c r="AW169" s="144"/>
      <c r="AX169" s="144"/>
      <c r="AY169" s="144"/>
      <c r="AZ169" s="144"/>
      <c r="BA169" s="144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158"/>
      <c r="J170" s="158"/>
      <c r="K170" s="158"/>
      <c r="L170" s="289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288"/>
      <c r="AC170" s="288"/>
      <c r="AD170" s="143"/>
      <c r="AE170" s="143"/>
      <c r="AF170" s="143"/>
      <c r="AG170" s="143"/>
      <c r="AH170" s="144"/>
      <c r="AI170" s="144"/>
      <c r="AJ170" s="144"/>
      <c r="AK170" s="144"/>
      <c r="AL170" s="144"/>
      <c r="AM170" s="144"/>
      <c r="AN170" s="144"/>
      <c r="AO170" s="144"/>
      <c r="AP170" s="144"/>
      <c r="AQ170" s="144"/>
      <c r="AR170" s="144"/>
      <c r="AS170" s="144"/>
      <c r="AT170" s="144"/>
      <c r="AU170" s="144"/>
      <c r="AV170" s="144"/>
      <c r="AW170" s="144"/>
      <c r="AX170" s="144"/>
      <c r="AY170" s="144"/>
      <c r="AZ170" s="144"/>
      <c r="BA170" s="144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158"/>
      <c r="J171" s="158"/>
      <c r="K171" s="158"/>
      <c r="L171" s="289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288"/>
      <c r="AC171" s="288"/>
      <c r="AD171" s="143"/>
      <c r="AE171" s="143"/>
      <c r="AF171" s="143"/>
      <c r="AG171" s="143"/>
      <c r="AH171" s="144"/>
      <c r="AI171" s="144"/>
      <c r="AJ171" s="144"/>
      <c r="AK171" s="144"/>
      <c r="AL171" s="144"/>
      <c r="AM171" s="144"/>
      <c r="AN171" s="144"/>
      <c r="AO171" s="144"/>
      <c r="AP171" s="144"/>
      <c r="AQ171" s="144"/>
      <c r="AR171" s="144"/>
      <c r="AS171" s="144"/>
      <c r="AT171" s="144"/>
      <c r="AU171" s="144"/>
      <c r="AV171" s="144"/>
      <c r="AW171" s="144"/>
      <c r="AX171" s="144"/>
      <c r="AY171" s="144"/>
      <c r="AZ171" s="144"/>
      <c r="BA171" s="144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158"/>
      <c r="J172" s="158"/>
      <c r="K172" s="158"/>
      <c r="L172" s="289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288"/>
      <c r="AC172" s="288"/>
      <c r="AD172" s="143"/>
      <c r="AE172" s="143"/>
      <c r="AF172" s="143"/>
      <c r="AG172" s="143"/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  <c r="AR172" s="144"/>
      <c r="AS172" s="144"/>
      <c r="AT172" s="144"/>
      <c r="AU172" s="144"/>
      <c r="AV172" s="144"/>
      <c r="AW172" s="144"/>
      <c r="AX172" s="144"/>
      <c r="AY172" s="144"/>
      <c r="AZ172" s="144"/>
      <c r="BA172" s="144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158"/>
      <c r="J173" s="158"/>
      <c r="K173" s="158"/>
      <c r="L173" s="289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288"/>
      <c r="AC173" s="288"/>
      <c r="AD173" s="143"/>
      <c r="AE173" s="143"/>
      <c r="AF173" s="143"/>
      <c r="AG173" s="143"/>
      <c r="AH173" s="144"/>
      <c r="AI173" s="144"/>
      <c r="AJ173" s="144"/>
      <c r="AK173" s="144"/>
      <c r="AL173" s="144"/>
      <c r="AM173" s="144"/>
      <c r="AN173" s="144"/>
      <c r="AO173" s="144"/>
      <c r="AP173" s="144"/>
      <c r="AQ173" s="144"/>
      <c r="AR173" s="144"/>
      <c r="AS173" s="144"/>
      <c r="AT173" s="144"/>
      <c r="AU173" s="144"/>
      <c r="AV173" s="144"/>
      <c r="AW173" s="144"/>
      <c r="AX173" s="144"/>
      <c r="AY173" s="144"/>
      <c r="AZ173" s="144"/>
      <c r="BA173" s="144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158"/>
      <c r="J174" s="158"/>
      <c r="K174" s="158"/>
      <c r="L174" s="289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288"/>
      <c r="AC174" s="288"/>
      <c r="AD174" s="143"/>
      <c r="AE174" s="143"/>
      <c r="AF174" s="143"/>
      <c r="AG174" s="143"/>
      <c r="AH174" s="144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144"/>
      <c r="AS174" s="144"/>
      <c r="AT174" s="144"/>
      <c r="AU174" s="144"/>
      <c r="AV174" s="144"/>
      <c r="AW174" s="144"/>
      <c r="AX174" s="144"/>
      <c r="AY174" s="144"/>
      <c r="AZ174" s="144"/>
      <c r="BA174" s="144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158"/>
      <c r="J175" s="158"/>
      <c r="K175" s="158"/>
      <c r="L175" s="289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288"/>
      <c r="AC175" s="288"/>
      <c r="AD175" s="143"/>
      <c r="AE175" s="143"/>
      <c r="AF175" s="143"/>
      <c r="AG175" s="143"/>
      <c r="AH175" s="144"/>
      <c r="AI175" s="144"/>
      <c r="AJ175" s="144"/>
      <c r="AK175" s="144"/>
      <c r="AL175" s="144"/>
      <c r="AM175" s="144"/>
      <c r="AN175" s="144"/>
      <c r="AO175" s="144"/>
      <c r="AP175" s="144"/>
      <c r="AQ175" s="144"/>
      <c r="AR175" s="144"/>
      <c r="AS175" s="144"/>
      <c r="AT175" s="144"/>
      <c r="AU175" s="144"/>
      <c r="AV175" s="144"/>
      <c r="AW175" s="144"/>
      <c r="AX175" s="144"/>
      <c r="AY175" s="144"/>
      <c r="AZ175" s="144"/>
      <c r="BA175" s="144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158"/>
      <c r="J176" s="158"/>
      <c r="K176" s="158"/>
      <c r="L176" s="289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288"/>
      <c r="AC176" s="288"/>
      <c r="AD176" s="143"/>
      <c r="AE176" s="143"/>
      <c r="AF176" s="143"/>
      <c r="AG176" s="143"/>
      <c r="AH176" s="144"/>
      <c r="AI176" s="144"/>
      <c r="AJ176" s="144"/>
      <c r="AK176" s="144"/>
      <c r="AL176" s="144"/>
      <c r="AM176" s="144"/>
      <c r="AN176" s="144"/>
      <c r="AO176" s="144"/>
      <c r="AP176" s="144"/>
      <c r="AQ176" s="144"/>
      <c r="AR176" s="144"/>
      <c r="AS176" s="144"/>
      <c r="AT176" s="144"/>
      <c r="AU176" s="144"/>
      <c r="AV176" s="144"/>
      <c r="AW176" s="144"/>
      <c r="AX176" s="144"/>
      <c r="AY176" s="144"/>
      <c r="AZ176" s="144"/>
      <c r="BA176" s="144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158"/>
      <c r="J177" s="158"/>
      <c r="K177" s="158"/>
      <c r="L177" s="289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288"/>
      <c r="AC177" s="288"/>
      <c r="AD177" s="143"/>
      <c r="AE177" s="143"/>
      <c r="AF177" s="143"/>
      <c r="AG177" s="143"/>
      <c r="AH177" s="144"/>
      <c r="AI177" s="144"/>
      <c r="AJ177" s="144"/>
      <c r="AK177" s="144"/>
      <c r="AL177" s="144"/>
      <c r="AM177" s="144"/>
      <c r="AN177" s="144"/>
      <c r="AO177" s="144"/>
      <c r="AP177" s="144"/>
      <c r="AQ177" s="144"/>
      <c r="AR177" s="144"/>
      <c r="AS177" s="144"/>
      <c r="AT177" s="144"/>
      <c r="AU177" s="144"/>
      <c r="AV177" s="144"/>
      <c r="AW177" s="144"/>
      <c r="AX177" s="144"/>
      <c r="AY177" s="144"/>
      <c r="AZ177" s="144"/>
      <c r="BA177" s="144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158"/>
      <c r="J178" s="158"/>
      <c r="K178" s="158"/>
      <c r="L178" s="289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288"/>
      <c r="AC178" s="288"/>
      <c r="AD178" s="143"/>
      <c r="AE178" s="143"/>
      <c r="AF178" s="143"/>
      <c r="AG178" s="143"/>
      <c r="AH178" s="144"/>
      <c r="AI178" s="144"/>
      <c r="AJ178" s="144"/>
      <c r="AK178" s="144"/>
      <c r="AL178" s="144"/>
      <c r="AM178" s="144"/>
      <c r="AN178" s="144"/>
      <c r="AO178" s="144"/>
      <c r="AP178" s="144"/>
      <c r="AQ178" s="144"/>
      <c r="AR178" s="144"/>
      <c r="AS178" s="144"/>
      <c r="AT178" s="144"/>
      <c r="AU178" s="144"/>
      <c r="AV178" s="144"/>
      <c r="AW178" s="144"/>
      <c r="AX178" s="144"/>
      <c r="AY178" s="144"/>
      <c r="AZ178" s="144"/>
      <c r="BA178" s="144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158"/>
      <c r="J179" s="158"/>
      <c r="K179" s="158"/>
      <c r="L179" s="289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288"/>
      <c r="AC179" s="288"/>
      <c r="AD179" s="143"/>
      <c r="AE179" s="143"/>
      <c r="AF179" s="143"/>
      <c r="AG179" s="143"/>
      <c r="AH179" s="144"/>
      <c r="AI179" s="144"/>
      <c r="AJ179" s="144"/>
      <c r="AK179" s="144"/>
      <c r="AL179" s="144"/>
      <c r="AM179" s="144"/>
      <c r="AN179" s="144"/>
      <c r="AO179" s="144"/>
      <c r="AP179" s="144"/>
      <c r="AQ179" s="144"/>
      <c r="AR179" s="144"/>
      <c r="AS179" s="144"/>
      <c r="AT179" s="144"/>
      <c r="AU179" s="144"/>
      <c r="AV179" s="144"/>
      <c r="AW179" s="144"/>
      <c r="AX179" s="144"/>
      <c r="AY179" s="144"/>
      <c r="AZ179" s="144"/>
      <c r="BA179" s="144"/>
    </row>
    <row r="180" ht="15.75" customHeight="1">
      <c r="A180" s="143"/>
      <c r="B180" s="143"/>
      <c r="C180" s="143"/>
      <c r="D180" s="143"/>
      <c r="E180" s="143"/>
      <c r="F180" s="143"/>
      <c r="G180" s="143"/>
      <c r="H180" s="143"/>
      <c r="I180" s="158"/>
      <c r="J180" s="158"/>
      <c r="K180" s="158"/>
      <c r="L180" s="289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288"/>
      <c r="AC180" s="288"/>
      <c r="AD180" s="143"/>
      <c r="AE180" s="143"/>
      <c r="AF180" s="143"/>
      <c r="AG180" s="143"/>
      <c r="AH180" s="144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144"/>
      <c r="AS180" s="144"/>
      <c r="AT180" s="144"/>
      <c r="AU180" s="144"/>
      <c r="AV180" s="144"/>
      <c r="AW180" s="144"/>
      <c r="AX180" s="144"/>
      <c r="AY180" s="144"/>
      <c r="AZ180" s="144"/>
      <c r="BA180" s="144"/>
    </row>
    <row r="181" ht="15.75" customHeight="1">
      <c r="A181" s="143"/>
      <c r="B181" s="143"/>
      <c r="C181" s="143"/>
      <c r="D181" s="143"/>
      <c r="E181" s="143"/>
      <c r="F181" s="143"/>
      <c r="G181" s="143"/>
      <c r="H181" s="143"/>
      <c r="I181" s="158"/>
      <c r="J181" s="158"/>
      <c r="K181" s="158"/>
      <c r="L181" s="289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288"/>
      <c r="AC181" s="288"/>
      <c r="AD181" s="143"/>
      <c r="AE181" s="143"/>
      <c r="AF181" s="143"/>
      <c r="AG181" s="143"/>
      <c r="AH181" s="144"/>
      <c r="AI181" s="144"/>
      <c r="AJ181" s="144"/>
      <c r="AK181" s="144"/>
      <c r="AL181" s="144"/>
      <c r="AM181" s="144"/>
      <c r="AN181" s="144"/>
      <c r="AO181" s="144"/>
      <c r="AP181" s="144"/>
      <c r="AQ181" s="144"/>
      <c r="AR181" s="144"/>
      <c r="AS181" s="144"/>
      <c r="AT181" s="144"/>
      <c r="AU181" s="144"/>
      <c r="AV181" s="144"/>
      <c r="AW181" s="144"/>
      <c r="AX181" s="144"/>
      <c r="AY181" s="144"/>
      <c r="AZ181" s="144"/>
      <c r="BA181" s="144"/>
    </row>
    <row r="182" ht="15.75" customHeight="1">
      <c r="A182" s="143"/>
      <c r="B182" s="143"/>
      <c r="C182" s="143"/>
      <c r="D182" s="143"/>
      <c r="E182" s="143"/>
      <c r="F182" s="143"/>
      <c r="G182" s="143"/>
      <c r="H182" s="143"/>
      <c r="I182" s="158"/>
      <c r="J182" s="158"/>
      <c r="K182" s="158"/>
      <c r="L182" s="289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288"/>
      <c r="AC182" s="288"/>
      <c r="AD182" s="143"/>
      <c r="AE182" s="143"/>
      <c r="AF182" s="143"/>
      <c r="AG182" s="143"/>
      <c r="AH182" s="144"/>
      <c r="AI182" s="144"/>
      <c r="AJ182" s="144"/>
      <c r="AK182" s="144"/>
      <c r="AL182" s="144"/>
      <c r="AM182" s="144"/>
      <c r="AN182" s="144"/>
      <c r="AO182" s="144"/>
      <c r="AP182" s="144"/>
      <c r="AQ182" s="144"/>
      <c r="AR182" s="144"/>
      <c r="AS182" s="144"/>
      <c r="AT182" s="144"/>
      <c r="AU182" s="144"/>
      <c r="AV182" s="144"/>
      <c r="AW182" s="144"/>
      <c r="AX182" s="144"/>
      <c r="AY182" s="144"/>
      <c r="AZ182" s="144"/>
      <c r="BA182" s="144"/>
    </row>
    <row r="183" ht="15.75" customHeight="1">
      <c r="A183" s="143"/>
      <c r="B183" s="143"/>
      <c r="C183" s="143"/>
      <c r="D183" s="143"/>
      <c r="E183" s="143"/>
      <c r="F183" s="143"/>
      <c r="G183" s="143"/>
      <c r="H183" s="143"/>
      <c r="I183" s="158"/>
      <c r="J183" s="158"/>
      <c r="K183" s="158"/>
      <c r="L183" s="289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288"/>
      <c r="AC183" s="288"/>
      <c r="AD183" s="143"/>
      <c r="AE183" s="143"/>
      <c r="AF183" s="143"/>
      <c r="AG183" s="143"/>
      <c r="AH183" s="144"/>
      <c r="AI183" s="144"/>
      <c r="AJ183" s="144"/>
      <c r="AK183" s="144"/>
      <c r="AL183" s="144"/>
      <c r="AM183" s="144"/>
      <c r="AN183" s="144"/>
      <c r="AO183" s="144"/>
      <c r="AP183" s="144"/>
      <c r="AQ183" s="144"/>
      <c r="AR183" s="144"/>
      <c r="AS183" s="144"/>
      <c r="AT183" s="144"/>
      <c r="AU183" s="144"/>
      <c r="AV183" s="144"/>
      <c r="AW183" s="144"/>
      <c r="AX183" s="144"/>
      <c r="AY183" s="144"/>
      <c r="AZ183" s="144"/>
      <c r="BA183" s="144"/>
    </row>
    <row r="184" ht="15.75" customHeight="1">
      <c r="A184" s="143"/>
      <c r="B184" s="143"/>
      <c r="C184" s="143"/>
      <c r="D184" s="143"/>
      <c r="E184" s="143"/>
      <c r="F184" s="143"/>
      <c r="G184" s="143"/>
      <c r="H184" s="143"/>
      <c r="I184" s="158"/>
      <c r="J184" s="158"/>
      <c r="K184" s="158"/>
      <c r="L184" s="289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288"/>
      <c r="AC184" s="288"/>
      <c r="AD184" s="143"/>
      <c r="AE184" s="143"/>
      <c r="AF184" s="143"/>
      <c r="AG184" s="143"/>
      <c r="AH184" s="144"/>
      <c r="AI184" s="144"/>
      <c r="AJ184" s="144"/>
      <c r="AK184" s="144"/>
      <c r="AL184" s="144"/>
      <c r="AM184" s="144"/>
      <c r="AN184" s="144"/>
      <c r="AO184" s="144"/>
      <c r="AP184" s="144"/>
      <c r="AQ184" s="144"/>
      <c r="AR184" s="144"/>
      <c r="AS184" s="144"/>
      <c r="AT184" s="144"/>
      <c r="AU184" s="144"/>
      <c r="AV184" s="144"/>
      <c r="AW184" s="144"/>
      <c r="AX184" s="144"/>
      <c r="AY184" s="144"/>
      <c r="AZ184" s="144"/>
      <c r="BA184" s="144"/>
    </row>
    <row r="185" ht="15.75" customHeight="1">
      <c r="A185" s="143"/>
      <c r="B185" s="143"/>
      <c r="C185" s="143"/>
      <c r="D185" s="143"/>
      <c r="E185" s="143"/>
      <c r="F185" s="143"/>
      <c r="G185" s="143"/>
      <c r="H185" s="143"/>
      <c r="I185" s="158"/>
      <c r="J185" s="158"/>
      <c r="K185" s="158"/>
      <c r="L185" s="289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288"/>
      <c r="AC185" s="288"/>
      <c r="AD185" s="143"/>
      <c r="AE185" s="143"/>
      <c r="AF185" s="143"/>
      <c r="AG185" s="143"/>
      <c r="AH185" s="144"/>
      <c r="AI185" s="144"/>
      <c r="AJ185" s="144"/>
      <c r="AK185" s="144"/>
      <c r="AL185" s="144"/>
      <c r="AM185" s="144"/>
      <c r="AN185" s="144"/>
      <c r="AO185" s="144"/>
      <c r="AP185" s="144"/>
      <c r="AQ185" s="144"/>
      <c r="AR185" s="144"/>
      <c r="AS185" s="144"/>
      <c r="AT185" s="144"/>
      <c r="AU185" s="144"/>
      <c r="AV185" s="144"/>
      <c r="AW185" s="144"/>
      <c r="AX185" s="144"/>
      <c r="AY185" s="144"/>
      <c r="AZ185" s="144"/>
      <c r="BA185" s="144"/>
    </row>
    <row r="186" ht="15.75" customHeight="1">
      <c r="A186" s="143"/>
      <c r="B186" s="143"/>
      <c r="C186" s="143"/>
      <c r="D186" s="143"/>
      <c r="E186" s="143"/>
      <c r="F186" s="143"/>
      <c r="G186" s="143"/>
      <c r="H186" s="143"/>
      <c r="I186" s="158"/>
      <c r="J186" s="158"/>
      <c r="K186" s="158"/>
      <c r="L186" s="289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288"/>
      <c r="AC186" s="288"/>
      <c r="AD186" s="143"/>
      <c r="AE186" s="143"/>
      <c r="AF186" s="143"/>
      <c r="AG186" s="143"/>
      <c r="AH186" s="144"/>
      <c r="AI186" s="144"/>
      <c r="AJ186" s="144"/>
      <c r="AK186" s="144"/>
      <c r="AL186" s="144"/>
      <c r="AM186" s="144"/>
      <c r="AN186" s="144"/>
      <c r="AO186" s="144"/>
      <c r="AP186" s="144"/>
      <c r="AQ186" s="144"/>
      <c r="AR186" s="144"/>
      <c r="AS186" s="144"/>
      <c r="AT186" s="144"/>
      <c r="AU186" s="144"/>
      <c r="AV186" s="144"/>
      <c r="AW186" s="144"/>
      <c r="AX186" s="144"/>
      <c r="AY186" s="144"/>
      <c r="AZ186" s="144"/>
      <c r="BA186" s="144"/>
    </row>
    <row r="187" ht="15.75" customHeight="1">
      <c r="A187" s="143"/>
      <c r="B187" s="143"/>
      <c r="C187" s="143"/>
      <c r="D187" s="143"/>
      <c r="E187" s="143"/>
      <c r="F187" s="143"/>
      <c r="G187" s="143"/>
      <c r="H187" s="143"/>
      <c r="I187" s="158"/>
      <c r="J187" s="158"/>
      <c r="K187" s="158"/>
      <c r="L187" s="289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288"/>
      <c r="AC187" s="288"/>
      <c r="AD187" s="143"/>
      <c r="AE187" s="143"/>
      <c r="AF187" s="143"/>
      <c r="AG187" s="143"/>
      <c r="AH187" s="144"/>
      <c r="AI187" s="144"/>
      <c r="AJ187" s="144"/>
      <c r="AK187" s="144"/>
      <c r="AL187" s="144"/>
      <c r="AM187" s="144"/>
      <c r="AN187" s="144"/>
      <c r="AO187" s="144"/>
      <c r="AP187" s="144"/>
      <c r="AQ187" s="144"/>
      <c r="AR187" s="144"/>
      <c r="AS187" s="144"/>
      <c r="AT187" s="144"/>
      <c r="AU187" s="144"/>
      <c r="AV187" s="144"/>
      <c r="AW187" s="144"/>
      <c r="AX187" s="144"/>
      <c r="AY187" s="144"/>
      <c r="AZ187" s="144"/>
      <c r="BA187" s="144"/>
    </row>
    <row r="188" ht="15.75" customHeight="1">
      <c r="A188" s="143"/>
      <c r="B188" s="143"/>
      <c r="C188" s="143"/>
      <c r="D188" s="143"/>
      <c r="E188" s="143"/>
      <c r="F188" s="143"/>
      <c r="G188" s="143"/>
      <c r="H188" s="143"/>
      <c r="I188" s="158"/>
      <c r="J188" s="158"/>
      <c r="K188" s="158"/>
      <c r="L188" s="289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288"/>
      <c r="AC188" s="288"/>
      <c r="AD188" s="143"/>
      <c r="AE188" s="143"/>
      <c r="AF188" s="143"/>
      <c r="AG188" s="143"/>
      <c r="AH188" s="144"/>
      <c r="AI188" s="144"/>
      <c r="AJ188" s="144"/>
      <c r="AK188" s="144"/>
      <c r="AL188" s="144"/>
      <c r="AM188" s="144"/>
      <c r="AN188" s="144"/>
      <c r="AO188" s="144"/>
      <c r="AP188" s="144"/>
      <c r="AQ188" s="144"/>
      <c r="AR188" s="144"/>
      <c r="AS188" s="144"/>
      <c r="AT188" s="144"/>
      <c r="AU188" s="144"/>
      <c r="AV188" s="144"/>
      <c r="AW188" s="144"/>
      <c r="AX188" s="144"/>
      <c r="AY188" s="144"/>
      <c r="AZ188" s="144"/>
      <c r="BA188" s="144"/>
    </row>
    <row r="189" ht="15.75" customHeight="1">
      <c r="A189" s="143"/>
      <c r="B189" s="143"/>
      <c r="C189" s="143"/>
      <c r="D189" s="143"/>
      <c r="E189" s="143"/>
      <c r="F189" s="143"/>
      <c r="G189" s="143"/>
      <c r="H189" s="143"/>
      <c r="I189" s="158"/>
      <c r="J189" s="158"/>
      <c r="K189" s="158"/>
      <c r="L189" s="289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288"/>
      <c r="AC189" s="288"/>
      <c r="AD189" s="143"/>
      <c r="AE189" s="143"/>
      <c r="AF189" s="143"/>
      <c r="AG189" s="143"/>
      <c r="AH189" s="144"/>
      <c r="AI189" s="144"/>
      <c r="AJ189" s="144"/>
      <c r="AK189" s="144"/>
      <c r="AL189" s="144"/>
      <c r="AM189" s="144"/>
      <c r="AN189" s="144"/>
      <c r="AO189" s="144"/>
      <c r="AP189" s="144"/>
      <c r="AQ189" s="144"/>
      <c r="AR189" s="144"/>
      <c r="AS189" s="144"/>
      <c r="AT189" s="144"/>
      <c r="AU189" s="144"/>
      <c r="AV189" s="144"/>
      <c r="AW189" s="144"/>
      <c r="AX189" s="144"/>
      <c r="AY189" s="144"/>
      <c r="AZ189" s="144"/>
      <c r="BA189" s="144"/>
    </row>
    <row r="190" ht="15.75" customHeight="1">
      <c r="A190" s="143"/>
      <c r="B190" s="143"/>
      <c r="C190" s="143"/>
      <c r="D190" s="143"/>
      <c r="E190" s="143"/>
      <c r="F190" s="143"/>
      <c r="G190" s="143"/>
      <c r="H190" s="143"/>
      <c r="I190" s="158"/>
      <c r="J190" s="158"/>
      <c r="K190" s="158"/>
      <c r="L190" s="289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288"/>
      <c r="AC190" s="288"/>
      <c r="AD190" s="143"/>
      <c r="AE190" s="143"/>
      <c r="AF190" s="143"/>
      <c r="AG190" s="143"/>
      <c r="AH190" s="144"/>
      <c r="AI190" s="144"/>
      <c r="AJ190" s="144"/>
      <c r="AK190" s="144"/>
      <c r="AL190" s="144"/>
      <c r="AM190" s="144"/>
      <c r="AN190" s="144"/>
      <c r="AO190" s="144"/>
      <c r="AP190" s="144"/>
      <c r="AQ190" s="144"/>
      <c r="AR190" s="144"/>
      <c r="AS190" s="144"/>
      <c r="AT190" s="144"/>
      <c r="AU190" s="144"/>
      <c r="AV190" s="144"/>
      <c r="AW190" s="144"/>
      <c r="AX190" s="144"/>
      <c r="AY190" s="144"/>
      <c r="AZ190" s="144"/>
      <c r="BA190" s="144"/>
    </row>
    <row r="191" ht="15.75" customHeight="1">
      <c r="A191" s="143"/>
      <c r="B191" s="143"/>
      <c r="C191" s="143"/>
      <c r="D191" s="143"/>
      <c r="E191" s="143"/>
      <c r="F191" s="143"/>
      <c r="G191" s="143"/>
      <c r="H191" s="143"/>
      <c r="I191" s="158"/>
      <c r="J191" s="158"/>
      <c r="K191" s="158"/>
      <c r="L191" s="289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288"/>
      <c r="AC191" s="288"/>
      <c r="AD191" s="143"/>
      <c r="AE191" s="143"/>
      <c r="AF191" s="143"/>
      <c r="AG191" s="143"/>
      <c r="AH191" s="144"/>
      <c r="AI191" s="144"/>
      <c r="AJ191" s="144"/>
      <c r="AK191" s="144"/>
      <c r="AL191" s="144"/>
      <c r="AM191" s="144"/>
      <c r="AN191" s="144"/>
      <c r="AO191" s="144"/>
      <c r="AP191" s="144"/>
      <c r="AQ191" s="144"/>
      <c r="AR191" s="144"/>
      <c r="AS191" s="144"/>
      <c r="AT191" s="144"/>
      <c r="AU191" s="144"/>
      <c r="AV191" s="144"/>
      <c r="AW191" s="144"/>
      <c r="AX191" s="144"/>
      <c r="AY191" s="144"/>
      <c r="AZ191" s="144"/>
      <c r="BA191" s="144"/>
    </row>
    <row r="192" ht="15.75" customHeight="1">
      <c r="A192" s="143"/>
      <c r="B192" s="143"/>
      <c r="C192" s="143"/>
      <c r="D192" s="143"/>
      <c r="E192" s="143"/>
      <c r="F192" s="143"/>
      <c r="G192" s="143"/>
      <c r="H192" s="143"/>
      <c r="I192" s="158"/>
      <c r="J192" s="158"/>
      <c r="K192" s="158"/>
      <c r="L192" s="289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288"/>
      <c r="AC192" s="288"/>
      <c r="AD192" s="143"/>
      <c r="AE192" s="143"/>
      <c r="AF192" s="143"/>
      <c r="AG192" s="143"/>
      <c r="AH192" s="144"/>
      <c r="AI192" s="144"/>
      <c r="AJ192" s="144"/>
      <c r="AK192" s="144"/>
      <c r="AL192" s="144"/>
      <c r="AM192" s="144"/>
      <c r="AN192" s="144"/>
      <c r="AO192" s="144"/>
      <c r="AP192" s="144"/>
      <c r="AQ192" s="144"/>
      <c r="AR192" s="144"/>
      <c r="AS192" s="144"/>
      <c r="AT192" s="144"/>
      <c r="AU192" s="144"/>
      <c r="AV192" s="144"/>
      <c r="AW192" s="144"/>
      <c r="AX192" s="144"/>
      <c r="AY192" s="144"/>
      <c r="AZ192" s="144"/>
      <c r="BA192" s="144"/>
    </row>
    <row r="193" ht="15.75" customHeight="1">
      <c r="A193" s="143"/>
      <c r="B193" s="143"/>
      <c r="C193" s="143"/>
      <c r="D193" s="143"/>
      <c r="E193" s="143"/>
      <c r="F193" s="143"/>
      <c r="G193" s="143"/>
      <c r="H193" s="143"/>
      <c r="I193" s="158"/>
      <c r="J193" s="158"/>
      <c r="K193" s="158"/>
      <c r="L193" s="289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288"/>
      <c r="AC193" s="288"/>
      <c r="AD193" s="143"/>
      <c r="AE193" s="143"/>
      <c r="AF193" s="143"/>
      <c r="AG193" s="143"/>
      <c r="AH193" s="144"/>
      <c r="AI193" s="144"/>
      <c r="AJ193" s="144"/>
      <c r="AK193" s="144"/>
      <c r="AL193" s="144"/>
      <c r="AM193" s="144"/>
      <c r="AN193" s="144"/>
      <c r="AO193" s="144"/>
      <c r="AP193" s="144"/>
      <c r="AQ193" s="144"/>
      <c r="AR193" s="144"/>
      <c r="AS193" s="144"/>
      <c r="AT193" s="144"/>
      <c r="AU193" s="144"/>
      <c r="AV193" s="144"/>
      <c r="AW193" s="144"/>
      <c r="AX193" s="144"/>
      <c r="AY193" s="144"/>
      <c r="AZ193" s="144"/>
      <c r="BA193" s="144"/>
    </row>
    <row r="194" ht="15.75" customHeight="1">
      <c r="A194" s="143"/>
      <c r="B194" s="143"/>
      <c r="C194" s="143"/>
      <c r="D194" s="143"/>
      <c r="E194" s="143"/>
      <c r="F194" s="143"/>
      <c r="G194" s="143"/>
      <c r="H194" s="143"/>
      <c r="I194" s="158"/>
      <c r="J194" s="158"/>
      <c r="K194" s="158"/>
      <c r="L194" s="289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288"/>
      <c r="AC194" s="288"/>
      <c r="AD194" s="143"/>
      <c r="AE194" s="143"/>
      <c r="AF194" s="143"/>
      <c r="AG194" s="143"/>
      <c r="AH194" s="144"/>
      <c r="AI194" s="144"/>
      <c r="AJ194" s="144"/>
      <c r="AK194" s="144"/>
      <c r="AL194" s="144"/>
      <c r="AM194" s="144"/>
      <c r="AN194" s="144"/>
      <c r="AO194" s="144"/>
      <c r="AP194" s="144"/>
      <c r="AQ194" s="144"/>
      <c r="AR194" s="144"/>
      <c r="AS194" s="144"/>
      <c r="AT194" s="144"/>
      <c r="AU194" s="144"/>
      <c r="AV194" s="144"/>
      <c r="AW194" s="144"/>
      <c r="AX194" s="144"/>
      <c r="AY194" s="144"/>
      <c r="AZ194" s="144"/>
      <c r="BA194" s="144"/>
    </row>
    <row r="195" ht="15.75" customHeight="1">
      <c r="A195" s="143"/>
      <c r="B195" s="143"/>
      <c r="C195" s="143"/>
      <c r="D195" s="143"/>
      <c r="E195" s="143"/>
      <c r="F195" s="143"/>
      <c r="G195" s="143"/>
      <c r="H195" s="143"/>
      <c r="I195" s="158"/>
      <c r="J195" s="158"/>
      <c r="K195" s="158"/>
      <c r="L195" s="289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288"/>
      <c r="AC195" s="288"/>
      <c r="AD195" s="143"/>
      <c r="AE195" s="143"/>
      <c r="AF195" s="143"/>
      <c r="AG195" s="143"/>
      <c r="AH195" s="144"/>
      <c r="AI195" s="144"/>
      <c r="AJ195" s="144"/>
      <c r="AK195" s="144"/>
      <c r="AL195" s="144"/>
      <c r="AM195" s="144"/>
      <c r="AN195" s="144"/>
      <c r="AO195" s="144"/>
      <c r="AP195" s="144"/>
      <c r="AQ195" s="144"/>
      <c r="AR195" s="144"/>
      <c r="AS195" s="144"/>
      <c r="AT195" s="144"/>
      <c r="AU195" s="144"/>
      <c r="AV195" s="144"/>
      <c r="AW195" s="144"/>
      <c r="AX195" s="144"/>
      <c r="AY195" s="144"/>
      <c r="AZ195" s="144"/>
      <c r="BA195" s="144"/>
    </row>
    <row r="196" ht="15.75" customHeight="1">
      <c r="A196" s="143"/>
      <c r="B196" s="143"/>
      <c r="C196" s="143"/>
      <c r="D196" s="143"/>
      <c r="E196" s="143"/>
      <c r="F196" s="143"/>
      <c r="G196" s="143"/>
      <c r="H196" s="143"/>
      <c r="I196" s="158"/>
      <c r="J196" s="158"/>
      <c r="K196" s="289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288"/>
      <c r="AB196" s="288"/>
      <c r="AC196" s="143"/>
      <c r="AD196" s="143"/>
      <c r="AE196" s="143"/>
      <c r="AF196" s="143"/>
      <c r="AG196" s="143"/>
      <c r="AH196" s="144"/>
      <c r="AI196" s="144"/>
      <c r="AJ196" s="144"/>
      <c r="AK196" s="144"/>
      <c r="AL196" s="144"/>
      <c r="AM196" s="144"/>
      <c r="AN196" s="144"/>
      <c r="AO196" s="144"/>
      <c r="AP196" s="144"/>
      <c r="AQ196" s="144"/>
      <c r="AR196" s="144"/>
      <c r="AS196" s="144"/>
      <c r="AT196" s="144"/>
      <c r="AU196" s="144"/>
      <c r="AV196" s="144"/>
      <c r="AW196" s="144"/>
      <c r="AX196" s="144"/>
      <c r="AY196" s="144"/>
      <c r="AZ196" s="144"/>
      <c r="BA196" s="144"/>
    </row>
    <row r="197" ht="15.75" customHeight="1">
      <c r="A197" s="143"/>
      <c r="B197" s="143"/>
      <c r="C197" s="143"/>
      <c r="D197" s="143"/>
      <c r="E197" s="143"/>
      <c r="F197" s="143"/>
      <c r="G197" s="143"/>
      <c r="H197" s="143"/>
      <c r="I197" s="158"/>
      <c r="J197" s="158"/>
      <c r="K197" s="289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288"/>
      <c r="AB197" s="288"/>
      <c r="AC197" s="143"/>
      <c r="AD197" s="143"/>
      <c r="AE197" s="143"/>
      <c r="AF197" s="143"/>
      <c r="AG197" s="143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  <c r="AR197" s="144"/>
      <c r="AS197" s="144"/>
      <c r="AT197" s="144"/>
      <c r="AU197" s="144"/>
      <c r="AV197" s="144"/>
      <c r="AW197" s="144"/>
      <c r="AX197" s="144"/>
      <c r="AY197" s="144"/>
      <c r="AZ197" s="144"/>
      <c r="BA197" s="144"/>
    </row>
    <row r="198" ht="15.75" customHeight="1">
      <c r="A198" s="143"/>
      <c r="B198" s="143"/>
      <c r="C198" s="143"/>
      <c r="D198" s="143"/>
      <c r="E198" s="143"/>
      <c r="F198" s="143"/>
      <c r="G198" s="143"/>
      <c r="H198" s="143"/>
      <c r="I198" s="158"/>
      <c r="J198" s="158"/>
      <c r="K198" s="289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288"/>
      <c r="AB198" s="288"/>
      <c r="AC198" s="143"/>
      <c r="AD198" s="143"/>
      <c r="AE198" s="143"/>
      <c r="AF198" s="143"/>
      <c r="AG198" s="143"/>
      <c r="AH198" s="144"/>
      <c r="AI198" s="144"/>
      <c r="AJ198" s="144"/>
      <c r="AK198" s="144"/>
      <c r="AL198" s="144"/>
      <c r="AM198" s="144"/>
      <c r="AN198" s="144"/>
      <c r="AO198" s="144"/>
      <c r="AP198" s="144"/>
      <c r="AQ198" s="144"/>
      <c r="AR198" s="144"/>
      <c r="AS198" s="144"/>
      <c r="AT198" s="144"/>
      <c r="AU198" s="144"/>
      <c r="AV198" s="144"/>
      <c r="AW198" s="144"/>
      <c r="AX198" s="144"/>
      <c r="AY198" s="144"/>
      <c r="AZ198" s="144"/>
      <c r="BA198" s="144"/>
    </row>
    <row r="199" ht="15.75" customHeight="1">
      <c r="A199" s="143"/>
      <c r="B199" s="143"/>
      <c r="C199" s="143"/>
      <c r="D199" s="143"/>
      <c r="E199" s="143"/>
      <c r="F199" s="143"/>
      <c r="G199" s="143"/>
      <c r="H199" s="143"/>
      <c r="I199" s="158"/>
      <c r="J199" s="158"/>
      <c r="K199" s="289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288"/>
      <c r="AB199" s="288"/>
      <c r="AC199" s="143"/>
      <c r="AD199" s="143"/>
      <c r="AE199" s="143"/>
      <c r="AF199" s="143"/>
      <c r="AG199" s="143"/>
      <c r="AH199" s="144"/>
      <c r="AI199" s="144"/>
      <c r="AJ199" s="144"/>
      <c r="AK199" s="144"/>
      <c r="AL199" s="144"/>
      <c r="AM199" s="144"/>
      <c r="AN199" s="144"/>
      <c r="AO199" s="144"/>
      <c r="AP199" s="144"/>
      <c r="AQ199" s="144"/>
      <c r="AR199" s="144"/>
      <c r="AS199" s="144"/>
      <c r="AT199" s="144"/>
      <c r="AU199" s="144"/>
      <c r="AV199" s="144"/>
      <c r="AW199" s="144"/>
      <c r="AX199" s="144"/>
      <c r="AY199" s="144"/>
      <c r="AZ199" s="144"/>
      <c r="BA199" s="144"/>
    </row>
    <row r="200" ht="15.75" customHeight="1">
      <c r="A200" s="143"/>
      <c r="B200" s="143"/>
      <c r="C200" s="143"/>
      <c r="D200" s="143"/>
      <c r="E200" s="143"/>
      <c r="F200" s="143"/>
      <c r="G200" s="143"/>
      <c r="H200" s="143"/>
      <c r="I200" s="158"/>
      <c r="J200" s="158"/>
      <c r="K200" s="289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288"/>
      <c r="AB200" s="288"/>
      <c r="AC200" s="143"/>
      <c r="AD200" s="143"/>
      <c r="AE200" s="143"/>
      <c r="AF200" s="143"/>
      <c r="AG200" s="143"/>
      <c r="AH200" s="144"/>
      <c r="AI200" s="144"/>
      <c r="AJ200" s="144"/>
      <c r="AK200" s="144"/>
      <c r="AL200" s="144"/>
      <c r="AM200" s="144"/>
      <c r="AN200" s="144"/>
      <c r="AO200" s="144"/>
      <c r="AP200" s="144"/>
      <c r="AQ200" s="144"/>
      <c r="AR200" s="144"/>
      <c r="AS200" s="144"/>
      <c r="AT200" s="144"/>
      <c r="AU200" s="144"/>
      <c r="AV200" s="144"/>
      <c r="AW200" s="144"/>
      <c r="AX200" s="144"/>
      <c r="AY200" s="144"/>
      <c r="AZ200" s="144"/>
      <c r="BA200" s="144"/>
    </row>
    <row r="201" ht="15.75" customHeight="1">
      <c r="A201" s="143"/>
      <c r="B201" s="143"/>
      <c r="C201" s="143"/>
      <c r="D201" s="143"/>
      <c r="E201" s="143"/>
      <c r="F201" s="143"/>
      <c r="G201" s="143"/>
      <c r="H201" s="143"/>
      <c r="I201" s="158"/>
      <c r="J201" s="158"/>
      <c r="K201" s="289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288"/>
      <c r="AB201" s="288"/>
      <c r="AC201" s="143"/>
      <c r="AD201" s="143"/>
      <c r="AE201" s="143"/>
      <c r="AF201" s="143"/>
      <c r="AG201" s="143"/>
      <c r="AH201" s="144"/>
      <c r="AI201" s="144"/>
      <c r="AJ201" s="144"/>
      <c r="AK201" s="144"/>
      <c r="AL201" s="144"/>
      <c r="AM201" s="144"/>
      <c r="AN201" s="144"/>
      <c r="AO201" s="144"/>
      <c r="AP201" s="144"/>
      <c r="AQ201" s="144"/>
      <c r="AR201" s="144"/>
      <c r="AS201" s="144"/>
      <c r="AT201" s="144"/>
      <c r="AU201" s="144"/>
      <c r="AV201" s="144"/>
      <c r="AW201" s="144"/>
      <c r="AX201" s="144"/>
      <c r="AY201" s="144"/>
      <c r="AZ201" s="144"/>
      <c r="BA201" s="144"/>
    </row>
    <row r="202" ht="15.75" customHeight="1">
      <c r="A202" s="143"/>
      <c r="B202" s="143"/>
      <c r="C202" s="143"/>
      <c r="D202" s="143"/>
      <c r="E202" s="143"/>
      <c r="F202" s="143"/>
      <c r="G202" s="143"/>
      <c r="H202" s="143"/>
      <c r="I202" s="158"/>
      <c r="J202" s="158"/>
      <c r="K202" s="289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288"/>
      <c r="AB202" s="288"/>
      <c r="AC202" s="143"/>
      <c r="AD202" s="143"/>
      <c r="AE202" s="143"/>
      <c r="AF202" s="143"/>
      <c r="AG202" s="143"/>
      <c r="AH202" s="144"/>
      <c r="AI202" s="144"/>
      <c r="AJ202" s="144"/>
      <c r="AK202" s="144"/>
      <c r="AL202" s="144"/>
      <c r="AM202" s="144"/>
      <c r="AN202" s="144"/>
      <c r="AO202" s="144"/>
      <c r="AP202" s="144"/>
      <c r="AQ202" s="144"/>
      <c r="AR202" s="144"/>
      <c r="AS202" s="144"/>
      <c r="AT202" s="144"/>
      <c r="AU202" s="144"/>
      <c r="AV202" s="144"/>
      <c r="AW202" s="144"/>
      <c r="AX202" s="144"/>
      <c r="AY202" s="144"/>
      <c r="AZ202" s="144"/>
      <c r="BA202" s="144"/>
    </row>
    <row r="203" ht="15.75" customHeight="1">
      <c r="A203" s="143"/>
      <c r="B203" s="143"/>
      <c r="C203" s="143"/>
      <c r="D203" s="143"/>
      <c r="E203" s="143"/>
      <c r="F203" s="143"/>
      <c r="G203" s="143"/>
      <c r="H203" s="143"/>
      <c r="I203" s="158"/>
      <c r="J203" s="158"/>
      <c r="K203" s="289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288"/>
      <c r="AB203" s="288"/>
      <c r="AC203" s="143"/>
      <c r="AD203" s="143"/>
      <c r="AE203" s="143"/>
      <c r="AF203" s="143"/>
      <c r="AG203" s="143"/>
      <c r="AH203" s="144"/>
      <c r="AI203" s="144"/>
      <c r="AJ203" s="144"/>
      <c r="AK203" s="144"/>
      <c r="AL203" s="144"/>
      <c r="AM203" s="144"/>
      <c r="AN203" s="144"/>
      <c r="AO203" s="144"/>
      <c r="AP203" s="144"/>
      <c r="AQ203" s="144"/>
      <c r="AR203" s="144"/>
      <c r="AS203" s="144"/>
      <c r="AT203" s="144"/>
      <c r="AU203" s="144"/>
      <c r="AV203" s="144"/>
      <c r="AW203" s="144"/>
      <c r="AX203" s="144"/>
      <c r="AY203" s="144"/>
      <c r="AZ203" s="144"/>
      <c r="BA203" s="144"/>
    </row>
    <row r="204" ht="15.75" customHeight="1">
      <c r="A204" s="143"/>
      <c r="B204" s="143"/>
      <c r="C204" s="143"/>
      <c r="D204" s="143"/>
      <c r="E204" s="143"/>
      <c r="F204" s="143"/>
      <c r="G204" s="143"/>
      <c r="H204" s="143"/>
      <c r="I204" s="158"/>
      <c r="J204" s="158"/>
      <c r="K204" s="289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288"/>
      <c r="AB204" s="288"/>
      <c r="AC204" s="143"/>
      <c r="AD204" s="143"/>
      <c r="AE204" s="143"/>
      <c r="AF204" s="143"/>
      <c r="AG204" s="143"/>
      <c r="AH204" s="144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144"/>
      <c r="AS204" s="144"/>
      <c r="AT204" s="144"/>
      <c r="AU204" s="144"/>
      <c r="AV204" s="144"/>
      <c r="AW204" s="144"/>
      <c r="AX204" s="144"/>
      <c r="AY204" s="144"/>
      <c r="AZ204" s="144"/>
      <c r="BA204" s="144"/>
    </row>
    <row r="205" ht="15.75" customHeight="1">
      <c r="A205" s="143"/>
      <c r="B205" s="143"/>
      <c r="C205" s="143"/>
      <c r="D205" s="143"/>
      <c r="E205" s="143"/>
      <c r="F205" s="143"/>
      <c r="G205" s="143"/>
      <c r="H205" s="143"/>
      <c r="I205" s="158"/>
      <c r="J205" s="158"/>
      <c r="K205" s="289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288"/>
      <c r="AB205" s="288"/>
      <c r="AC205" s="143"/>
      <c r="AD205" s="143"/>
      <c r="AE205" s="143"/>
      <c r="AF205" s="143"/>
      <c r="AG205" s="143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  <c r="AS205" s="144"/>
      <c r="AT205" s="144"/>
      <c r="AU205" s="144"/>
      <c r="AV205" s="144"/>
      <c r="AW205" s="144"/>
      <c r="AX205" s="144"/>
      <c r="AY205" s="144"/>
      <c r="AZ205" s="144"/>
      <c r="BA205" s="144"/>
    </row>
    <row r="206" ht="15.75" customHeight="1">
      <c r="A206" s="143"/>
      <c r="B206" s="143"/>
      <c r="C206" s="143"/>
      <c r="D206" s="143"/>
      <c r="E206" s="143"/>
      <c r="F206" s="143"/>
      <c r="G206" s="143"/>
      <c r="H206" s="143"/>
      <c r="I206" s="158"/>
      <c r="J206" s="158"/>
      <c r="K206" s="289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288"/>
      <c r="AB206" s="288"/>
      <c r="AC206" s="143"/>
      <c r="AD206" s="143"/>
      <c r="AE206" s="143"/>
      <c r="AF206" s="143"/>
      <c r="AG206" s="143"/>
      <c r="AH206" s="144"/>
      <c r="AI206" s="144"/>
      <c r="AJ206" s="144"/>
      <c r="AK206" s="144"/>
      <c r="AL206" s="144"/>
      <c r="AM206" s="144"/>
      <c r="AN206" s="144"/>
      <c r="AO206" s="144"/>
      <c r="AP206" s="144"/>
      <c r="AQ206" s="144"/>
      <c r="AR206" s="144"/>
      <c r="AS206" s="144"/>
      <c r="AT206" s="144"/>
      <c r="AU206" s="144"/>
      <c r="AV206" s="144"/>
      <c r="AW206" s="144"/>
      <c r="AX206" s="144"/>
      <c r="AY206" s="144"/>
      <c r="AZ206" s="144"/>
      <c r="BA206" s="144"/>
    </row>
    <row r="207" ht="15.75" customHeight="1">
      <c r="A207" s="143"/>
      <c r="B207" s="143"/>
      <c r="C207" s="143"/>
      <c r="D207" s="143"/>
      <c r="E207" s="143"/>
      <c r="F207" s="143"/>
      <c r="G207" s="143"/>
      <c r="H207" s="143"/>
      <c r="I207" s="158"/>
      <c r="J207" s="158"/>
      <c r="K207" s="289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288"/>
      <c r="AB207" s="288"/>
      <c r="AC207" s="143"/>
      <c r="AD207" s="143"/>
      <c r="AE207" s="143"/>
      <c r="AF207" s="143"/>
      <c r="AG207" s="143"/>
      <c r="AH207" s="144"/>
      <c r="AI207" s="144"/>
      <c r="AJ207" s="144"/>
      <c r="AK207" s="144"/>
      <c r="AL207" s="144"/>
      <c r="AM207" s="144"/>
      <c r="AN207" s="144"/>
      <c r="AO207" s="144"/>
      <c r="AP207" s="144"/>
      <c r="AQ207" s="144"/>
      <c r="AR207" s="144"/>
      <c r="AS207" s="144"/>
      <c r="AT207" s="144"/>
      <c r="AU207" s="144"/>
      <c r="AV207" s="144"/>
      <c r="AW207" s="144"/>
      <c r="AX207" s="144"/>
      <c r="AY207" s="144"/>
      <c r="AZ207" s="144"/>
      <c r="BA207" s="144"/>
    </row>
    <row r="208" ht="15.75" customHeight="1">
      <c r="A208" s="143"/>
      <c r="B208" s="143"/>
      <c r="C208" s="143"/>
      <c r="D208" s="143"/>
      <c r="E208" s="143"/>
      <c r="F208" s="143"/>
      <c r="G208" s="143"/>
      <c r="H208" s="158"/>
      <c r="I208" s="158"/>
      <c r="J208" s="143"/>
      <c r="K208" s="289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288"/>
      <c r="AB208" s="288"/>
      <c r="AC208" s="143"/>
      <c r="AD208" s="143"/>
      <c r="AE208" s="143"/>
      <c r="AF208" s="143"/>
      <c r="AG208" s="143"/>
      <c r="AH208" s="144"/>
      <c r="AI208" s="144"/>
      <c r="AJ208" s="144"/>
      <c r="AK208" s="144"/>
      <c r="AL208" s="144"/>
      <c r="AM208" s="144"/>
      <c r="AN208" s="144"/>
      <c r="AO208" s="144"/>
      <c r="AP208" s="144"/>
      <c r="AQ208" s="144"/>
      <c r="AR208" s="144"/>
      <c r="AS208" s="144"/>
      <c r="AT208" s="144"/>
      <c r="AU208" s="144"/>
      <c r="AV208" s="144"/>
      <c r="AW208" s="144"/>
      <c r="AX208" s="144"/>
      <c r="AY208" s="144"/>
      <c r="AZ208" s="144"/>
      <c r="BA208" s="144"/>
    </row>
    <row r="209" ht="15.75" customHeight="1">
      <c r="A209" s="143"/>
      <c r="B209" s="143"/>
      <c r="C209" s="143"/>
      <c r="D209" s="143"/>
      <c r="E209" s="143"/>
      <c r="F209" s="143"/>
      <c r="G209" s="143"/>
      <c r="H209" s="158"/>
      <c r="I209" s="158"/>
      <c r="J209" s="143"/>
      <c r="K209" s="289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288"/>
      <c r="AB209" s="288"/>
      <c r="AC209" s="143"/>
      <c r="AD209" s="143"/>
      <c r="AE209" s="143"/>
      <c r="AF209" s="143"/>
      <c r="AG209" s="143"/>
      <c r="AH209" s="144"/>
      <c r="AI209" s="144"/>
      <c r="AJ209" s="144"/>
      <c r="AK209" s="144"/>
      <c r="AL209" s="144"/>
      <c r="AM209" s="144"/>
      <c r="AN209" s="144"/>
      <c r="AO209" s="144"/>
      <c r="AP209" s="144"/>
      <c r="AQ209" s="144"/>
      <c r="AR209" s="144"/>
      <c r="AS209" s="144"/>
      <c r="AT209" s="144"/>
      <c r="AU209" s="144"/>
      <c r="AV209" s="144"/>
      <c r="AW209" s="144"/>
      <c r="AX209" s="144"/>
      <c r="AY209" s="144"/>
      <c r="AZ209" s="144"/>
      <c r="BA209" s="144"/>
    </row>
    <row r="210" ht="15.75" customHeight="1">
      <c r="A210" s="143"/>
      <c r="B210" s="143"/>
      <c r="C210" s="143"/>
      <c r="D210" s="143"/>
      <c r="E210" s="143"/>
      <c r="F210" s="143"/>
      <c r="G210" s="143"/>
      <c r="H210" s="158"/>
      <c r="I210" s="158"/>
      <c r="J210" s="143"/>
      <c r="K210" s="289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288"/>
      <c r="AB210" s="288"/>
      <c r="AC210" s="143"/>
      <c r="AD210" s="143"/>
      <c r="AE210" s="143"/>
      <c r="AF210" s="143"/>
      <c r="AG210" s="143"/>
      <c r="AH210" s="144"/>
      <c r="AI210" s="144"/>
      <c r="AJ210" s="144"/>
      <c r="AK210" s="144"/>
      <c r="AL210" s="144"/>
      <c r="AM210" s="144"/>
      <c r="AN210" s="144"/>
      <c r="AO210" s="144"/>
      <c r="AP210" s="144"/>
      <c r="AQ210" s="144"/>
      <c r="AR210" s="144"/>
      <c r="AS210" s="144"/>
      <c r="AT210" s="144"/>
      <c r="AU210" s="144"/>
      <c r="AV210" s="144"/>
      <c r="AW210" s="144"/>
      <c r="AX210" s="144"/>
      <c r="AY210" s="144"/>
      <c r="AZ210" s="144"/>
      <c r="BA210" s="144"/>
    </row>
    <row r="211" ht="15.75" customHeight="1">
      <c r="A211" s="143"/>
      <c r="B211" s="143"/>
      <c r="C211" s="143"/>
      <c r="D211" s="143"/>
      <c r="E211" s="143"/>
      <c r="F211" s="143"/>
      <c r="G211" s="143"/>
      <c r="H211" s="158"/>
      <c r="I211" s="158"/>
      <c r="J211" s="143"/>
      <c r="K211" s="289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288"/>
      <c r="AB211" s="288"/>
      <c r="AC211" s="143"/>
      <c r="AD211" s="143"/>
      <c r="AE211" s="143"/>
      <c r="AF211" s="143"/>
      <c r="AG211" s="143"/>
      <c r="AH211" s="144"/>
      <c r="AI211" s="144"/>
      <c r="AJ211" s="144"/>
      <c r="AK211" s="144"/>
      <c r="AL211" s="144"/>
      <c r="AM211" s="144"/>
      <c r="AN211" s="144"/>
      <c r="AO211" s="144"/>
      <c r="AP211" s="144"/>
      <c r="AQ211" s="144"/>
      <c r="AR211" s="144"/>
      <c r="AS211" s="144"/>
      <c r="AT211" s="144"/>
      <c r="AU211" s="144"/>
      <c r="AV211" s="144"/>
      <c r="AW211" s="144"/>
      <c r="AX211" s="144"/>
      <c r="AY211" s="144"/>
      <c r="AZ211" s="144"/>
      <c r="BA211" s="144"/>
    </row>
    <row r="212" ht="15.75" customHeight="1">
      <c r="A212" s="143"/>
      <c r="B212" s="143"/>
      <c r="C212" s="143"/>
      <c r="D212" s="143"/>
      <c r="E212" s="143"/>
      <c r="F212" s="143"/>
      <c r="G212" s="143"/>
      <c r="H212" s="158"/>
      <c r="I212" s="158"/>
      <c r="J212" s="143"/>
      <c r="K212" s="289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288"/>
      <c r="AB212" s="288"/>
      <c r="AC212" s="143"/>
      <c r="AD212" s="143"/>
      <c r="AE212" s="143"/>
      <c r="AF212" s="143"/>
      <c r="AG212" s="143"/>
      <c r="AH212" s="144"/>
      <c r="AI212" s="144"/>
      <c r="AJ212" s="144"/>
      <c r="AK212" s="144"/>
      <c r="AL212" s="144"/>
      <c r="AM212" s="144"/>
      <c r="AN212" s="144"/>
      <c r="AO212" s="144"/>
      <c r="AP212" s="144"/>
      <c r="AQ212" s="144"/>
      <c r="AR212" s="144"/>
      <c r="AS212" s="144"/>
      <c r="AT212" s="144"/>
      <c r="AU212" s="144"/>
      <c r="AV212" s="144"/>
      <c r="AW212" s="144"/>
      <c r="AX212" s="144"/>
      <c r="AY212" s="144"/>
      <c r="AZ212" s="144"/>
      <c r="BA212" s="144"/>
    </row>
    <row r="213" ht="15.75" customHeight="1">
      <c r="A213" s="143"/>
      <c r="B213" s="143"/>
      <c r="C213" s="143"/>
      <c r="D213" s="143"/>
      <c r="E213" s="143"/>
      <c r="F213" s="143"/>
      <c r="G213" s="143"/>
      <c r="H213" s="158"/>
      <c r="I213" s="158"/>
      <c r="J213" s="143"/>
      <c r="K213" s="289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288"/>
      <c r="AB213" s="288"/>
      <c r="AC213" s="143"/>
      <c r="AD213" s="143"/>
      <c r="AE213" s="143"/>
      <c r="AF213" s="143"/>
      <c r="AG213" s="143"/>
      <c r="AH213" s="144"/>
      <c r="AI213" s="144"/>
      <c r="AJ213" s="144"/>
      <c r="AK213" s="144"/>
      <c r="AL213" s="144"/>
      <c r="AM213" s="144"/>
      <c r="AN213" s="144"/>
      <c r="AO213" s="144"/>
      <c r="AP213" s="144"/>
      <c r="AQ213" s="144"/>
      <c r="AR213" s="144"/>
      <c r="AS213" s="144"/>
      <c r="AT213" s="144"/>
      <c r="AU213" s="144"/>
      <c r="AV213" s="144"/>
      <c r="AW213" s="144"/>
      <c r="AX213" s="144"/>
      <c r="AY213" s="144"/>
      <c r="AZ213" s="144"/>
      <c r="BA213" s="144"/>
    </row>
    <row r="214" ht="15.75" customHeight="1">
      <c r="A214" s="143"/>
      <c r="B214" s="143"/>
      <c r="C214" s="143"/>
      <c r="D214" s="143"/>
      <c r="E214" s="143"/>
      <c r="F214" s="143"/>
      <c r="G214" s="143"/>
      <c r="H214" s="158"/>
      <c r="I214" s="158"/>
      <c r="J214" s="143"/>
      <c r="K214" s="289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288"/>
      <c r="AB214" s="288"/>
      <c r="AC214" s="143"/>
      <c r="AD214" s="143"/>
      <c r="AE214" s="143"/>
      <c r="AF214" s="143"/>
      <c r="AG214" s="143"/>
      <c r="AH214" s="144"/>
      <c r="AI214" s="144"/>
      <c r="AJ214" s="144"/>
      <c r="AK214" s="144"/>
      <c r="AL214" s="144"/>
      <c r="AM214" s="144"/>
      <c r="AN214" s="144"/>
      <c r="AO214" s="144"/>
      <c r="AP214" s="144"/>
      <c r="AQ214" s="144"/>
      <c r="AR214" s="144"/>
      <c r="AS214" s="144"/>
      <c r="AT214" s="144"/>
      <c r="AU214" s="144"/>
      <c r="AV214" s="144"/>
      <c r="AW214" s="144"/>
      <c r="AX214" s="144"/>
      <c r="AY214" s="144"/>
      <c r="AZ214" s="144"/>
      <c r="BA214" s="144"/>
    </row>
    <row r="215" ht="15.75" customHeight="1">
      <c r="A215" s="143"/>
      <c r="B215" s="143"/>
      <c r="C215" s="143"/>
      <c r="D215" s="143"/>
      <c r="E215" s="143"/>
      <c r="F215" s="143"/>
      <c r="G215" s="143"/>
      <c r="H215" s="158"/>
      <c r="I215" s="158"/>
      <c r="J215" s="143"/>
      <c r="K215" s="289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288"/>
      <c r="AB215" s="288"/>
      <c r="AC215" s="143"/>
      <c r="AD215" s="143"/>
      <c r="AE215" s="143"/>
      <c r="AF215" s="143"/>
      <c r="AG215" s="143"/>
      <c r="AH215" s="144"/>
      <c r="AI215" s="144"/>
      <c r="AJ215" s="144"/>
      <c r="AK215" s="144"/>
      <c r="AL215" s="144"/>
      <c r="AM215" s="144"/>
      <c r="AN215" s="144"/>
      <c r="AO215" s="144"/>
      <c r="AP215" s="144"/>
      <c r="AQ215" s="144"/>
      <c r="AR215" s="144"/>
      <c r="AS215" s="144"/>
      <c r="AT215" s="144"/>
      <c r="AU215" s="144"/>
      <c r="AV215" s="144"/>
      <c r="AW215" s="144"/>
      <c r="AX215" s="144"/>
      <c r="AY215" s="144"/>
      <c r="AZ215" s="144"/>
      <c r="BA215" s="144"/>
    </row>
    <row r="216" ht="15.75" customHeight="1">
      <c r="A216" s="143"/>
      <c r="B216" s="143"/>
      <c r="C216" s="143"/>
      <c r="D216" s="143"/>
      <c r="E216" s="143"/>
      <c r="F216" s="143"/>
      <c r="G216" s="143"/>
      <c r="H216" s="158"/>
      <c r="I216" s="158"/>
      <c r="J216" s="143"/>
      <c r="K216" s="289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288"/>
      <c r="AB216" s="288"/>
      <c r="AC216" s="143"/>
      <c r="AD216" s="143"/>
      <c r="AE216" s="143"/>
      <c r="AF216" s="143"/>
      <c r="AG216" s="143"/>
      <c r="AH216" s="144"/>
      <c r="AI216" s="144"/>
      <c r="AJ216" s="144"/>
      <c r="AK216" s="144"/>
      <c r="AL216" s="144"/>
      <c r="AM216" s="144"/>
      <c r="AN216" s="144"/>
      <c r="AO216" s="144"/>
      <c r="AP216" s="144"/>
      <c r="AQ216" s="144"/>
      <c r="AR216" s="144"/>
      <c r="AS216" s="144"/>
      <c r="AT216" s="144"/>
      <c r="AU216" s="144"/>
      <c r="AV216" s="144"/>
      <c r="AW216" s="144"/>
      <c r="AX216" s="144"/>
      <c r="AY216" s="144"/>
      <c r="AZ216" s="144"/>
      <c r="BA216" s="144"/>
    </row>
    <row r="217" ht="15.75" customHeight="1">
      <c r="A217" s="143"/>
      <c r="B217" s="143"/>
      <c r="C217" s="143"/>
      <c r="D217" s="143"/>
      <c r="E217" s="143"/>
      <c r="F217" s="143"/>
      <c r="G217" s="143"/>
      <c r="H217" s="158"/>
      <c r="I217" s="158"/>
      <c r="J217" s="143"/>
      <c r="K217" s="289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288"/>
      <c r="AB217" s="288"/>
      <c r="AC217" s="143"/>
      <c r="AD217" s="143"/>
      <c r="AE217" s="143"/>
      <c r="AF217" s="143"/>
      <c r="AG217" s="143"/>
      <c r="AH217" s="144"/>
      <c r="AI217" s="144"/>
      <c r="AJ217" s="144"/>
      <c r="AK217" s="144"/>
      <c r="AL217" s="144"/>
      <c r="AM217" s="144"/>
      <c r="AN217" s="144"/>
      <c r="AO217" s="144"/>
      <c r="AP217" s="144"/>
      <c r="AQ217" s="144"/>
      <c r="AR217" s="144"/>
      <c r="AS217" s="144"/>
      <c r="AT217" s="144"/>
      <c r="AU217" s="144"/>
      <c r="AV217" s="144"/>
      <c r="AW217" s="144"/>
      <c r="AX217" s="144"/>
      <c r="AY217" s="144"/>
      <c r="AZ217" s="144"/>
      <c r="BA217" s="144"/>
    </row>
    <row r="218" ht="15.75" customHeight="1">
      <c r="A218" s="143"/>
      <c r="B218" s="143"/>
      <c r="C218" s="143"/>
      <c r="D218" s="143"/>
      <c r="E218" s="143"/>
      <c r="F218" s="143"/>
      <c r="G218" s="143"/>
      <c r="H218" s="158"/>
      <c r="I218" s="158"/>
      <c r="J218" s="143"/>
      <c r="K218" s="289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288"/>
      <c r="AB218" s="288"/>
      <c r="AC218" s="143"/>
      <c r="AD218" s="143"/>
      <c r="AE218" s="143"/>
      <c r="AF218" s="143"/>
      <c r="AG218" s="143"/>
      <c r="AH218" s="144"/>
      <c r="AI218" s="144"/>
      <c r="AJ218" s="144"/>
      <c r="AK218" s="144"/>
      <c r="AL218" s="144"/>
      <c r="AM218" s="144"/>
      <c r="AN218" s="144"/>
      <c r="AO218" s="144"/>
      <c r="AP218" s="144"/>
      <c r="AQ218" s="144"/>
      <c r="AR218" s="144"/>
      <c r="AS218" s="144"/>
      <c r="AT218" s="144"/>
      <c r="AU218" s="144"/>
      <c r="AV218" s="144"/>
      <c r="AW218" s="144"/>
      <c r="AX218" s="144"/>
      <c r="AY218" s="144"/>
      <c r="AZ218" s="144"/>
      <c r="BA218" s="144"/>
    </row>
    <row r="219" ht="15.75" customHeight="1">
      <c r="A219" s="143"/>
      <c r="B219" s="143"/>
      <c r="C219" s="143"/>
      <c r="D219" s="143"/>
      <c r="E219" s="143"/>
      <c r="F219" s="143"/>
      <c r="G219" s="143"/>
      <c r="H219" s="158"/>
      <c r="I219" s="158"/>
      <c r="J219" s="143"/>
      <c r="K219" s="289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288"/>
      <c r="AB219" s="288"/>
      <c r="AC219" s="143"/>
      <c r="AD219" s="143"/>
      <c r="AE219" s="143"/>
      <c r="AF219" s="143"/>
      <c r="AG219" s="143"/>
      <c r="AH219" s="144"/>
      <c r="AI219" s="144"/>
      <c r="AJ219" s="144"/>
      <c r="AK219" s="144"/>
      <c r="AL219" s="144"/>
      <c r="AM219" s="144"/>
      <c r="AN219" s="144"/>
      <c r="AO219" s="144"/>
      <c r="AP219" s="144"/>
      <c r="AQ219" s="144"/>
      <c r="AR219" s="144"/>
      <c r="AS219" s="144"/>
      <c r="AT219" s="144"/>
      <c r="AU219" s="144"/>
      <c r="AV219" s="144"/>
      <c r="AW219" s="144"/>
      <c r="AX219" s="144"/>
      <c r="AY219" s="144"/>
      <c r="AZ219" s="144"/>
      <c r="BA219" s="144"/>
    </row>
    <row r="220" ht="15.75" customHeight="1">
      <c r="A220" s="143"/>
      <c r="B220" s="143"/>
      <c r="C220" s="143"/>
      <c r="D220" s="143"/>
      <c r="E220" s="143"/>
      <c r="F220" s="143"/>
      <c r="G220" s="143"/>
      <c r="H220" s="158"/>
      <c r="I220" s="158"/>
      <c r="J220" s="143"/>
      <c r="K220" s="289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288"/>
      <c r="AB220" s="288"/>
      <c r="AC220" s="143"/>
      <c r="AD220" s="143"/>
      <c r="AE220" s="143"/>
      <c r="AF220" s="143"/>
      <c r="AG220" s="143"/>
      <c r="AH220" s="144"/>
      <c r="AI220" s="144"/>
      <c r="AJ220" s="144"/>
      <c r="AK220" s="144"/>
      <c r="AL220" s="144"/>
      <c r="AM220" s="144"/>
      <c r="AN220" s="144"/>
      <c r="AO220" s="144"/>
      <c r="AP220" s="144"/>
      <c r="AQ220" s="144"/>
      <c r="AR220" s="144"/>
      <c r="AS220" s="144"/>
      <c r="AT220" s="144"/>
      <c r="AU220" s="144"/>
      <c r="AV220" s="144"/>
      <c r="AW220" s="144"/>
      <c r="AX220" s="144"/>
      <c r="AY220" s="144"/>
      <c r="AZ220" s="144"/>
      <c r="BA220" s="144"/>
    </row>
    <row r="221" ht="15.75" customHeight="1">
      <c r="A221" s="143"/>
      <c r="B221" s="143"/>
      <c r="C221" s="143"/>
      <c r="D221" s="143"/>
      <c r="E221" s="143"/>
      <c r="F221" s="143"/>
      <c r="G221" s="143"/>
      <c r="H221" s="158"/>
      <c r="I221" s="158"/>
      <c r="J221" s="143"/>
      <c r="K221" s="289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288"/>
      <c r="AB221" s="288"/>
      <c r="AC221" s="143"/>
      <c r="AD221" s="143"/>
      <c r="AE221" s="143"/>
      <c r="AF221" s="143"/>
      <c r="AG221" s="143"/>
      <c r="AH221" s="144"/>
      <c r="AI221" s="144"/>
      <c r="AJ221" s="144"/>
      <c r="AK221" s="144"/>
      <c r="AL221" s="144"/>
      <c r="AM221" s="144"/>
      <c r="AN221" s="144"/>
      <c r="AO221" s="144"/>
      <c r="AP221" s="144"/>
      <c r="AQ221" s="144"/>
      <c r="AR221" s="144"/>
      <c r="AS221" s="144"/>
      <c r="AT221" s="144"/>
      <c r="AU221" s="144"/>
      <c r="AV221" s="144"/>
      <c r="AW221" s="144"/>
      <c r="AX221" s="144"/>
      <c r="AY221" s="144"/>
      <c r="AZ221" s="144"/>
      <c r="BA221" s="144"/>
    </row>
    <row r="222" ht="15.75" customHeight="1">
      <c r="A222" s="143"/>
      <c r="B222" s="143"/>
      <c r="C222" s="143"/>
      <c r="D222" s="143"/>
      <c r="E222" s="143"/>
      <c r="F222" s="143"/>
      <c r="G222" s="143"/>
      <c r="H222" s="158"/>
      <c r="I222" s="158"/>
      <c r="J222" s="143"/>
      <c r="K222" s="289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288"/>
      <c r="AB222" s="288"/>
      <c r="AC222" s="143"/>
      <c r="AD222" s="143"/>
      <c r="AE222" s="143"/>
      <c r="AF222" s="143"/>
      <c r="AG222" s="143"/>
      <c r="AH222" s="144"/>
      <c r="AI222" s="144"/>
      <c r="AJ222" s="144"/>
      <c r="AK222" s="144"/>
      <c r="AL222" s="144"/>
      <c r="AM222" s="144"/>
      <c r="AN222" s="144"/>
      <c r="AO222" s="144"/>
      <c r="AP222" s="144"/>
      <c r="AQ222" s="144"/>
      <c r="AR222" s="144"/>
      <c r="AS222" s="144"/>
      <c r="AT222" s="144"/>
      <c r="AU222" s="144"/>
      <c r="AV222" s="144"/>
      <c r="AW222" s="144"/>
      <c r="AX222" s="144"/>
      <c r="AY222" s="144"/>
      <c r="AZ222" s="144"/>
      <c r="BA222" s="144"/>
    </row>
    <row r="223" ht="15.75" customHeight="1">
      <c r="A223" s="143"/>
      <c r="B223" s="143"/>
      <c r="C223" s="143"/>
      <c r="D223" s="143"/>
      <c r="E223" s="143"/>
      <c r="F223" s="143"/>
      <c r="G223" s="143"/>
      <c r="H223" s="158"/>
      <c r="I223" s="158"/>
      <c r="J223" s="143"/>
      <c r="K223" s="289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288"/>
      <c r="AB223" s="288"/>
      <c r="AC223" s="143"/>
      <c r="AD223" s="143"/>
      <c r="AE223" s="143"/>
      <c r="AF223" s="143"/>
      <c r="AG223" s="143"/>
      <c r="AH223" s="144"/>
      <c r="AI223" s="144"/>
      <c r="AJ223" s="144"/>
      <c r="AK223" s="144"/>
      <c r="AL223" s="144"/>
      <c r="AM223" s="144"/>
      <c r="AN223" s="144"/>
      <c r="AO223" s="144"/>
      <c r="AP223" s="144"/>
      <c r="AQ223" s="144"/>
      <c r="AR223" s="144"/>
      <c r="AS223" s="144"/>
      <c r="AT223" s="144"/>
      <c r="AU223" s="144"/>
      <c r="AV223" s="144"/>
      <c r="AW223" s="144"/>
      <c r="AX223" s="144"/>
      <c r="AY223" s="144"/>
      <c r="AZ223" s="144"/>
      <c r="BA223" s="144"/>
    </row>
    <row r="224" ht="15.75" customHeight="1">
      <c r="A224" s="143"/>
      <c r="B224" s="143"/>
      <c r="C224" s="143"/>
      <c r="D224" s="143"/>
      <c r="E224" s="143"/>
      <c r="F224" s="143"/>
      <c r="G224" s="143"/>
      <c r="H224" s="158"/>
      <c r="I224" s="158"/>
      <c r="J224" s="143"/>
      <c r="K224" s="289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288"/>
      <c r="AB224" s="288"/>
      <c r="AC224" s="143"/>
      <c r="AD224" s="143"/>
      <c r="AE224" s="143"/>
      <c r="AF224" s="143"/>
      <c r="AG224" s="143"/>
      <c r="AH224" s="144"/>
      <c r="AI224" s="144"/>
      <c r="AJ224" s="144"/>
      <c r="AK224" s="144"/>
      <c r="AL224" s="144"/>
      <c r="AM224" s="144"/>
      <c r="AN224" s="144"/>
      <c r="AO224" s="144"/>
      <c r="AP224" s="144"/>
      <c r="AQ224" s="144"/>
      <c r="AR224" s="144"/>
      <c r="AS224" s="144"/>
      <c r="AT224" s="144"/>
      <c r="AU224" s="144"/>
      <c r="AV224" s="144"/>
      <c r="AW224" s="144"/>
      <c r="AX224" s="144"/>
      <c r="AY224" s="144"/>
      <c r="AZ224" s="144"/>
      <c r="BA224" s="144"/>
    </row>
    <row r="225" ht="15.75" customHeight="1">
      <c r="A225" s="143"/>
      <c r="B225" s="143"/>
      <c r="C225" s="143"/>
      <c r="D225" s="143"/>
      <c r="E225" s="143"/>
      <c r="F225" s="143"/>
      <c r="G225" s="143"/>
      <c r="H225" s="158"/>
      <c r="I225" s="158"/>
      <c r="J225" s="143"/>
      <c r="K225" s="289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288"/>
      <c r="AB225" s="288"/>
      <c r="AC225" s="143"/>
      <c r="AD225" s="143"/>
      <c r="AE225" s="143"/>
      <c r="AF225" s="143"/>
      <c r="AG225" s="143"/>
      <c r="AH225" s="144"/>
      <c r="AI225" s="144"/>
      <c r="AJ225" s="144"/>
      <c r="AK225" s="144"/>
      <c r="AL225" s="144"/>
      <c r="AM225" s="144"/>
      <c r="AN225" s="144"/>
      <c r="AO225" s="144"/>
      <c r="AP225" s="144"/>
      <c r="AQ225" s="144"/>
      <c r="AR225" s="144"/>
      <c r="AS225" s="144"/>
      <c r="AT225" s="144"/>
      <c r="AU225" s="144"/>
      <c r="AV225" s="144"/>
      <c r="AW225" s="144"/>
      <c r="AX225" s="144"/>
      <c r="AY225" s="144"/>
      <c r="AZ225" s="144"/>
      <c r="BA225" s="144"/>
    </row>
    <row r="226" ht="15.75" customHeight="1">
      <c r="A226" s="143"/>
      <c r="B226" s="143"/>
      <c r="C226" s="143"/>
      <c r="D226" s="143"/>
      <c r="E226" s="143"/>
      <c r="F226" s="143"/>
      <c r="G226" s="143"/>
      <c r="H226" s="158"/>
      <c r="I226" s="158"/>
      <c r="J226" s="143"/>
      <c r="K226" s="289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288"/>
      <c r="AB226" s="288"/>
      <c r="AC226" s="143"/>
      <c r="AD226" s="143"/>
      <c r="AE226" s="143"/>
      <c r="AF226" s="143"/>
      <c r="AG226" s="143"/>
      <c r="AH226" s="144"/>
      <c r="AI226" s="144"/>
      <c r="AJ226" s="144"/>
      <c r="AK226" s="144"/>
      <c r="AL226" s="144"/>
      <c r="AM226" s="144"/>
      <c r="AN226" s="144"/>
      <c r="AO226" s="144"/>
      <c r="AP226" s="144"/>
      <c r="AQ226" s="144"/>
      <c r="AR226" s="144"/>
      <c r="AS226" s="144"/>
      <c r="AT226" s="144"/>
      <c r="AU226" s="144"/>
      <c r="AV226" s="144"/>
      <c r="AW226" s="144"/>
      <c r="AX226" s="144"/>
      <c r="AY226" s="144"/>
      <c r="AZ226" s="144"/>
      <c r="BA226" s="144"/>
    </row>
    <row r="227" ht="15.75" customHeight="1">
      <c r="A227" s="143"/>
      <c r="B227" s="143"/>
      <c r="C227" s="143"/>
      <c r="D227" s="143"/>
      <c r="E227" s="143"/>
      <c r="F227" s="143"/>
      <c r="G227" s="143"/>
      <c r="H227" s="158"/>
      <c r="I227" s="158"/>
      <c r="J227" s="143"/>
      <c r="K227" s="289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288"/>
      <c r="AB227" s="288"/>
      <c r="AC227" s="143"/>
      <c r="AD227" s="143"/>
      <c r="AE227" s="143"/>
      <c r="AF227" s="143"/>
      <c r="AG227" s="143"/>
      <c r="AH227" s="144"/>
      <c r="AI227" s="144"/>
      <c r="AJ227" s="144"/>
      <c r="AK227" s="144"/>
      <c r="AL227" s="144"/>
      <c r="AM227" s="144"/>
      <c r="AN227" s="144"/>
      <c r="AO227" s="144"/>
      <c r="AP227" s="144"/>
      <c r="AQ227" s="144"/>
      <c r="AR227" s="144"/>
      <c r="AS227" s="144"/>
      <c r="AT227" s="144"/>
      <c r="AU227" s="144"/>
      <c r="AV227" s="144"/>
      <c r="AW227" s="144"/>
      <c r="AX227" s="144"/>
      <c r="AY227" s="144"/>
      <c r="AZ227" s="144"/>
      <c r="BA227" s="144"/>
    </row>
    <row r="228" ht="15.75" customHeight="1">
      <c r="A228" s="143"/>
      <c r="B228" s="143"/>
      <c r="C228" s="143"/>
      <c r="D228" s="143"/>
      <c r="E228" s="143"/>
      <c r="F228" s="143"/>
      <c r="G228" s="143"/>
      <c r="H228" s="158"/>
      <c r="I228" s="158"/>
      <c r="J228" s="143"/>
      <c r="K228" s="289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288"/>
      <c r="AB228" s="288"/>
      <c r="AC228" s="143"/>
      <c r="AD228" s="143"/>
      <c r="AE228" s="143"/>
      <c r="AF228" s="143"/>
      <c r="AG228" s="143"/>
      <c r="AH228" s="144"/>
      <c r="AI228" s="144"/>
      <c r="AJ228" s="144"/>
      <c r="AK228" s="144"/>
      <c r="AL228" s="144"/>
      <c r="AM228" s="144"/>
      <c r="AN228" s="144"/>
      <c r="AO228" s="144"/>
      <c r="AP228" s="144"/>
      <c r="AQ228" s="144"/>
      <c r="AR228" s="144"/>
      <c r="AS228" s="144"/>
      <c r="AT228" s="144"/>
      <c r="AU228" s="144"/>
      <c r="AV228" s="144"/>
      <c r="AW228" s="144"/>
      <c r="AX228" s="144"/>
      <c r="AY228" s="144"/>
      <c r="AZ228" s="144"/>
      <c r="BA228" s="144"/>
    </row>
    <row r="229" ht="15.75" customHeight="1">
      <c r="A229" s="143"/>
      <c r="B229" s="143"/>
      <c r="C229" s="143"/>
      <c r="D229" s="143"/>
      <c r="E229" s="143"/>
      <c r="F229" s="143"/>
      <c r="G229" s="143"/>
      <c r="H229" s="158"/>
      <c r="I229" s="158"/>
      <c r="J229" s="143"/>
      <c r="K229" s="289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288"/>
      <c r="AB229" s="288"/>
      <c r="AC229" s="143"/>
      <c r="AD229" s="143"/>
      <c r="AE229" s="143"/>
      <c r="AF229" s="143"/>
      <c r="AG229" s="143"/>
      <c r="AH229" s="144"/>
      <c r="AI229" s="144"/>
      <c r="AJ229" s="144"/>
      <c r="AK229" s="144"/>
      <c r="AL229" s="144"/>
      <c r="AM229" s="144"/>
      <c r="AN229" s="144"/>
      <c r="AO229" s="144"/>
      <c r="AP229" s="144"/>
      <c r="AQ229" s="144"/>
      <c r="AR229" s="144"/>
      <c r="AS229" s="144"/>
      <c r="AT229" s="144"/>
      <c r="AU229" s="144"/>
      <c r="AV229" s="144"/>
      <c r="AW229" s="144"/>
      <c r="AX229" s="144"/>
      <c r="AY229" s="144"/>
      <c r="AZ229" s="144"/>
      <c r="BA229" s="144"/>
    </row>
    <row r="230" ht="15.75" customHeight="1">
      <c r="A230" s="143"/>
      <c r="B230" s="143"/>
      <c r="C230" s="143"/>
      <c r="D230" s="143"/>
      <c r="E230" s="143"/>
      <c r="F230" s="143"/>
      <c r="G230" s="143"/>
      <c r="H230" s="158"/>
      <c r="I230" s="158"/>
      <c r="J230" s="143"/>
      <c r="K230" s="289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288"/>
      <c r="AB230" s="288"/>
      <c r="AC230" s="143"/>
      <c r="AD230" s="143"/>
      <c r="AE230" s="143"/>
      <c r="AF230" s="143"/>
      <c r="AG230" s="143"/>
      <c r="AH230" s="144"/>
      <c r="AI230" s="144"/>
      <c r="AJ230" s="144"/>
      <c r="AK230" s="144"/>
      <c r="AL230" s="144"/>
      <c r="AM230" s="144"/>
      <c r="AN230" s="144"/>
      <c r="AO230" s="144"/>
      <c r="AP230" s="144"/>
      <c r="AQ230" s="144"/>
      <c r="AR230" s="144"/>
      <c r="AS230" s="144"/>
      <c r="AT230" s="144"/>
      <c r="AU230" s="144"/>
      <c r="AV230" s="144"/>
      <c r="AW230" s="144"/>
      <c r="AX230" s="144"/>
      <c r="AY230" s="144"/>
      <c r="AZ230" s="144"/>
      <c r="BA230" s="144"/>
    </row>
    <row r="231" ht="15.75" customHeight="1">
      <c r="A231" s="143"/>
      <c r="B231" s="143"/>
      <c r="C231" s="143"/>
      <c r="D231" s="143"/>
      <c r="E231" s="143"/>
      <c r="F231" s="143"/>
      <c r="G231" s="143"/>
      <c r="H231" s="158"/>
      <c r="I231" s="158"/>
      <c r="J231" s="143"/>
      <c r="K231" s="289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288"/>
      <c r="AB231" s="288"/>
      <c r="AC231" s="143"/>
      <c r="AD231" s="143"/>
      <c r="AE231" s="143"/>
      <c r="AF231" s="143"/>
      <c r="AG231" s="143"/>
      <c r="AH231" s="144"/>
      <c r="AI231" s="144"/>
      <c r="AJ231" s="144"/>
      <c r="AK231" s="144"/>
      <c r="AL231" s="144"/>
      <c r="AM231" s="144"/>
      <c r="AN231" s="144"/>
      <c r="AO231" s="144"/>
      <c r="AP231" s="144"/>
      <c r="AQ231" s="144"/>
      <c r="AR231" s="144"/>
      <c r="AS231" s="144"/>
      <c r="AT231" s="144"/>
      <c r="AU231" s="144"/>
      <c r="AV231" s="144"/>
      <c r="AW231" s="144"/>
      <c r="AX231" s="144"/>
      <c r="AY231" s="144"/>
      <c r="AZ231" s="144"/>
      <c r="BA231" s="144"/>
    </row>
    <row r="232" ht="15.75" customHeight="1">
      <c r="A232" s="143"/>
      <c r="B232" s="143"/>
      <c r="C232" s="143"/>
      <c r="D232" s="143"/>
      <c r="E232" s="143"/>
      <c r="F232" s="143"/>
      <c r="G232" s="143"/>
      <c r="H232" s="158"/>
      <c r="I232" s="158"/>
      <c r="J232" s="143"/>
      <c r="K232" s="289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288"/>
      <c r="AB232" s="288"/>
      <c r="AC232" s="143"/>
      <c r="AD232" s="143"/>
      <c r="AE232" s="143"/>
      <c r="AF232" s="143"/>
      <c r="AG232" s="143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144"/>
      <c r="AS232" s="144"/>
      <c r="AT232" s="144"/>
      <c r="AU232" s="144"/>
      <c r="AV232" s="144"/>
      <c r="AW232" s="144"/>
      <c r="AX232" s="144"/>
      <c r="AY232" s="144"/>
      <c r="AZ232" s="144"/>
      <c r="BA232" s="144"/>
    </row>
    <row r="233" ht="15.75" customHeight="1">
      <c r="A233" s="143"/>
      <c r="B233" s="143"/>
      <c r="C233" s="143"/>
      <c r="D233" s="143"/>
      <c r="E233" s="143"/>
      <c r="F233" s="143"/>
      <c r="G233" s="143"/>
      <c r="H233" s="158"/>
      <c r="I233" s="158"/>
      <c r="J233" s="143"/>
      <c r="K233" s="289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288"/>
      <c r="AB233" s="288"/>
      <c r="AC233" s="143"/>
      <c r="AD233" s="143"/>
      <c r="AE233" s="143"/>
      <c r="AF233" s="143"/>
      <c r="AG233" s="143"/>
      <c r="AH233" s="144"/>
      <c r="AI233" s="144"/>
      <c r="AJ233" s="144"/>
      <c r="AK233" s="144"/>
      <c r="AL233" s="144"/>
      <c r="AM233" s="144"/>
      <c r="AN233" s="144"/>
      <c r="AO233" s="144"/>
      <c r="AP233" s="144"/>
      <c r="AQ233" s="144"/>
      <c r="AR233" s="144"/>
      <c r="AS233" s="144"/>
      <c r="AT233" s="144"/>
      <c r="AU233" s="144"/>
      <c r="AV233" s="144"/>
      <c r="AW233" s="144"/>
      <c r="AX233" s="144"/>
      <c r="AY233" s="144"/>
      <c r="AZ233" s="144"/>
      <c r="BA233" s="144"/>
    </row>
    <row r="234" ht="15.75" customHeight="1">
      <c r="A234" s="143"/>
      <c r="B234" s="143"/>
      <c r="C234" s="143"/>
      <c r="D234" s="143"/>
      <c r="E234" s="143"/>
      <c r="F234" s="143"/>
      <c r="G234" s="143"/>
      <c r="H234" s="158"/>
      <c r="I234" s="158"/>
      <c r="J234" s="143"/>
      <c r="K234" s="289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288"/>
      <c r="AB234" s="288"/>
      <c r="AC234" s="143"/>
      <c r="AD234" s="143"/>
      <c r="AE234" s="143"/>
      <c r="AF234" s="143"/>
      <c r="AG234" s="143"/>
      <c r="AH234" s="144"/>
      <c r="AI234" s="144"/>
      <c r="AJ234" s="144"/>
      <c r="AK234" s="144"/>
      <c r="AL234" s="144"/>
      <c r="AM234" s="144"/>
      <c r="AN234" s="144"/>
      <c r="AO234" s="144"/>
      <c r="AP234" s="144"/>
      <c r="AQ234" s="144"/>
      <c r="AR234" s="144"/>
      <c r="AS234" s="144"/>
      <c r="AT234" s="144"/>
      <c r="AU234" s="144"/>
      <c r="AV234" s="144"/>
      <c r="AW234" s="144"/>
      <c r="AX234" s="144"/>
      <c r="AY234" s="144"/>
      <c r="AZ234" s="144"/>
      <c r="BA234" s="144"/>
    </row>
    <row r="235" ht="15.75" customHeight="1">
      <c r="A235" s="143"/>
      <c r="B235" s="143"/>
      <c r="C235" s="143"/>
      <c r="D235" s="143"/>
      <c r="E235" s="143"/>
      <c r="F235" s="143"/>
      <c r="G235" s="143"/>
      <c r="H235" s="158"/>
      <c r="I235" s="158"/>
      <c r="J235" s="143"/>
      <c r="K235" s="289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288"/>
      <c r="AB235" s="288"/>
      <c r="AC235" s="143"/>
      <c r="AD235" s="143"/>
      <c r="AE235" s="143"/>
      <c r="AF235" s="143"/>
      <c r="AG235" s="143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</row>
    <row r="236" ht="15.75" customHeight="1">
      <c r="A236" s="143"/>
      <c r="B236" s="143"/>
      <c r="C236" s="143"/>
      <c r="D236" s="143"/>
      <c r="E236" s="143"/>
      <c r="F236" s="143"/>
      <c r="G236" s="143"/>
      <c r="H236" s="158"/>
      <c r="I236" s="158"/>
      <c r="J236" s="143"/>
      <c r="K236" s="289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288"/>
      <c r="AB236" s="288"/>
      <c r="AC236" s="143"/>
      <c r="AD236" s="143"/>
      <c r="AE236" s="143"/>
      <c r="AF236" s="143"/>
      <c r="AG236" s="143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</row>
    <row r="237" ht="15.75" customHeight="1">
      <c r="A237" s="143"/>
      <c r="B237" s="143"/>
      <c r="C237" s="143"/>
      <c r="D237" s="143"/>
      <c r="E237" s="143"/>
      <c r="F237" s="143"/>
      <c r="G237" s="143"/>
      <c r="H237" s="158"/>
      <c r="I237" s="158"/>
      <c r="J237" s="143"/>
      <c r="K237" s="289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288"/>
      <c r="AB237" s="288"/>
      <c r="AC237" s="143"/>
      <c r="AD237" s="143"/>
      <c r="AE237" s="143"/>
      <c r="AF237" s="143"/>
      <c r="AG237" s="143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</row>
    <row r="238" ht="15.75" customHeight="1">
      <c r="A238" s="143"/>
      <c r="B238" s="143"/>
      <c r="C238" s="143"/>
      <c r="D238" s="143"/>
      <c r="E238" s="143"/>
      <c r="F238" s="143"/>
      <c r="G238" s="143"/>
      <c r="H238" s="158"/>
      <c r="I238" s="158"/>
      <c r="J238" s="143"/>
      <c r="K238" s="289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288"/>
      <c r="AB238" s="288"/>
      <c r="AC238" s="143"/>
      <c r="AD238" s="143"/>
      <c r="AE238" s="143"/>
      <c r="AF238" s="143"/>
      <c r="AG238" s="143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</row>
    <row r="239" ht="15.75" customHeight="1">
      <c r="A239" s="143"/>
      <c r="B239" s="143"/>
      <c r="C239" s="143"/>
      <c r="D239" s="143"/>
      <c r="E239" s="143"/>
      <c r="F239" s="143"/>
      <c r="G239" s="143"/>
      <c r="H239" s="158"/>
      <c r="I239" s="158"/>
      <c r="J239" s="143"/>
      <c r="K239" s="289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288"/>
      <c r="AB239" s="288"/>
      <c r="AC239" s="143"/>
      <c r="AD239" s="143"/>
      <c r="AE239" s="143"/>
      <c r="AF239" s="143"/>
      <c r="AG239" s="143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</row>
    <row r="240" ht="15.75" customHeight="1">
      <c r="A240" s="143"/>
      <c r="B240" s="143"/>
      <c r="C240" s="143"/>
      <c r="D240" s="143"/>
      <c r="E240" s="143"/>
      <c r="F240" s="143"/>
      <c r="G240" s="143"/>
      <c r="H240" s="158"/>
      <c r="I240" s="158"/>
      <c r="J240" s="143"/>
      <c r="K240" s="289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288"/>
      <c r="AB240" s="288"/>
      <c r="AC240" s="143"/>
      <c r="AD240" s="143"/>
      <c r="AE240" s="143"/>
      <c r="AF240" s="143"/>
      <c r="AG240" s="143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</row>
    <row r="241" ht="15.75" customHeight="1">
      <c r="A241" s="143"/>
      <c r="B241" s="143"/>
      <c r="C241" s="143"/>
      <c r="D241" s="143"/>
      <c r="E241" s="143"/>
      <c r="F241" s="143"/>
      <c r="G241" s="143"/>
      <c r="H241" s="158"/>
      <c r="I241" s="158"/>
      <c r="J241" s="143"/>
      <c r="K241" s="289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288"/>
      <c r="AB241" s="288"/>
      <c r="AC241" s="143"/>
      <c r="AD241" s="143"/>
      <c r="AE241" s="143"/>
      <c r="AF241" s="143"/>
      <c r="AG241" s="143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</row>
    <row r="242" ht="15.75" customHeight="1">
      <c r="A242" s="143"/>
      <c r="B242" s="143"/>
      <c r="C242" s="143"/>
      <c r="D242" s="143"/>
      <c r="E242" s="143"/>
      <c r="F242" s="143"/>
      <c r="G242" s="143"/>
      <c r="H242" s="158"/>
      <c r="I242" s="158"/>
      <c r="J242" s="143"/>
      <c r="K242" s="289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288"/>
      <c r="AB242" s="288"/>
      <c r="AC242" s="143"/>
      <c r="AD242" s="143"/>
      <c r="AE242" s="143"/>
      <c r="AF242" s="143"/>
      <c r="AG242" s="143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</row>
    <row r="243" ht="15.75" customHeight="1">
      <c r="A243" s="143"/>
      <c r="B243" s="143"/>
      <c r="C243" s="143"/>
      <c r="D243" s="143"/>
      <c r="E243" s="143"/>
      <c r="F243" s="143"/>
      <c r="G243" s="143"/>
      <c r="H243" s="158"/>
      <c r="I243" s="158"/>
      <c r="J243" s="143"/>
      <c r="K243" s="289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288"/>
      <c r="AB243" s="288"/>
      <c r="AC243" s="143"/>
      <c r="AD243" s="143"/>
      <c r="AE243" s="143"/>
      <c r="AF243" s="143"/>
      <c r="AG243" s="143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</row>
    <row r="244" ht="15.75" customHeight="1">
      <c r="A244" s="143"/>
      <c r="B244" s="143"/>
      <c r="C244" s="143"/>
      <c r="D244" s="143"/>
      <c r="E244" s="143"/>
      <c r="F244" s="143"/>
      <c r="G244" s="143"/>
      <c r="H244" s="158"/>
      <c r="I244" s="158"/>
      <c r="J244" s="143"/>
      <c r="K244" s="289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288"/>
      <c r="AB244" s="288"/>
      <c r="AC244" s="143"/>
      <c r="AD244" s="143"/>
      <c r="AE244" s="143"/>
      <c r="AF244" s="143"/>
      <c r="AG244" s="143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</row>
    <row r="245" ht="15.75" customHeight="1">
      <c r="A245" s="143"/>
      <c r="B245" s="143"/>
      <c r="C245" s="143"/>
      <c r="D245" s="143"/>
      <c r="E245" s="143"/>
      <c r="F245" s="143"/>
      <c r="G245" s="143"/>
      <c r="H245" s="143"/>
      <c r="I245" s="289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426"/>
      <c r="AE245" s="143"/>
      <c r="AF245" s="143"/>
      <c r="AG245" s="143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</row>
    <row r="246" ht="15.75" customHeight="1">
      <c r="A246" s="143"/>
      <c r="B246" s="143"/>
      <c r="C246" s="143"/>
      <c r="D246" s="143"/>
      <c r="E246" s="143"/>
      <c r="F246" s="143"/>
      <c r="G246" s="143"/>
      <c r="H246" s="143"/>
      <c r="I246" s="289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426"/>
      <c r="AE246" s="143"/>
      <c r="AF246" s="143"/>
      <c r="AG246" s="143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</row>
    <row r="247" ht="15.75" customHeight="1">
      <c r="A247" s="143"/>
      <c r="B247" s="143"/>
      <c r="C247" s="143"/>
      <c r="D247" s="143"/>
      <c r="E247" s="143"/>
      <c r="F247" s="143"/>
      <c r="G247" s="143"/>
      <c r="H247" s="143"/>
      <c r="I247" s="289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426"/>
      <c r="AE247" s="143"/>
      <c r="AF247" s="143"/>
      <c r="AG247" s="143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</row>
    <row r="248" ht="15.75" customHeight="1">
      <c r="A248" s="143"/>
      <c r="B248" s="143"/>
      <c r="C248" s="143"/>
      <c r="D248" s="143"/>
      <c r="E248" s="143"/>
      <c r="F248" s="143"/>
      <c r="G248" s="143"/>
      <c r="H248" s="143"/>
      <c r="I248" s="289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426"/>
      <c r="AE248" s="143"/>
      <c r="AF248" s="143"/>
      <c r="AG248" s="143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</row>
    <row r="249" ht="15.75" customHeight="1">
      <c r="A249" s="143"/>
      <c r="B249" s="143"/>
      <c r="C249" s="143"/>
      <c r="D249" s="143"/>
      <c r="E249" s="143"/>
      <c r="F249" s="143"/>
      <c r="G249" s="143"/>
      <c r="H249" s="143"/>
      <c r="I249" s="289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426"/>
      <c r="AE249" s="143"/>
      <c r="AF249" s="143"/>
      <c r="AG249" s="143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</row>
    <row r="250" ht="15.75" customHeight="1">
      <c r="A250" s="143"/>
      <c r="B250" s="143"/>
      <c r="C250" s="143"/>
      <c r="D250" s="143"/>
      <c r="E250" s="143"/>
      <c r="F250" s="143"/>
      <c r="G250" s="143"/>
      <c r="H250" s="143"/>
      <c r="I250" s="289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426"/>
      <c r="AE250" s="143"/>
      <c r="AF250" s="143"/>
      <c r="AG250" s="143"/>
      <c r="AH250" s="144"/>
      <c r="AI250" s="144"/>
      <c r="AJ250" s="144"/>
      <c r="AK250" s="144"/>
      <c r="AL250" s="144"/>
      <c r="AM250" s="144"/>
      <c r="AN250" s="144"/>
      <c r="AO250" s="144"/>
      <c r="AP250" s="144"/>
      <c r="AQ250" s="144"/>
      <c r="AR250" s="144"/>
      <c r="AS250" s="144"/>
      <c r="AT250" s="144"/>
      <c r="AU250" s="144"/>
      <c r="AV250" s="144"/>
      <c r="AW250" s="144"/>
      <c r="AX250" s="144"/>
      <c r="AY250" s="144"/>
      <c r="AZ250" s="144"/>
      <c r="BA250" s="144"/>
    </row>
    <row r="251" ht="15.75" customHeight="1">
      <c r="A251" s="143"/>
      <c r="B251" s="143"/>
      <c r="C251" s="143"/>
      <c r="D251" s="143"/>
      <c r="E251" s="143"/>
      <c r="F251" s="143"/>
      <c r="G251" s="143"/>
      <c r="H251" s="143"/>
      <c r="I251" s="289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426"/>
      <c r="AE251" s="143"/>
      <c r="AF251" s="143"/>
      <c r="AG251" s="143"/>
      <c r="AH251" s="144"/>
      <c r="AI251" s="144"/>
      <c r="AJ251" s="144"/>
      <c r="AK251" s="144"/>
      <c r="AL251" s="144"/>
      <c r="AM251" s="144"/>
      <c r="AN251" s="144"/>
      <c r="AO251" s="144"/>
      <c r="AP251" s="144"/>
      <c r="AQ251" s="144"/>
      <c r="AR251" s="144"/>
      <c r="AS251" s="144"/>
      <c r="AT251" s="144"/>
      <c r="AU251" s="144"/>
      <c r="AV251" s="144"/>
      <c r="AW251" s="144"/>
      <c r="AX251" s="144"/>
      <c r="AY251" s="144"/>
      <c r="AZ251" s="144"/>
      <c r="BA251" s="144"/>
    </row>
    <row r="252" ht="15.75" customHeight="1">
      <c r="A252" s="143"/>
      <c r="B252" s="143"/>
      <c r="C252" s="143"/>
      <c r="D252" s="143"/>
      <c r="E252" s="143"/>
      <c r="F252" s="143"/>
      <c r="G252" s="143"/>
      <c r="H252" s="143"/>
      <c r="I252" s="289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426"/>
      <c r="AE252" s="143"/>
      <c r="AF252" s="143"/>
      <c r="AG252" s="143"/>
      <c r="AH252" s="144"/>
      <c r="AI252" s="144"/>
      <c r="AJ252" s="144"/>
      <c r="AK252" s="144"/>
      <c r="AL252" s="144"/>
      <c r="AM252" s="144"/>
      <c r="AN252" s="144"/>
      <c r="AO252" s="144"/>
      <c r="AP252" s="144"/>
      <c r="AQ252" s="144"/>
      <c r="AR252" s="144"/>
      <c r="AS252" s="144"/>
      <c r="AT252" s="144"/>
      <c r="AU252" s="144"/>
      <c r="AV252" s="144"/>
      <c r="AW252" s="144"/>
      <c r="AX252" s="144"/>
      <c r="AY252" s="144"/>
      <c r="AZ252" s="144"/>
      <c r="BA252" s="144"/>
    </row>
    <row r="253" ht="15.75" customHeight="1">
      <c r="A253" s="143"/>
      <c r="B253" s="143"/>
      <c r="C253" s="143"/>
      <c r="D253" s="143"/>
      <c r="E253" s="143"/>
      <c r="F253" s="143"/>
      <c r="G253" s="143"/>
      <c r="H253" s="143"/>
      <c r="I253" s="289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426"/>
      <c r="AE253" s="143"/>
      <c r="AF253" s="143"/>
      <c r="AG253" s="143"/>
      <c r="AH253" s="144"/>
      <c r="AI253" s="144"/>
      <c r="AJ253" s="144"/>
      <c r="AK253" s="144"/>
      <c r="AL253" s="144"/>
      <c r="AM253" s="144"/>
      <c r="AN253" s="144"/>
      <c r="AO253" s="144"/>
      <c r="AP253" s="144"/>
      <c r="AQ253" s="144"/>
      <c r="AR253" s="144"/>
      <c r="AS253" s="144"/>
      <c r="AT253" s="144"/>
      <c r="AU253" s="144"/>
      <c r="AV253" s="144"/>
      <c r="AW253" s="144"/>
      <c r="AX253" s="144"/>
      <c r="AY253" s="144"/>
      <c r="AZ253" s="144"/>
      <c r="BA253" s="144"/>
    </row>
    <row r="254" ht="15.75" customHeight="1">
      <c r="A254" s="143"/>
      <c r="B254" s="143"/>
      <c r="C254" s="143"/>
      <c r="D254" s="143"/>
      <c r="E254" s="143"/>
      <c r="F254" s="143"/>
      <c r="G254" s="143"/>
      <c r="H254" s="143"/>
      <c r="I254" s="289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426"/>
      <c r="AE254" s="143"/>
      <c r="AF254" s="143"/>
      <c r="AG254" s="143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  <c r="AR254" s="144"/>
      <c r="AS254" s="144"/>
      <c r="AT254" s="144"/>
      <c r="AU254" s="144"/>
      <c r="AV254" s="144"/>
      <c r="AW254" s="144"/>
      <c r="AX254" s="144"/>
      <c r="AY254" s="144"/>
      <c r="AZ254" s="144"/>
      <c r="BA254" s="144"/>
    </row>
    <row r="255" ht="15.75" customHeight="1">
      <c r="A255" s="143"/>
      <c r="B255" s="143"/>
      <c r="C255" s="143"/>
      <c r="D255" s="143"/>
      <c r="E255" s="143"/>
      <c r="F255" s="143"/>
      <c r="G255" s="143"/>
      <c r="H255" s="143"/>
      <c r="I255" s="289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426"/>
      <c r="AE255" s="143"/>
      <c r="AF255" s="143"/>
      <c r="AG255" s="143"/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  <c r="AR255" s="144"/>
      <c r="AS255" s="144"/>
      <c r="AT255" s="144"/>
      <c r="AU255" s="144"/>
      <c r="AV255" s="144"/>
      <c r="AW255" s="144"/>
      <c r="AX255" s="144"/>
      <c r="AY255" s="144"/>
      <c r="AZ255" s="144"/>
      <c r="BA255" s="144"/>
    </row>
    <row r="256" ht="15.75" customHeight="1">
      <c r="A256" s="143"/>
      <c r="B256" s="143"/>
      <c r="C256" s="143"/>
      <c r="D256" s="143"/>
      <c r="E256" s="143"/>
      <c r="F256" s="143"/>
      <c r="G256" s="143"/>
      <c r="H256" s="143"/>
      <c r="I256" s="289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426"/>
      <c r="AE256" s="143"/>
      <c r="AF256" s="143"/>
      <c r="AG256" s="143"/>
      <c r="AH256" s="144"/>
      <c r="AI256" s="144"/>
      <c r="AJ256" s="144"/>
      <c r="AK256" s="144"/>
      <c r="AL256" s="144"/>
      <c r="AM256" s="144"/>
      <c r="AN256" s="144"/>
      <c r="AO256" s="144"/>
      <c r="AP256" s="144"/>
      <c r="AQ256" s="144"/>
      <c r="AR256" s="144"/>
      <c r="AS256" s="144"/>
      <c r="AT256" s="144"/>
      <c r="AU256" s="144"/>
      <c r="AV256" s="144"/>
      <c r="AW256" s="144"/>
      <c r="AX256" s="144"/>
      <c r="AY256" s="144"/>
      <c r="AZ256" s="144"/>
      <c r="BA256" s="144"/>
    </row>
    <row r="257" ht="15.75" customHeight="1">
      <c r="A257" s="143"/>
      <c r="B257" s="143"/>
      <c r="C257" s="143"/>
      <c r="D257" s="143"/>
      <c r="E257" s="143"/>
      <c r="F257" s="143"/>
      <c r="G257" s="143"/>
      <c r="H257" s="143"/>
      <c r="I257" s="289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426"/>
      <c r="AE257" s="143"/>
      <c r="AF257" s="143"/>
      <c r="AG257" s="143"/>
      <c r="AH257" s="144"/>
      <c r="AI257" s="144"/>
      <c r="AJ257" s="144"/>
      <c r="AK257" s="144"/>
      <c r="AL257" s="144"/>
      <c r="AM257" s="144"/>
      <c r="AN257" s="144"/>
      <c r="AO257" s="144"/>
      <c r="AP257" s="144"/>
      <c r="AQ257" s="144"/>
      <c r="AR257" s="144"/>
      <c r="AS257" s="144"/>
      <c r="AT257" s="144"/>
      <c r="AU257" s="144"/>
      <c r="AV257" s="144"/>
      <c r="AW257" s="144"/>
      <c r="AX257" s="144"/>
      <c r="AY257" s="144"/>
      <c r="AZ257" s="144"/>
      <c r="BA257" s="144"/>
    </row>
    <row r="258" ht="15.75" customHeight="1">
      <c r="A258" s="143"/>
      <c r="B258" s="143"/>
      <c r="C258" s="143"/>
      <c r="D258" s="143"/>
      <c r="E258" s="143"/>
      <c r="F258" s="143"/>
      <c r="G258" s="143"/>
      <c r="H258" s="143"/>
      <c r="I258" s="289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426"/>
      <c r="AE258" s="143"/>
      <c r="AF258" s="143"/>
      <c r="AG258" s="143"/>
      <c r="AH258" s="144"/>
      <c r="AI258" s="144"/>
      <c r="AJ258" s="144"/>
      <c r="AK258" s="144"/>
      <c r="AL258" s="144"/>
      <c r="AM258" s="144"/>
      <c r="AN258" s="144"/>
      <c r="AO258" s="144"/>
      <c r="AP258" s="144"/>
      <c r="AQ258" s="144"/>
      <c r="AR258" s="144"/>
      <c r="AS258" s="144"/>
      <c r="AT258" s="144"/>
      <c r="AU258" s="144"/>
      <c r="AV258" s="144"/>
      <c r="AW258" s="144"/>
      <c r="AX258" s="144"/>
      <c r="AY258" s="144"/>
      <c r="AZ258" s="144"/>
      <c r="BA258" s="144"/>
    </row>
    <row r="259" ht="15.75" customHeight="1">
      <c r="A259" s="143"/>
      <c r="B259" s="143"/>
      <c r="C259" s="143"/>
      <c r="D259" s="143"/>
      <c r="E259" s="143"/>
      <c r="F259" s="143"/>
      <c r="G259" s="143"/>
      <c r="H259" s="143"/>
      <c r="I259" s="289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426"/>
      <c r="AE259" s="143"/>
      <c r="AF259" s="143"/>
      <c r="AG259" s="143"/>
      <c r="AH259" s="144"/>
      <c r="AI259" s="144"/>
      <c r="AJ259" s="144"/>
      <c r="AK259" s="144"/>
      <c r="AL259" s="144"/>
      <c r="AM259" s="144"/>
      <c r="AN259" s="144"/>
      <c r="AO259" s="144"/>
      <c r="AP259" s="144"/>
      <c r="AQ259" s="144"/>
      <c r="AR259" s="144"/>
      <c r="AS259" s="144"/>
      <c r="AT259" s="144"/>
      <c r="AU259" s="144"/>
      <c r="AV259" s="144"/>
      <c r="AW259" s="144"/>
      <c r="AX259" s="144"/>
      <c r="AY259" s="144"/>
      <c r="AZ259" s="144"/>
      <c r="BA259" s="144"/>
    </row>
    <row r="260" ht="15.75" customHeight="1">
      <c r="A260" s="143"/>
      <c r="B260" s="143"/>
      <c r="C260" s="143"/>
      <c r="D260" s="143"/>
      <c r="E260" s="143"/>
      <c r="F260" s="143"/>
      <c r="G260" s="143"/>
      <c r="H260" s="143"/>
      <c r="I260" s="289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426"/>
      <c r="AE260" s="143"/>
      <c r="AF260" s="143"/>
      <c r="AG260" s="143"/>
      <c r="AH260" s="144"/>
      <c r="AI260" s="144"/>
      <c r="AJ260" s="144"/>
      <c r="AK260" s="144"/>
      <c r="AL260" s="144"/>
      <c r="AM260" s="144"/>
      <c r="AN260" s="144"/>
      <c r="AO260" s="144"/>
      <c r="AP260" s="144"/>
      <c r="AQ260" s="144"/>
      <c r="AR260" s="144"/>
      <c r="AS260" s="144"/>
      <c r="AT260" s="144"/>
      <c r="AU260" s="144"/>
      <c r="AV260" s="144"/>
      <c r="AW260" s="144"/>
      <c r="AX260" s="144"/>
      <c r="AY260" s="144"/>
      <c r="AZ260" s="144"/>
      <c r="BA260" s="144"/>
    </row>
    <row r="261" ht="15.75" customHeight="1">
      <c r="A261" s="143"/>
      <c r="B261" s="143"/>
      <c r="C261" s="143"/>
      <c r="D261" s="143"/>
      <c r="E261" s="143"/>
      <c r="F261" s="143"/>
      <c r="G261" s="143"/>
      <c r="H261" s="143"/>
      <c r="I261" s="289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426"/>
      <c r="AE261" s="143"/>
      <c r="AF261" s="143"/>
      <c r="AG261" s="143"/>
      <c r="AH261" s="144"/>
      <c r="AI261" s="144"/>
      <c r="AJ261" s="144"/>
      <c r="AK261" s="144"/>
      <c r="AL261" s="144"/>
      <c r="AM261" s="144"/>
      <c r="AN261" s="144"/>
      <c r="AO261" s="144"/>
      <c r="AP261" s="144"/>
      <c r="AQ261" s="144"/>
      <c r="AR261" s="144"/>
      <c r="AS261" s="144"/>
      <c r="AT261" s="144"/>
      <c r="AU261" s="144"/>
      <c r="AV261" s="144"/>
      <c r="AW261" s="144"/>
      <c r="AX261" s="144"/>
      <c r="AY261" s="144"/>
      <c r="AZ261" s="144"/>
      <c r="BA261" s="144"/>
    </row>
    <row r="262" ht="15.75" customHeight="1">
      <c r="A262" s="143"/>
      <c r="B262" s="143"/>
      <c r="C262" s="143"/>
      <c r="D262" s="143"/>
      <c r="E262" s="143"/>
      <c r="F262" s="143"/>
      <c r="G262" s="143"/>
      <c r="H262" s="143"/>
      <c r="I262" s="289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426"/>
      <c r="AE262" s="143"/>
      <c r="AF262" s="143"/>
      <c r="AG262" s="143"/>
      <c r="AH262" s="144"/>
      <c r="AI262" s="144"/>
      <c r="AJ262" s="144"/>
      <c r="AK262" s="144"/>
      <c r="AL262" s="144"/>
      <c r="AM262" s="144"/>
      <c r="AN262" s="144"/>
      <c r="AO262" s="144"/>
      <c r="AP262" s="144"/>
      <c r="AQ262" s="144"/>
      <c r="AR262" s="144"/>
      <c r="AS262" s="144"/>
      <c r="AT262" s="144"/>
      <c r="AU262" s="144"/>
      <c r="AV262" s="144"/>
      <c r="AW262" s="144"/>
      <c r="AX262" s="144"/>
      <c r="AY262" s="144"/>
      <c r="AZ262" s="144"/>
      <c r="BA262" s="144"/>
    </row>
    <row r="263" ht="15.75" customHeight="1">
      <c r="A263" s="143"/>
      <c r="B263" s="143"/>
      <c r="C263" s="143"/>
      <c r="D263" s="143"/>
      <c r="E263" s="143"/>
      <c r="F263" s="143"/>
      <c r="G263" s="143"/>
      <c r="H263" s="143"/>
      <c r="I263" s="289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426"/>
      <c r="AE263" s="143"/>
      <c r="AF263" s="143"/>
      <c r="AG263" s="143"/>
      <c r="AH263" s="144"/>
      <c r="AI263" s="144"/>
      <c r="AJ263" s="144"/>
      <c r="AK263" s="144"/>
      <c r="AL263" s="144"/>
      <c r="AM263" s="144"/>
      <c r="AN263" s="144"/>
      <c r="AO263" s="144"/>
      <c r="AP263" s="144"/>
      <c r="AQ263" s="144"/>
      <c r="AR263" s="144"/>
      <c r="AS263" s="144"/>
      <c r="AT263" s="144"/>
      <c r="AU263" s="144"/>
      <c r="AV263" s="144"/>
      <c r="AW263" s="144"/>
      <c r="AX263" s="144"/>
      <c r="AY263" s="144"/>
      <c r="AZ263" s="144"/>
      <c r="BA263" s="144"/>
    </row>
    <row r="264" ht="15.75" customHeight="1">
      <c r="A264" s="143"/>
      <c r="B264" s="143"/>
      <c r="C264" s="143"/>
      <c r="D264" s="143"/>
      <c r="E264" s="143"/>
      <c r="F264" s="143"/>
      <c r="G264" s="143"/>
      <c r="H264" s="143"/>
      <c r="I264" s="289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426"/>
      <c r="AE264" s="143"/>
      <c r="AF264" s="143"/>
      <c r="AG264" s="143"/>
      <c r="AH264" s="144"/>
      <c r="AI264" s="144"/>
      <c r="AJ264" s="144"/>
      <c r="AK264" s="144"/>
      <c r="AL264" s="144"/>
      <c r="AM264" s="144"/>
      <c r="AN264" s="144"/>
      <c r="AO264" s="144"/>
      <c r="AP264" s="144"/>
      <c r="AQ264" s="144"/>
      <c r="AR264" s="144"/>
      <c r="AS264" s="144"/>
      <c r="AT264" s="144"/>
      <c r="AU264" s="144"/>
      <c r="AV264" s="144"/>
      <c r="AW264" s="144"/>
      <c r="AX264" s="144"/>
      <c r="AY264" s="144"/>
      <c r="AZ264" s="144"/>
      <c r="BA264" s="144"/>
    </row>
    <row r="265" ht="15.75" customHeight="1">
      <c r="A265" s="143"/>
      <c r="B265" s="143"/>
      <c r="C265" s="143"/>
      <c r="D265" s="143"/>
      <c r="E265" s="143"/>
      <c r="F265" s="143"/>
      <c r="G265" s="143"/>
      <c r="H265" s="143"/>
      <c r="I265" s="289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426"/>
      <c r="AE265" s="143"/>
      <c r="AF265" s="143"/>
      <c r="AG265" s="143"/>
      <c r="AH265" s="144"/>
      <c r="AI265" s="144"/>
      <c r="AJ265" s="144"/>
      <c r="AK265" s="144"/>
      <c r="AL265" s="144"/>
      <c r="AM265" s="144"/>
      <c r="AN265" s="144"/>
      <c r="AO265" s="144"/>
      <c r="AP265" s="144"/>
      <c r="AQ265" s="144"/>
      <c r="AR265" s="144"/>
      <c r="AS265" s="144"/>
      <c r="AT265" s="144"/>
      <c r="AU265" s="144"/>
      <c r="AV265" s="144"/>
      <c r="AW265" s="144"/>
      <c r="AX265" s="144"/>
      <c r="AY265" s="144"/>
      <c r="AZ265" s="144"/>
      <c r="BA265" s="144"/>
    </row>
    <row r="266" ht="15.75" customHeight="1">
      <c r="A266" s="143"/>
      <c r="B266" s="143"/>
      <c r="C266" s="143"/>
      <c r="D266" s="143"/>
      <c r="E266" s="143"/>
      <c r="F266" s="143"/>
      <c r="G266" s="143"/>
      <c r="H266" s="143"/>
      <c r="I266" s="289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426"/>
      <c r="AE266" s="143"/>
      <c r="AF266" s="143"/>
      <c r="AG266" s="143"/>
      <c r="AH266" s="144"/>
      <c r="AI266" s="144"/>
      <c r="AJ266" s="144"/>
      <c r="AK266" s="144"/>
      <c r="AL266" s="144"/>
      <c r="AM266" s="144"/>
      <c r="AN266" s="144"/>
      <c r="AO266" s="144"/>
      <c r="AP266" s="144"/>
      <c r="AQ266" s="144"/>
      <c r="AR266" s="144"/>
      <c r="AS266" s="144"/>
      <c r="AT266" s="144"/>
      <c r="AU266" s="144"/>
      <c r="AV266" s="144"/>
      <c r="AW266" s="144"/>
      <c r="AX266" s="144"/>
      <c r="AY266" s="144"/>
      <c r="AZ266" s="144"/>
      <c r="BA266" s="144"/>
    </row>
    <row r="267" ht="15.75" customHeight="1">
      <c r="A267" s="143"/>
      <c r="B267" s="143"/>
      <c r="C267" s="143"/>
      <c r="D267" s="143"/>
      <c r="E267" s="143"/>
      <c r="F267" s="143"/>
      <c r="G267" s="143"/>
      <c r="H267" s="143"/>
      <c r="I267" s="289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426"/>
      <c r="AE267" s="143"/>
      <c r="AF267" s="143"/>
      <c r="AG267" s="143"/>
      <c r="AH267" s="144"/>
      <c r="AI267" s="144"/>
      <c r="AJ267" s="144"/>
      <c r="AK267" s="144"/>
      <c r="AL267" s="144"/>
      <c r="AM267" s="144"/>
      <c r="AN267" s="144"/>
      <c r="AO267" s="144"/>
      <c r="AP267" s="144"/>
      <c r="AQ267" s="144"/>
      <c r="AR267" s="144"/>
      <c r="AS267" s="144"/>
      <c r="AT267" s="144"/>
      <c r="AU267" s="144"/>
      <c r="AV267" s="144"/>
      <c r="AW267" s="144"/>
      <c r="AX267" s="144"/>
      <c r="AY267" s="144"/>
      <c r="AZ267" s="144"/>
      <c r="BA267" s="144"/>
    </row>
    <row r="268" ht="15.75" customHeight="1">
      <c r="A268" s="143"/>
      <c r="B268" s="143"/>
      <c r="C268" s="143"/>
      <c r="D268" s="143"/>
      <c r="E268" s="143"/>
      <c r="F268" s="143"/>
      <c r="G268" s="143"/>
      <c r="H268" s="143"/>
      <c r="I268" s="289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426"/>
      <c r="AE268" s="143"/>
      <c r="AF268" s="143"/>
      <c r="AG268" s="143"/>
      <c r="AH268" s="144"/>
      <c r="AI268" s="144"/>
      <c r="AJ268" s="144"/>
      <c r="AK268" s="144"/>
      <c r="AL268" s="144"/>
      <c r="AM268" s="144"/>
      <c r="AN268" s="144"/>
      <c r="AO268" s="144"/>
      <c r="AP268" s="144"/>
      <c r="AQ268" s="144"/>
      <c r="AR268" s="144"/>
      <c r="AS268" s="144"/>
      <c r="AT268" s="144"/>
      <c r="AU268" s="144"/>
      <c r="AV268" s="144"/>
      <c r="AW268" s="144"/>
      <c r="AX268" s="144"/>
      <c r="AY268" s="144"/>
      <c r="AZ268" s="144"/>
      <c r="BA268" s="144"/>
    </row>
    <row r="269" ht="15.75" customHeight="1">
      <c r="A269" s="143"/>
      <c r="B269" s="143"/>
      <c r="C269" s="143"/>
      <c r="D269" s="143"/>
      <c r="E269" s="143"/>
      <c r="F269" s="143"/>
      <c r="G269" s="143"/>
      <c r="H269" s="143"/>
      <c r="I269" s="289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426"/>
      <c r="AE269" s="143"/>
      <c r="AF269" s="143"/>
      <c r="AG269" s="143"/>
      <c r="AH269" s="144"/>
      <c r="AI269" s="144"/>
      <c r="AJ269" s="144"/>
      <c r="AK269" s="144"/>
      <c r="AL269" s="144"/>
      <c r="AM269" s="144"/>
      <c r="AN269" s="144"/>
      <c r="AO269" s="144"/>
      <c r="AP269" s="144"/>
      <c r="AQ269" s="144"/>
      <c r="AR269" s="144"/>
      <c r="AS269" s="144"/>
      <c r="AT269" s="144"/>
      <c r="AU269" s="144"/>
      <c r="AV269" s="144"/>
      <c r="AW269" s="144"/>
      <c r="AX269" s="144"/>
      <c r="AY269" s="144"/>
      <c r="AZ269" s="144"/>
      <c r="BA269" s="144"/>
    </row>
    <row r="270" ht="15.75" customHeight="1">
      <c r="A270" s="143"/>
      <c r="B270" s="143"/>
      <c r="C270" s="143"/>
      <c r="D270" s="143"/>
      <c r="E270" s="143"/>
      <c r="F270" s="143"/>
      <c r="G270" s="143"/>
      <c r="H270" s="143"/>
      <c r="I270" s="289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426"/>
      <c r="AE270" s="143"/>
      <c r="AF270" s="143"/>
      <c r="AG270" s="143"/>
      <c r="AH270" s="144"/>
      <c r="AI270" s="144"/>
      <c r="AJ270" s="144"/>
      <c r="AK270" s="144"/>
      <c r="AL270" s="144"/>
      <c r="AM270" s="144"/>
      <c r="AN270" s="144"/>
      <c r="AO270" s="144"/>
      <c r="AP270" s="144"/>
      <c r="AQ270" s="144"/>
      <c r="AR270" s="144"/>
      <c r="AS270" s="144"/>
      <c r="AT270" s="144"/>
      <c r="AU270" s="144"/>
      <c r="AV270" s="144"/>
      <c r="AW270" s="144"/>
      <c r="AX270" s="144"/>
      <c r="AY270" s="144"/>
      <c r="AZ270" s="144"/>
      <c r="BA270" s="144"/>
    </row>
    <row r="271" ht="15.75" customHeight="1">
      <c r="A271" s="143"/>
      <c r="B271" s="143"/>
      <c r="C271" s="143"/>
      <c r="D271" s="143"/>
      <c r="E271" s="143"/>
      <c r="F271" s="143"/>
      <c r="G271" s="143"/>
      <c r="H271" s="143"/>
      <c r="I271" s="289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426"/>
      <c r="AE271" s="143"/>
      <c r="AF271" s="143"/>
      <c r="AG271" s="143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</row>
    <row r="272" ht="15.75" customHeight="1">
      <c r="A272" s="143"/>
      <c r="B272" s="143"/>
      <c r="C272" s="143"/>
      <c r="D272" s="143"/>
      <c r="E272" s="143"/>
      <c r="F272" s="143"/>
      <c r="G272" s="143"/>
      <c r="H272" s="143"/>
      <c r="I272" s="289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426"/>
      <c r="AE272" s="143"/>
      <c r="AF272" s="143"/>
      <c r="AG272" s="143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</row>
    <row r="273" ht="15.75" customHeight="1">
      <c r="A273" s="143"/>
      <c r="B273" s="143"/>
      <c r="C273" s="143"/>
      <c r="D273" s="143"/>
      <c r="E273" s="143"/>
      <c r="F273" s="143"/>
      <c r="G273" s="143"/>
      <c r="H273" s="143"/>
      <c r="I273" s="289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426"/>
      <c r="AE273" s="143"/>
      <c r="AF273" s="143"/>
      <c r="AG273" s="143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</row>
    <row r="274" ht="15.75" customHeight="1">
      <c r="A274" s="143"/>
      <c r="B274" s="143"/>
      <c r="C274" s="143"/>
      <c r="D274" s="143"/>
      <c r="E274" s="143"/>
      <c r="F274" s="143"/>
      <c r="G274" s="143"/>
      <c r="H274" s="143"/>
      <c r="I274" s="289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426"/>
      <c r="AE274" s="143"/>
      <c r="AF274" s="143"/>
      <c r="AG274" s="143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</row>
    <row r="275" ht="15.75" customHeight="1">
      <c r="A275" s="143"/>
      <c r="B275" s="143"/>
      <c r="C275" s="143"/>
      <c r="D275" s="143"/>
      <c r="E275" s="143"/>
      <c r="F275" s="143"/>
      <c r="G275" s="143"/>
      <c r="H275" s="143"/>
      <c r="I275" s="289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426"/>
      <c r="AE275" s="143"/>
      <c r="AF275" s="143"/>
      <c r="AG275" s="143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</row>
    <row r="276" ht="15.75" customHeight="1">
      <c r="A276" s="143"/>
      <c r="B276" s="143"/>
      <c r="C276" s="143"/>
      <c r="D276" s="143"/>
      <c r="E276" s="143"/>
      <c r="F276" s="143"/>
      <c r="G276" s="143"/>
      <c r="H276" s="143"/>
      <c r="I276" s="289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426"/>
      <c r="AE276" s="143"/>
      <c r="AF276" s="143"/>
      <c r="AG276" s="143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</row>
    <row r="277" ht="15.75" customHeight="1">
      <c r="A277" s="143"/>
      <c r="B277" s="143"/>
      <c r="C277" s="143"/>
      <c r="D277" s="143"/>
      <c r="E277" s="143"/>
      <c r="F277" s="143"/>
      <c r="G277" s="143"/>
      <c r="H277" s="143"/>
      <c r="I277" s="289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426"/>
      <c r="AE277" s="143"/>
      <c r="AF277" s="143"/>
      <c r="AG277" s="143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</row>
    <row r="278" ht="15.75" customHeight="1">
      <c r="A278" s="143"/>
      <c r="B278" s="143"/>
      <c r="C278" s="143"/>
      <c r="D278" s="143"/>
      <c r="E278" s="143"/>
      <c r="F278" s="143"/>
      <c r="G278" s="143"/>
      <c r="H278" s="143"/>
      <c r="I278" s="289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426"/>
      <c r="AE278" s="143"/>
      <c r="AF278" s="143"/>
      <c r="AG278" s="143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</row>
    <row r="279" ht="15.75" customHeight="1">
      <c r="A279" s="143"/>
      <c r="B279" s="143"/>
      <c r="C279" s="143"/>
      <c r="D279" s="143"/>
      <c r="E279" s="143"/>
      <c r="F279" s="143"/>
      <c r="G279" s="143"/>
      <c r="H279" s="143"/>
      <c r="I279" s="289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426"/>
      <c r="AE279" s="143"/>
      <c r="AF279" s="143"/>
      <c r="AG279" s="143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</row>
    <row r="280" ht="15.75" customHeight="1">
      <c r="A280" s="143"/>
      <c r="B280" s="143"/>
      <c r="C280" s="143"/>
      <c r="D280" s="143"/>
      <c r="E280" s="143"/>
      <c r="F280" s="143"/>
      <c r="G280" s="143"/>
      <c r="H280" s="143"/>
      <c r="I280" s="289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426"/>
      <c r="AE280" s="143"/>
      <c r="AF280" s="143"/>
      <c r="AG280" s="143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</row>
    <row r="281" ht="15.75" customHeight="1">
      <c r="A281" s="143"/>
      <c r="B281" s="143"/>
      <c r="C281" s="143"/>
      <c r="D281" s="143"/>
      <c r="E281" s="143"/>
      <c r="F281" s="143"/>
      <c r="G281" s="143"/>
      <c r="H281" s="143"/>
      <c r="I281" s="289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426"/>
      <c r="AE281" s="143"/>
      <c r="AF281" s="143"/>
      <c r="AG281" s="143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</row>
    <row r="282" ht="15.75" customHeight="1">
      <c r="A282" s="143"/>
      <c r="B282" s="143"/>
      <c r="C282" s="143"/>
      <c r="D282" s="143"/>
      <c r="E282" s="143"/>
      <c r="F282" s="143"/>
      <c r="G282" s="143"/>
      <c r="H282" s="143"/>
      <c r="I282" s="289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426"/>
      <c r="AE282" s="143"/>
      <c r="AF282" s="143"/>
      <c r="AG282" s="143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</row>
    <row r="283" ht="15.75" customHeight="1">
      <c r="A283" s="143"/>
      <c r="B283" s="143"/>
      <c r="C283" s="143"/>
      <c r="D283" s="143"/>
      <c r="E283" s="143"/>
      <c r="F283" s="143"/>
      <c r="G283" s="143"/>
      <c r="H283" s="143"/>
      <c r="I283" s="289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426"/>
      <c r="AE283" s="143"/>
      <c r="AF283" s="143"/>
      <c r="AG283" s="143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</row>
    <row r="284" ht="15.75" customHeight="1">
      <c r="A284" s="143"/>
      <c r="B284" s="143"/>
      <c r="C284" s="143"/>
      <c r="D284" s="143"/>
      <c r="E284" s="143"/>
      <c r="F284" s="143"/>
      <c r="G284" s="143"/>
      <c r="H284" s="143"/>
      <c r="I284" s="289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426"/>
      <c r="AE284" s="143"/>
      <c r="AF284" s="143"/>
      <c r="AG284" s="143"/>
      <c r="AH284" s="144"/>
      <c r="AI284" s="144"/>
      <c r="AJ284" s="144"/>
      <c r="AK284" s="144"/>
      <c r="AL284" s="144"/>
      <c r="AM284" s="144"/>
      <c r="AN284" s="144"/>
      <c r="AO284" s="144"/>
      <c r="AP284" s="144"/>
      <c r="AQ284" s="144"/>
      <c r="AR284" s="144"/>
      <c r="AS284" s="144"/>
      <c r="AT284" s="144"/>
      <c r="AU284" s="144"/>
      <c r="AV284" s="144"/>
      <c r="AW284" s="144"/>
      <c r="AX284" s="144"/>
      <c r="AY284" s="144"/>
      <c r="AZ284" s="144"/>
      <c r="BA284" s="144"/>
    </row>
    <row r="285" ht="15.75" customHeight="1">
      <c r="A285" s="143"/>
      <c r="B285" s="143"/>
      <c r="C285" s="143"/>
      <c r="D285" s="143"/>
      <c r="E285" s="143"/>
      <c r="F285" s="143"/>
      <c r="G285" s="143"/>
      <c r="H285" s="143"/>
      <c r="I285" s="289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426"/>
      <c r="AE285" s="143"/>
      <c r="AF285" s="143"/>
      <c r="AG285" s="143"/>
      <c r="AH285" s="144"/>
      <c r="AI285" s="144"/>
      <c r="AJ285" s="144"/>
      <c r="AK285" s="144"/>
      <c r="AL285" s="144"/>
      <c r="AM285" s="144"/>
      <c r="AN285" s="144"/>
      <c r="AO285" s="144"/>
      <c r="AP285" s="144"/>
      <c r="AQ285" s="144"/>
      <c r="AR285" s="144"/>
      <c r="AS285" s="144"/>
      <c r="AT285" s="144"/>
      <c r="AU285" s="144"/>
      <c r="AV285" s="144"/>
      <c r="AW285" s="144"/>
      <c r="AX285" s="144"/>
      <c r="AY285" s="144"/>
      <c r="AZ285" s="144"/>
      <c r="BA285" s="144"/>
    </row>
    <row r="286" ht="15.75" customHeight="1">
      <c r="A286" s="143"/>
      <c r="B286" s="143"/>
      <c r="C286" s="143"/>
      <c r="D286" s="143"/>
      <c r="E286" s="143"/>
      <c r="F286" s="143"/>
      <c r="G286" s="143"/>
      <c r="H286" s="143"/>
      <c r="I286" s="289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426"/>
      <c r="AE286" s="143"/>
      <c r="AF286" s="143"/>
      <c r="AG286" s="143"/>
      <c r="AH286" s="144"/>
      <c r="AI286" s="144"/>
      <c r="AJ286" s="144"/>
      <c r="AK286" s="144"/>
      <c r="AL286" s="144"/>
      <c r="AM286" s="144"/>
      <c r="AN286" s="144"/>
      <c r="AO286" s="144"/>
      <c r="AP286" s="144"/>
      <c r="AQ286" s="144"/>
      <c r="AR286" s="144"/>
      <c r="AS286" s="144"/>
      <c r="AT286" s="144"/>
      <c r="AU286" s="144"/>
      <c r="AV286" s="144"/>
      <c r="AW286" s="144"/>
      <c r="AX286" s="144"/>
      <c r="AY286" s="144"/>
      <c r="AZ286" s="144"/>
      <c r="BA286" s="144"/>
    </row>
    <row r="287" ht="15.75" customHeight="1">
      <c r="A287" s="143"/>
      <c r="B287" s="143"/>
      <c r="C287" s="143"/>
      <c r="D287" s="143"/>
      <c r="E287" s="143"/>
      <c r="F287" s="143"/>
      <c r="G287" s="143"/>
      <c r="H287" s="143"/>
      <c r="I287" s="289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426"/>
      <c r="AE287" s="143"/>
      <c r="AF287" s="143"/>
      <c r="AG287" s="143"/>
      <c r="AH287" s="144"/>
      <c r="AI287" s="144"/>
      <c r="AJ287" s="144"/>
      <c r="AK287" s="144"/>
      <c r="AL287" s="144"/>
      <c r="AM287" s="144"/>
      <c r="AN287" s="144"/>
      <c r="AO287" s="144"/>
      <c r="AP287" s="144"/>
      <c r="AQ287" s="144"/>
      <c r="AR287" s="144"/>
      <c r="AS287" s="144"/>
      <c r="AT287" s="144"/>
      <c r="AU287" s="144"/>
      <c r="AV287" s="144"/>
      <c r="AW287" s="144"/>
      <c r="AX287" s="144"/>
      <c r="AY287" s="144"/>
      <c r="AZ287" s="144"/>
      <c r="BA287" s="144"/>
    </row>
    <row r="288" ht="15.75" customHeight="1">
      <c r="A288" s="143"/>
      <c r="B288" s="143"/>
      <c r="C288" s="143"/>
      <c r="D288" s="143"/>
      <c r="E288" s="143"/>
      <c r="F288" s="143"/>
      <c r="G288" s="143"/>
      <c r="H288" s="143"/>
      <c r="I288" s="289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426"/>
      <c r="AE288" s="143"/>
      <c r="AF288" s="143"/>
      <c r="AG288" s="143"/>
      <c r="AH288" s="144"/>
      <c r="AI288" s="144"/>
      <c r="AJ288" s="144"/>
      <c r="AK288" s="144"/>
      <c r="AL288" s="144"/>
      <c r="AM288" s="144"/>
      <c r="AN288" s="144"/>
      <c r="AO288" s="144"/>
      <c r="AP288" s="144"/>
      <c r="AQ288" s="144"/>
      <c r="AR288" s="144"/>
      <c r="AS288" s="144"/>
      <c r="AT288" s="144"/>
      <c r="AU288" s="144"/>
      <c r="AV288" s="144"/>
      <c r="AW288" s="144"/>
      <c r="AX288" s="144"/>
      <c r="AY288" s="144"/>
      <c r="AZ288" s="144"/>
      <c r="BA288" s="144"/>
    </row>
    <row r="289" ht="15.75" customHeight="1">
      <c r="A289" s="143"/>
      <c r="B289" s="143"/>
      <c r="C289" s="143"/>
      <c r="D289" s="143"/>
      <c r="E289" s="143"/>
      <c r="F289" s="143"/>
      <c r="G289" s="143"/>
      <c r="H289" s="143"/>
      <c r="I289" s="289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426"/>
      <c r="AE289" s="143"/>
      <c r="AF289" s="143"/>
      <c r="AG289" s="143"/>
      <c r="AH289" s="144"/>
      <c r="AI289" s="144"/>
      <c r="AJ289" s="144"/>
      <c r="AK289" s="144"/>
      <c r="AL289" s="144"/>
      <c r="AM289" s="144"/>
      <c r="AN289" s="144"/>
      <c r="AO289" s="144"/>
      <c r="AP289" s="144"/>
      <c r="AQ289" s="144"/>
      <c r="AR289" s="144"/>
      <c r="AS289" s="144"/>
      <c r="AT289" s="144"/>
      <c r="AU289" s="144"/>
      <c r="AV289" s="144"/>
      <c r="AW289" s="144"/>
      <c r="AX289" s="144"/>
      <c r="AY289" s="144"/>
      <c r="AZ289" s="144"/>
      <c r="BA289" s="144"/>
    </row>
    <row r="290" ht="15.75" customHeight="1">
      <c r="A290" s="143"/>
      <c r="B290" s="143"/>
      <c r="C290" s="143"/>
      <c r="D290" s="143"/>
      <c r="E290" s="143"/>
      <c r="F290" s="143"/>
      <c r="G290" s="143"/>
      <c r="H290" s="143"/>
      <c r="I290" s="289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426"/>
      <c r="AE290" s="143"/>
      <c r="AF290" s="143"/>
      <c r="AG290" s="143"/>
      <c r="AH290" s="144"/>
      <c r="AI290" s="144"/>
      <c r="AJ290" s="144"/>
      <c r="AK290" s="144"/>
      <c r="AL290" s="144"/>
      <c r="AM290" s="144"/>
      <c r="AN290" s="144"/>
      <c r="AO290" s="144"/>
      <c r="AP290" s="144"/>
      <c r="AQ290" s="144"/>
      <c r="AR290" s="144"/>
      <c r="AS290" s="144"/>
      <c r="AT290" s="144"/>
      <c r="AU290" s="144"/>
      <c r="AV290" s="144"/>
      <c r="AW290" s="144"/>
      <c r="AX290" s="144"/>
      <c r="AY290" s="144"/>
      <c r="AZ290" s="144"/>
      <c r="BA290" s="144"/>
    </row>
    <row r="291" ht="15.75" customHeight="1">
      <c r="A291" s="143"/>
      <c r="B291" s="143"/>
      <c r="C291" s="143"/>
      <c r="D291" s="143"/>
      <c r="E291" s="143"/>
      <c r="F291" s="143"/>
      <c r="G291" s="143"/>
      <c r="H291" s="143"/>
      <c r="I291" s="289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426"/>
      <c r="AE291" s="143"/>
      <c r="AF291" s="143"/>
      <c r="AG291" s="143"/>
      <c r="AH291" s="144"/>
      <c r="AI291" s="144"/>
      <c r="AJ291" s="144"/>
      <c r="AK291" s="144"/>
      <c r="AL291" s="144"/>
      <c r="AM291" s="144"/>
      <c r="AN291" s="144"/>
      <c r="AO291" s="144"/>
      <c r="AP291" s="144"/>
      <c r="AQ291" s="144"/>
      <c r="AR291" s="144"/>
      <c r="AS291" s="144"/>
      <c r="AT291" s="144"/>
      <c r="AU291" s="144"/>
      <c r="AV291" s="144"/>
      <c r="AW291" s="144"/>
      <c r="AX291" s="144"/>
      <c r="AY291" s="144"/>
      <c r="AZ291" s="144"/>
      <c r="BA291" s="144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48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392"/>
      <c r="AE292" s="20"/>
      <c r="AF292" s="20"/>
      <c r="AG292" s="20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48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392"/>
      <c r="AE293" s="20"/>
      <c r="AF293" s="20"/>
      <c r="AG293" s="20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48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392"/>
      <c r="AE294" s="20"/>
      <c r="AF294" s="20"/>
      <c r="AG294" s="20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48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392"/>
      <c r="AE295" s="20"/>
      <c r="AF295" s="20"/>
      <c r="AG295" s="20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48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392"/>
      <c r="AE296" s="20"/>
      <c r="AF296" s="20"/>
      <c r="AG296" s="20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48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392"/>
      <c r="AE297" s="20"/>
      <c r="AF297" s="20"/>
      <c r="AG297" s="20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48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392"/>
      <c r="AE298" s="20"/>
      <c r="AF298" s="20"/>
      <c r="AG298" s="20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48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392"/>
      <c r="AE299" s="20"/>
      <c r="AF299" s="20"/>
      <c r="AG299" s="20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48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392"/>
      <c r="AE300" s="20"/>
      <c r="AF300" s="20"/>
      <c r="AG300" s="20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48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392"/>
      <c r="AE301" s="20"/>
      <c r="AF301" s="20"/>
      <c r="AG301" s="20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48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392"/>
      <c r="AE302" s="20"/>
      <c r="AF302" s="20"/>
      <c r="AG302" s="20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48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392"/>
      <c r="AE303" s="20"/>
      <c r="AF303" s="20"/>
      <c r="AG303" s="20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48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392"/>
      <c r="AE304" s="20"/>
      <c r="AF304" s="20"/>
      <c r="AG304" s="20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48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392"/>
      <c r="AE305" s="20"/>
      <c r="AF305" s="20"/>
      <c r="AG305" s="20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48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392"/>
      <c r="AE306" s="20"/>
      <c r="AF306" s="20"/>
      <c r="AG306" s="20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48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392"/>
      <c r="AE307" s="20"/>
      <c r="AF307" s="20"/>
      <c r="AG307" s="20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48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392"/>
      <c r="AE308" s="20"/>
      <c r="AF308" s="20"/>
      <c r="AG308" s="20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48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392"/>
      <c r="AE309" s="20"/>
      <c r="AF309" s="20"/>
      <c r="AG309" s="20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48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392"/>
      <c r="AE310" s="20"/>
      <c r="AF310" s="20"/>
      <c r="AG310" s="20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48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392"/>
      <c r="AE311" s="20"/>
      <c r="AF311" s="20"/>
      <c r="AG311" s="20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48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392"/>
      <c r="AE312" s="20"/>
      <c r="AF312" s="20"/>
      <c r="AG312" s="20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48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392"/>
      <c r="AE313" s="20"/>
      <c r="AF313" s="20"/>
      <c r="AG313" s="20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48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392"/>
      <c r="AE314" s="20"/>
      <c r="AF314" s="20"/>
      <c r="AG314" s="20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48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392"/>
      <c r="AE315" s="20"/>
      <c r="AF315" s="20"/>
      <c r="AG315" s="20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48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392"/>
      <c r="AE316" s="20"/>
      <c r="AF316" s="20"/>
      <c r="AG316" s="20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48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392"/>
      <c r="AE317" s="20"/>
      <c r="AF317" s="20"/>
      <c r="AG317" s="20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48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392"/>
      <c r="AE318" s="20"/>
      <c r="AF318" s="20"/>
      <c r="AG318" s="20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48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392"/>
      <c r="AE319" s="20"/>
      <c r="AF319" s="20"/>
      <c r="AG319" s="20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48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392"/>
      <c r="AE320" s="20"/>
      <c r="AF320" s="20"/>
      <c r="AG320" s="20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48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392"/>
      <c r="AE321" s="20"/>
      <c r="AF321" s="20"/>
      <c r="AG321" s="20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48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392"/>
      <c r="AE322" s="20"/>
      <c r="AF322" s="20"/>
      <c r="AG322" s="20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48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392"/>
      <c r="AE323" s="20"/>
      <c r="AF323" s="20"/>
      <c r="AG323" s="20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48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392"/>
      <c r="AE324" s="20"/>
      <c r="AF324" s="20"/>
      <c r="AG324" s="20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48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392"/>
      <c r="AE325" s="20"/>
      <c r="AF325" s="20"/>
      <c r="AG325" s="20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48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392"/>
      <c r="AE326" s="20"/>
      <c r="AF326" s="20"/>
      <c r="AG326" s="20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48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392"/>
      <c r="AE327" s="20"/>
      <c r="AF327" s="20"/>
      <c r="AG327" s="20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48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392"/>
      <c r="AE328" s="20"/>
      <c r="AF328" s="20"/>
      <c r="AG328" s="20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48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392"/>
      <c r="AE329" s="20"/>
      <c r="AF329" s="20"/>
      <c r="AG329" s="20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48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392"/>
      <c r="AE330" s="20"/>
      <c r="AF330" s="20"/>
      <c r="AG330" s="20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48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392"/>
      <c r="AE331" s="20"/>
      <c r="AF331" s="20"/>
      <c r="AG331" s="20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48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392"/>
      <c r="AE332" s="20"/>
      <c r="AF332" s="20"/>
      <c r="AG332" s="20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48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392"/>
      <c r="AE333" s="20"/>
      <c r="AF333" s="20"/>
      <c r="AG333" s="20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48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392"/>
      <c r="AE334" s="20"/>
      <c r="AF334" s="20"/>
      <c r="AG334" s="20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48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392"/>
      <c r="AE335" s="20"/>
      <c r="AF335" s="20"/>
      <c r="AG335" s="20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48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392"/>
      <c r="AE336" s="20"/>
      <c r="AF336" s="20"/>
      <c r="AG336" s="20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48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392"/>
      <c r="AE337" s="20"/>
      <c r="AF337" s="20"/>
      <c r="AG337" s="20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48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392"/>
      <c r="AE338" s="20"/>
      <c r="AF338" s="20"/>
      <c r="AG338" s="20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48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392"/>
      <c r="AE339" s="20"/>
      <c r="AF339" s="20"/>
      <c r="AG339" s="20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48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392"/>
      <c r="AE340" s="20"/>
      <c r="AF340" s="20"/>
      <c r="AG340" s="20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48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392"/>
      <c r="AE341" s="20"/>
      <c r="AF341" s="20"/>
      <c r="AG341" s="20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48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392"/>
      <c r="AE342" s="20"/>
      <c r="AF342" s="20"/>
      <c r="AG342" s="20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48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392"/>
      <c r="AE343" s="20"/>
      <c r="AF343" s="20"/>
      <c r="AG343" s="20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48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392"/>
      <c r="AE344" s="20"/>
      <c r="AF344" s="20"/>
      <c r="AG344" s="20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48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392"/>
      <c r="AE345" s="20"/>
      <c r="AF345" s="20"/>
      <c r="AG345" s="20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48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392"/>
      <c r="AE346" s="20"/>
      <c r="AF346" s="20"/>
      <c r="AG346" s="20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48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392"/>
      <c r="AE347" s="20"/>
      <c r="AF347" s="20"/>
      <c r="AG347" s="20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48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392"/>
      <c r="AE348" s="20"/>
      <c r="AF348" s="20"/>
      <c r="AG348" s="20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48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392"/>
      <c r="AE349" s="20"/>
      <c r="AF349" s="20"/>
      <c r="AG349" s="20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48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392"/>
      <c r="AE350" s="20"/>
      <c r="AF350" s="20"/>
      <c r="AG350" s="20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48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392"/>
      <c r="AE351" s="20"/>
      <c r="AF351" s="20"/>
      <c r="AG351" s="20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48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392"/>
      <c r="AE352" s="20"/>
      <c r="AF352" s="20"/>
      <c r="AG352" s="20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48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392"/>
      <c r="AE353" s="20"/>
      <c r="AF353" s="20"/>
      <c r="AG353" s="20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48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392"/>
      <c r="AE354" s="20"/>
      <c r="AF354" s="20"/>
      <c r="AG354" s="20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48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392"/>
      <c r="AE355" s="20"/>
      <c r="AF355" s="20"/>
      <c r="AG355" s="20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48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392"/>
      <c r="AE356" s="20"/>
      <c r="AF356" s="20"/>
      <c r="AG356" s="20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48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392"/>
      <c r="AE357" s="20"/>
      <c r="AF357" s="20"/>
      <c r="AG357" s="20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48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392"/>
      <c r="AE358" s="20"/>
      <c r="AF358" s="20"/>
      <c r="AG358" s="20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48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392"/>
      <c r="AE359" s="20"/>
      <c r="AF359" s="20"/>
      <c r="AG359" s="20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48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392"/>
      <c r="AE360" s="20"/>
      <c r="AF360" s="20"/>
      <c r="AG360" s="20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48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392"/>
      <c r="AE361" s="20"/>
      <c r="AF361" s="20"/>
      <c r="AG361" s="20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48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392"/>
      <c r="AE362" s="20"/>
      <c r="AF362" s="20"/>
      <c r="AG362" s="20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48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392"/>
      <c r="AE363" s="20"/>
      <c r="AF363" s="20"/>
      <c r="AG363" s="20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48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392"/>
      <c r="AE364" s="20"/>
      <c r="AF364" s="20"/>
      <c r="AG364" s="20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48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392"/>
      <c r="AE365" s="20"/>
      <c r="AF365" s="20"/>
      <c r="AG365" s="20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48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392"/>
      <c r="AE366" s="20"/>
      <c r="AF366" s="20"/>
      <c r="AG366" s="20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48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392"/>
      <c r="AE367" s="20"/>
      <c r="AF367" s="20"/>
      <c r="AG367" s="20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48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392"/>
      <c r="AE368" s="20"/>
      <c r="AF368" s="20"/>
      <c r="AG368" s="20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48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392"/>
      <c r="AE369" s="20"/>
      <c r="AF369" s="20"/>
      <c r="AG369" s="20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48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392"/>
      <c r="AE370" s="20"/>
      <c r="AF370" s="20"/>
      <c r="AG370" s="20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48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392"/>
      <c r="AE371" s="20"/>
      <c r="AF371" s="20"/>
      <c r="AG371" s="20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48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392"/>
      <c r="AE372" s="20"/>
      <c r="AF372" s="20"/>
      <c r="AG372" s="20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48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392"/>
      <c r="AE373" s="20"/>
      <c r="AF373" s="20"/>
      <c r="AG373" s="20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48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392"/>
      <c r="AE374" s="20"/>
      <c r="AF374" s="20"/>
      <c r="AG374" s="20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48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392"/>
      <c r="AE375" s="20"/>
      <c r="AF375" s="20"/>
      <c r="AG375" s="20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48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392"/>
      <c r="AE376" s="20"/>
      <c r="AF376" s="20"/>
      <c r="AG376" s="20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48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392"/>
      <c r="AE377" s="20"/>
      <c r="AF377" s="20"/>
      <c r="AG377" s="20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48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392"/>
      <c r="AE378" s="20"/>
      <c r="AF378" s="20"/>
      <c r="AG378" s="20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48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392"/>
      <c r="AE379" s="20"/>
      <c r="AF379" s="20"/>
      <c r="AG379" s="20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48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392"/>
      <c r="AE380" s="20"/>
      <c r="AF380" s="20"/>
      <c r="AG380" s="20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48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392"/>
      <c r="AE381" s="20"/>
      <c r="AF381" s="20"/>
      <c r="AG381" s="20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48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392"/>
      <c r="AE382" s="20"/>
      <c r="AF382" s="20"/>
      <c r="AG382" s="20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48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392"/>
      <c r="AE383" s="20"/>
      <c r="AF383" s="20"/>
      <c r="AG383" s="20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48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392"/>
      <c r="AE384" s="20"/>
      <c r="AF384" s="20"/>
      <c r="AG384" s="20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48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392"/>
      <c r="AE385" s="20"/>
      <c r="AF385" s="20"/>
      <c r="AG385" s="20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48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392"/>
      <c r="AE386" s="20"/>
      <c r="AF386" s="20"/>
      <c r="AG386" s="20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48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392"/>
      <c r="AE387" s="20"/>
      <c r="AF387" s="20"/>
      <c r="AG387" s="20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48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392"/>
      <c r="AE388" s="20"/>
      <c r="AF388" s="20"/>
      <c r="AG388" s="20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48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392"/>
      <c r="AE389" s="20"/>
      <c r="AF389" s="20"/>
      <c r="AG389" s="20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48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392"/>
      <c r="AE390" s="20"/>
      <c r="AF390" s="20"/>
      <c r="AG390" s="20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48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392"/>
      <c r="AE391" s="20"/>
      <c r="AF391" s="20"/>
      <c r="AG391" s="20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48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392"/>
      <c r="AE392" s="20"/>
      <c r="AF392" s="20"/>
      <c r="AG392" s="20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48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392"/>
      <c r="AE393" s="20"/>
      <c r="AF393" s="20"/>
      <c r="AG393" s="20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48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392"/>
      <c r="AE394" s="20"/>
      <c r="AF394" s="20"/>
      <c r="AG394" s="20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48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392"/>
      <c r="AE395" s="20"/>
      <c r="AF395" s="20"/>
      <c r="AG395" s="20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48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392"/>
      <c r="AE396" s="20"/>
      <c r="AF396" s="20"/>
      <c r="AG396" s="20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48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392"/>
      <c r="AE397" s="20"/>
      <c r="AF397" s="20"/>
      <c r="AG397" s="20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48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392"/>
      <c r="AE398" s="20"/>
      <c r="AF398" s="20"/>
      <c r="AG398" s="20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48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392"/>
      <c r="AE399" s="20"/>
      <c r="AF399" s="20"/>
      <c r="AG399" s="20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48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392"/>
      <c r="AE400" s="20"/>
      <c r="AF400" s="20"/>
      <c r="AG400" s="20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48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392"/>
      <c r="AE401" s="20"/>
      <c r="AF401" s="20"/>
      <c r="AG401" s="20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48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392"/>
      <c r="AE402" s="20"/>
      <c r="AF402" s="20"/>
      <c r="AG402" s="20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48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392"/>
      <c r="AE403" s="20"/>
      <c r="AF403" s="20"/>
      <c r="AG403" s="20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48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392"/>
      <c r="AE404" s="20"/>
      <c r="AF404" s="20"/>
      <c r="AG404" s="20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48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392"/>
      <c r="AE405" s="20"/>
      <c r="AF405" s="20"/>
      <c r="AG405" s="20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48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392"/>
      <c r="AE406" s="20"/>
      <c r="AF406" s="20"/>
      <c r="AG406" s="20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48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392"/>
      <c r="AE407" s="20"/>
      <c r="AF407" s="20"/>
      <c r="AG407" s="20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48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392"/>
      <c r="AE408" s="20"/>
      <c r="AF408" s="20"/>
      <c r="AG408" s="20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48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392"/>
      <c r="AE409" s="20"/>
      <c r="AF409" s="20"/>
      <c r="AG409" s="20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48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392"/>
      <c r="AE410" s="20"/>
      <c r="AF410" s="20"/>
      <c r="AG410" s="20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48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392"/>
      <c r="AE411" s="20"/>
      <c r="AF411" s="20"/>
      <c r="AG411" s="20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48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392"/>
      <c r="AE412" s="20"/>
      <c r="AF412" s="20"/>
      <c r="AG412" s="20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48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392"/>
      <c r="AE413" s="20"/>
      <c r="AF413" s="20"/>
      <c r="AG413" s="20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48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392"/>
      <c r="AE414" s="20"/>
      <c r="AF414" s="20"/>
      <c r="AG414" s="20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48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392"/>
      <c r="AE415" s="20"/>
      <c r="AF415" s="20"/>
      <c r="AG415" s="20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48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392"/>
      <c r="AE416" s="20"/>
      <c r="AF416" s="20"/>
      <c r="AG416" s="20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48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392"/>
      <c r="AE417" s="20"/>
      <c r="AF417" s="20"/>
      <c r="AG417" s="20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48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392"/>
      <c r="AE418" s="20"/>
      <c r="AF418" s="20"/>
      <c r="AG418" s="20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48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392"/>
      <c r="AE419" s="20"/>
      <c r="AF419" s="20"/>
      <c r="AG419" s="20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48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392"/>
      <c r="AE420" s="20"/>
      <c r="AF420" s="20"/>
      <c r="AG420" s="20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48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392"/>
      <c r="AE421" s="20"/>
      <c r="AF421" s="20"/>
      <c r="AG421" s="20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48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392"/>
      <c r="AE422" s="20"/>
      <c r="AF422" s="20"/>
      <c r="AG422" s="20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48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392"/>
      <c r="AE423" s="20"/>
      <c r="AF423" s="20"/>
      <c r="AG423" s="20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48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392"/>
      <c r="AE424" s="20"/>
      <c r="AF424" s="20"/>
      <c r="AG424" s="20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48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392"/>
      <c r="AE425" s="20"/>
      <c r="AF425" s="20"/>
      <c r="AG425" s="20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48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392"/>
      <c r="AE426" s="20"/>
      <c r="AF426" s="20"/>
      <c r="AG426" s="20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48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392"/>
      <c r="AE427" s="20"/>
      <c r="AF427" s="20"/>
      <c r="AG427" s="20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48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392"/>
      <c r="AE428" s="20"/>
      <c r="AF428" s="20"/>
      <c r="AG428" s="20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48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392"/>
      <c r="AE429" s="20"/>
      <c r="AF429" s="20"/>
      <c r="AG429" s="20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48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392"/>
      <c r="AE430" s="20"/>
      <c r="AF430" s="20"/>
      <c r="AG430" s="20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48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392"/>
      <c r="AE431" s="20"/>
      <c r="AF431" s="20"/>
      <c r="AG431" s="20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48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392"/>
      <c r="AE432" s="20"/>
      <c r="AF432" s="20"/>
      <c r="AG432" s="20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48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392"/>
      <c r="AE433" s="20"/>
      <c r="AF433" s="20"/>
      <c r="AG433" s="20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48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392"/>
      <c r="AE434" s="20"/>
      <c r="AF434" s="20"/>
      <c r="AG434" s="20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48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392"/>
      <c r="AE435" s="20"/>
      <c r="AF435" s="20"/>
      <c r="AG435" s="20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48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392"/>
      <c r="AE436" s="20"/>
      <c r="AF436" s="20"/>
      <c r="AG436" s="20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48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392"/>
      <c r="AE437" s="20"/>
      <c r="AF437" s="20"/>
      <c r="AG437" s="20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48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392"/>
      <c r="AE438" s="20"/>
      <c r="AF438" s="20"/>
      <c r="AG438" s="20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48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392"/>
      <c r="AE439" s="20"/>
      <c r="AF439" s="20"/>
      <c r="AG439" s="20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48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392"/>
      <c r="AE440" s="20"/>
      <c r="AF440" s="20"/>
      <c r="AG440" s="20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48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392"/>
      <c r="AE441" s="20"/>
      <c r="AF441" s="20"/>
      <c r="AG441" s="20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48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392"/>
      <c r="AE442" s="20"/>
      <c r="AF442" s="20"/>
      <c r="AG442" s="20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48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392"/>
      <c r="AE443" s="20"/>
      <c r="AF443" s="20"/>
      <c r="AG443" s="20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48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392"/>
      <c r="AE444" s="20"/>
      <c r="AF444" s="20"/>
      <c r="AG444" s="20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48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392"/>
      <c r="AE445" s="20"/>
      <c r="AF445" s="20"/>
      <c r="AG445" s="20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48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392"/>
      <c r="AE446" s="20"/>
      <c r="AF446" s="20"/>
      <c r="AG446" s="20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48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392"/>
      <c r="AE447" s="20"/>
      <c r="AF447" s="20"/>
      <c r="AG447" s="20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48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392"/>
      <c r="AE448" s="20"/>
      <c r="AF448" s="20"/>
      <c r="AG448" s="20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48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392"/>
      <c r="AE449" s="20"/>
      <c r="AF449" s="20"/>
      <c r="AG449" s="20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48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392"/>
      <c r="AE450" s="20"/>
      <c r="AF450" s="20"/>
      <c r="AG450" s="20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48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392"/>
      <c r="AE451" s="20"/>
      <c r="AF451" s="20"/>
      <c r="AG451" s="20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48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392"/>
      <c r="AE452" s="20"/>
      <c r="AF452" s="20"/>
      <c r="AG452" s="20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48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392"/>
      <c r="AE453" s="20"/>
      <c r="AF453" s="20"/>
      <c r="AG453" s="20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48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392"/>
      <c r="AE454" s="20"/>
      <c r="AF454" s="20"/>
      <c r="AG454" s="20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48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392"/>
      <c r="AE455" s="20"/>
      <c r="AF455" s="20"/>
      <c r="AG455" s="20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48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392"/>
      <c r="AE456" s="20"/>
      <c r="AF456" s="20"/>
      <c r="AG456" s="20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48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392"/>
      <c r="AE457" s="20"/>
      <c r="AF457" s="20"/>
      <c r="AG457" s="20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48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392"/>
      <c r="AE458" s="20"/>
      <c r="AF458" s="20"/>
      <c r="AG458" s="20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48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392"/>
      <c r="AE459" s="20"/>
      <c r="AF459" s="20"/>
      <c r="AG459" s="20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48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392"/>
      <c r="AE460" s="20"/>
      <c r="AF460" s="20"/>
      <c r="AG460" s="20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48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392"/>
      <c r="AE461" s="20"/>
      <c r="AF461" s="20"/>
      <c r="AG461" s="20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48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392"/>
      <c r="AE462" s="20"/>
      <c r="AF462" s="20"/>
      <c r="AG462" s="20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48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392"/>
      <c r="AE463" s="20"/>
      <c r="AF463" s="20"/>
      <c r="AG463" s="20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48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392"/>
      <c r="AE464" s="20"/>
      <c r="AF464" s="20"/>
      <c r="AG464" s="20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48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392"/>
      <c r="AE465" s="20"/>
      <c r="AF465" s="20"/>
      <c r="AG465" s="20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48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392"/>
      <c r="AE466" s="20"/>
      <c r="AF466" s="20"/>
      <c r="AG466" s="20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48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392"/>
      <c r="AE467" s="20"/>
      <c r="AF467" s="20"/>
      <c r="AG467" s="20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48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392"/>
      <c r="AE468" s="20"/>
      <c r="AF468" s="20"/>
      <c r="AG468" s="20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48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392"/>
      <c r="AE469" s="20"/>
      <c r="AF469" s="20"/>
      <c r="AG469" s="20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48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392"/>
      <c r="AE470" s="20"/>
      <c r="AF470" s="20"/>
      <c r="AG470" s="20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48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392"/>
      <c r="AE471" s="20"/>
      <c r="AF471" s="20"/>
      <c r="AG471" s="20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48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392"/>
      <c r="AE472" s="20"/>
      <c r="AF472" s="20"/>
      <c r="AG472" s="20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48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392"/>
      <c r="AE473" s="20"/>
      <c r="AF473" s="20"/>
      <c r="AG473" s="20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48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392"/>
      <c r="AE474" s="20"/>
      <c r="AF474" s="20"/>
      <c r="AG474" s="20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48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392"/>
      <c r="AE475" s="20"/>
      <c r="AF475" s="20"/>
      <c r="AG475" s="20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48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392"/>
      <c r="AE476" s="20"/>
      <c r="AF476" s="20"/>
      <c r="AG476" s="20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48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392"/>
      <c r="AE477" s="20"/>
      <c r="AF477" s="20"/>
      <c r="AG477" s="20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48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392"/>
      <c r="AE478" s="20"/>
      <c r="AF478" s="20"/>
      <c r="AG478" s="20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48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392"/>
      <c r="AE479" s="20"/>
      <c r="AF479" s="20"/>
      <c r="AG479" s="20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48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392"/>
      <c r="AE480" s="20"/>
      <c r="AF480" s="20"/>
      <c r="AG480" s="20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48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392"/>
      <c r="AE481" s="20"/>
      <c r="AF481" s="20"/>
      <c r="AG481" s="20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48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392"/>
      <c r="AE482" s="20"/>
      <c r="AF482" s="20"/>
      <c r="AG482" s="20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48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392"/>
      <c r="AE483" s="20"/>
      <c r="AF483" s="20"/>
      <c r="AG483" s="20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48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392"/>
      <c r="AE484" s="20"/>
      <c r="AF484" s="20"/>
      <c r="AG484" s="20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48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392"/>
      <c r="AE485" s="20"/>
      <c r="AF485" s="20"/>
      <c r="AG485" s="20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48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392"/>
      <c r="AE486" s="20"/>
      <c r="AF486" s="20"/>
      <c r="AG486" s="20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48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392"/>
      <c r="AE487" s="20"/>
      <c r="AF487" s="20"/>
      <c r="AG487" s="20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48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392"/>
      <c r="AE488" s="20"/>
      <c r="AF488" s="20"/>
      <c r="AG488" s="20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48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392"/>
      <c r="AE489" s="20"/>
      <c r="AF489" s="20"/>
      <c r="AG489" s="20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48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392"/>
      <c r="AE490" s="20"/>
      <c r="AF490" s="20"/>
      <c r="AG490" s="20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48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392"/>
      <c r="AE491" s="20"/>
      <c r="AF491" s="20"/>
      <c r="AG491" s="20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48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392"/>
      <c r="AE492" s="20"/>
      <c r="AF492" s="20"/>
      <c r="AG492" s="20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48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392"/>
      <c r="AE493" s="20"/>
      <c r="AF493" s="20"/>
      <c r="AG493" s="20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48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392"/>
      <c r="AE494" s="20"/>
      <c r="AF494" s="20"/>
      <c r="AG494" s="20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48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392"/>
      <c r="AE495" s="20"/>
      <c r="AF495" s="20"/>
      <c r="AG495" s="20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48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392"/>
      <c r="AE496" s="20"/>
      <c r="AF496" s="20"/>
      <c r="AG496" s="20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48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392"/>
      <c r="AE497" s="20"/>
      <c r="AF497" s="20"/>
      <c r="AG497" s="20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48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392"/>
      <c r="AE498" s="20"/>
      <c r="AF498" s="20"/>
      <c r="AG498" s="20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48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392"/>
      <c r="AE499" s="20"/>
      <c r="AF499" s="20"/>
      <c r="AG499" s="20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48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392"/>
      <c r="AE500" s="20"/>
      <c r="AF500" s="20"/>
      <c r="AG500" s="20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48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392"/>
      <c r="AE501" s="20"/>
      <c r="AF501" s="20"/>
      <c r="AG501" s="20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48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392"/>
      <c r="AE502" s="20"/>
      <c r="AF502" s="20"/>
      <c r="AG502" s="20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48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392"/>
      <c r="AE503" s="20"/>
      <c r="AF503" s="20"/>
      <c r="AG503" s="20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48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392"/>
      <c r="AE504" s="20"/>
      <c r="AF504" s="20"/>
      <c r="AG504" s="20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48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392"/>
      <c r="AE505" s="20"/>
      <c r="AF505" s="20"/>
      <c r="AG505" s="20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48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392"/>
      <c r="AE506" s="20"/>
      <c r="AF506" s="20"/>
      <c r="AG506" s="20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48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392"/>
      <c r="AE507" s="20"/>
      <c r="AF507" s="20"/>
      <c r="AG507" s="20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48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392"/>
      <c r="AE508" s="20"/>
      <c r="AF508" s="20"/>
      <c r="AG508" s="20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48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392"/>
      <c r="AE509" s="20"/>
      <c r="AF509" s="20"/>
      <c r="AG509" s="20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48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392"/>
      <c r="AE510" s="20"/>
      <c r="AF510" s="20"/>
      <c r="AG510" s="20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48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392"/>
      <c r="AE511" s="20"/>
      <c r="AF511" s="20"/>
      <c r="AG511" s="20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48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392"/>
      <c r="AE512" s="20"/>
      <c r="AF512" s="20"/>
      <c r="AG512" s="20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48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392"/>
      <c r="AE513" s="20"/>
      <c r="AF513" s="20"/>
      <c r="AG513" s="20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48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392"/>
      <c r="AE514" s="20"/>
      <c r="AF514" s="20"/>
      <c r="AG514" s="20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48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392"/>
      <c r="AE515" s="20"/>
      <c r="AF515" s="20"/>
      <c r="AG515" s="20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48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392"/>
      <c r="AE516" s="20"/>
      <c r="AF516" s="20"/>
      <c r="AG516" s="20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48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392"/>
      <c r="AE517" s="20"/>
      <c r="AF517" s="20"/>
      <c r="AG517" s="20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48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392"/>
      <c r="AE518" s="20"/>
      <c r="AF518" s="20"/>
      <c r="AG518" s="20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48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392"/>
      <c r="AE519" s="20"/>
      <c r="AF519" s="20"/>
      <c r="AG519" s="20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48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392"/>
      <c r="AE520" s="20"/>
      <c r="AF520" s="20"/>
      <c r="AG520" s="20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48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392"/>
      <c r="AE521" s="20"/>
      <c r="AF521" s="20"/>
      <c r="AG521" s="20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48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392"/>
      <c r="AE522" s="20"/>
      <c r="AF522" s="20"/>
      <c r="AG522" s="20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48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392"/>
      <c r="AE523" s="20"/>
      <c r="AF523" s="20"/>
      <c r="AG523" s="20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48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392"/>
      <c r="AE524" s="20"/>
      <c r="AF524" s="20"/>
      <c r="AG524" s="20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48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392"/>
      <c r="AE525" s="20"/>
      <c r="AF525" s="20"/>
      <c r="AG525" s="20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48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392"/>
      <c r="AE526" s="20"/>
      <c r="AF526" s="20"/>
      <c r="AG526" s="20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48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392"/>
      <c r="AE527" s="20"/>
      <c r="AF527" s="20"/>
      <c r="AG527" s="20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48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392"/>
      <c r="AE528" s="20"/>
      <c r="AF528" s="20"/>
      <c r="AG528" s="20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48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392"/>
      <c r="AE529" s="20"/>
      <c r="AF529" s="20"/>
      <c r="AG529" s="20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48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392"/>
      <c r="AE530" s="20"/>
      <c r="AF530" s="20"/>
      <c r="AG530" s="20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48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392"/>
      <c r="AE531" s="20"/>
      <c r="AF531" s="20"/>
      <c r="AG531" s="20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48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392"/>
      <c r="AE532" s="20"/>
      <c r="AF532" s="20"/>
      <c r="AG532" s="20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48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392"/>
      <c r="AE533" s="20"/>
      <c r="AF533" s="20"/>
      <c r="AG533" s="20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48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392"/>
      <c r="AE534" s="20"/>
      <c r="AF534" s="20"/>
      <c r="AG534" s="20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48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392"/>
      <c r="AE535" s="20"/>
      <c r="AF535" s="20"/>
      <c r="AG535" s="20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48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392"/>
      <c r="AE536" s="20"/>
      <c r="AF536" s="20"/>
      <c r="AG536" s="20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48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392"/>
      <c r="AE537" s="20"/>
      <c r="AF537" s="20"/>
      <c r="AG537" s="20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48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392"/>
      <c r="AE538" s="20"/>
      <c r="AF538" s="20"/>
      <c r="AG538" s="20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48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392"/>
      <c r="AE539" s="20"/>
      <c r="AF539" s="20"/>
      <c r="AG539" s="20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48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392"/>
      <c r="AE540" s="20"/>
      <c r="AF540" s="20"/>
      <c r="AG540" s="20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48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392"/>
      <c r="AE541" s="20"/>
      <c r="AF541" s="20"/>
      <c r="AG541" s="20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48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392"/>
      <c r="AE542" s="20"/>
      <c r="AF542" s="20"/>
      <c r="AG542" s="20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48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392"/>
      <c r="AE543" s="20"/>
      <c r="AF543" s="20"/>
      <c r="AG543" s="20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48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392"/>
      <c r="AE544" s="20"/>
      <c r="AF544" s="20"/>
      <c r="AG544" s="20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48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392"/>
      <c r="AE545" s="20"/>
      <c r="AF545" s="20"/>
      <c r="AG545" s="20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48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392"/>
      <c r="AE546" s="20"/>
      <c r="AF546" s="20"/>
      <c r="AG546" s="20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48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392"/>
      <c r="AE547" s="20"/>
      <c r="AF547" s="20"/>
      <c r="AG547" s="20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48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392"/>
      <c r="AE548" s="20"/>
      <c r="AF548" s="20"/>
      <c r="AG548" s="20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48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392"/>
      <c r="AE549" s="20"/>
      <c r="AF549" s="20"/>
      <c r="AG549" s="20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48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392"/>
      <c r="AE550" s="20"/>
      <c r="AF550" s="20"/>
      <c r="AG550" s="20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48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392"/>
      <c r="AE551" s="20"/>
      <c r="AF551" s="20"/>
      <c r="AG551" s="20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48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392"/>
      <c r="AE552" s="20"/>
      <c r="AF552" s="20"/>
      <c r="AG552" s="20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48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392"/>
      <c r="AE553" s="20"/>
      <c r="AF553" s="20"/>
      <c r="AG553" s="20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48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392"/>
      <c r="AE554" s="20"/>
      <c r="AF554" s="20"/>
      <c r="AG554" s="20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48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392"/>
      <c r="AE555" s="20"/>
      <c r="AF555" s="20"/>
      <c r="AG555" s="20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48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392"/>
      <c r="AE556" s="20"/>
      <c r="AF556" s="20"/>
      <c r="AG556" s="20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48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392"/>
      <c r="AE557" s="20"/>
      <c r="AF557" s="20"/>
      <c r="AG557" s="20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48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392"/>
      <c r="AE558" s="20"/>
      <c r="AF558" s="20"/>
      <c r="AG558" s="20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48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392"/>
      <c r="AE559" s="20"/>
      <c r="AF559" s="20"/>
      <c r="AG559" s="20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48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392"/>
      <c r="AE560" s="20"/>
      <c r="AF560" s="20"/>
      <c r="AG560" s="20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48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392"/>
      <c r="AE561" s="20"/>
      <c r="AF561" s="20"/>
      <c r="AG561" s="20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48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392"/>
      <c r="AE562" s="20"/>
      <c r="AF562" s="20"/>
      <c r="AG562" s="20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48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392"/>
      <c r="AE563" s="20"/>
      <c r="AF563" s="20"/>
      <c r="AG563" s="20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48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392"/>
      <c r="AE564" s="20"/>
      <c r="AF564" s="20"/>
      <c r="AG564" s="20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48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392"/>
      <c r="AE565" s="20"/>
      <c r="AF565" s="20"/>
      <c r="AG565" s="20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48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392"/>
      <c r="AE566" s="20"/>
      <c r="AF566" s="20"/>
      <c r="AG566" s="20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48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392"/>
      <c r="AE567" s="20"/>
      <c r="AF567" s="20"/>
      <c r="AG567" s="20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48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392"/>
      <c r="AE568" s="20"/>
      <c r="AF568" s="20"/>
      <c r="AG568" s="20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48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392"/>
      <c r="AE569" s="20"/>
      <c r="AF569" s="20"/>
      <c r="AG569" s="20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48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392"/>
      <c r="AE570" s="20"/>
      <c r="AF570" s="20"/>
      <c r="AG570" s="20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48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392"/>
      <c r="AE571" s="20"/>
      <c r="AF571" s="20"/>
      <c r="AG571" s="20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48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392"/>
      <c r="AE572" s="20"/>
      <c r="AF572" s="20"/>
      <c r="AG572" s="20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48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392"/>
      <c r="AE573" s="20"/>
      <c r="AF573" s="20"/>
      <c r="AG573" s="20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48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392"/>
      <c r="AE574" s="20"/>
      <c r="AF574" s="20"/>
      <c r="AG574" s="20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48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392"/>
      <c r="AE575" s="20"/>
      <c r="AF575" s="20"/>
      <c r="AG575" s="20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48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392"/>
      <c r="AE576" s="20"/>
      <c r="AF576" s="20"/>
      <c r="AG576" s="20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48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392"/>
      <c r="AE577" s="20"/>
      <c r="AF577" s="20"/>
      <c r="AG577" s="20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48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392"/>
      <c r="AE578" s="20"/>
      <c r="AF578" s="20"/>
      <c r="AG578" s="20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48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392"/>
      <c r="AE579" s="20"/>
      <c r="AF579" s="20"/>
      <c r="AG579" s="20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48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392"/>
      <c r="AE580" s="20"/>
      <c r="AF580" s="20"/>
      <c r="AG580" s="20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48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392"/>
      <c r="AE581" s="20"/>
      <c r="AF581" s="20"/>
      <c r="AG581" s="20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48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392"/>
      <c r="AE582" s="20"/>
      <c r="AF582" s="20"/>
      <c r="AG582" s="20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48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392"/>
      <c r="AE583" s="20"/>
      <c r="AF583" s="20"/>
      <c r="AG583" s="20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48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392"/>
      <c r="AE584" s="20"/>
      <c r="AF584" s="20"/>
      <c r="AG584" s="20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48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392"/>
      <c r="AE585" s="20"/>
      <c r="AF585" s="20"/>
      <c r="AG585" s="20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48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392"/>
      <c r="AE586" s="20"/>
      <c r="AF586" s="20"/>
      <c r="AG586" s="20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48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392"/>
      <c r="AE587" s="20"/>
      <c r="AF587" s="20"/>
      <c r="AG587" s="20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48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392"/>
      <c r="AE588" s="20"/>
      <c r="AF588" s="20"/>
      <c r="AG588" s="20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48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392"/>
      <c r="AE589" s="20"/>
      <c r="AF589" s="20"/>
      <c r="AG589" s="20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48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392"/>
      <c r="AE590" s="20"/>
      <c r="AF590" s="20"/>
      <c r="AG590" s="20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48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392"/>
      <c r="AE591" s="20"/>
      <c r="AF591" s="20"/>
      <c r="AG591" s="20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48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392"/>
      <c r="AE592" s="20"/>
      <c r="AF592" s="20"/>
      <c r="AG592" s="20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48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392"/>
      <c r="AE593" s="20"/>
      <c r="AF593" s="20"/>
      <c r="AG593" s="20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48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392"/>
      <c r="AE594" s="20"/>
      <c r="AF594" s="20"/>
      <c r="AG594" s="20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48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392"/>
      <c r="AE595" s="20"/>
      <c r="AF595" s="20"/>
      <c r="AG595" s="20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48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392"/>
      <c r="AE596" s="20"/>
      <c r="AF596" s="20"/>
      <c r="AG596" s="20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48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392"/>
      <c r="AE597" s="20"/>
      <c r="AF597" s="20"/>
      <c r="AG597" s="20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48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392"/>
      <c r="AE598" s="20"/>
      <c r="AF598" s="20"/>
      <c r="AG598" s="20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48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392"/>
      <c r="AE599" s="20"/>
      <c r="AF599" s="20"/>
      <c r="AG599" s="20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48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392"/>
      <c r="AE600" s="20"/>
      <c r="AF600" s="20"/>
      <c r="AG600" s="20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48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392"/>
      <c r="AE601" s="20"/>
      <c r="AF601" s="20"/>
      <c r="AG601" s="20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48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392"/>
      <c r="AE602" s="20"/>
      <c r="AF602" s="20"/>
      <c r="AG602" s="20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48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392"/>
      <c r="AE603" s="20"/>
      <c r="AF603" s="20"/>
      <c r="AG603" s="20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48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392"/>
      <c r="AE604" s="20"/>
      <c r="AF604" s="20"/>
      <c r="AG604" s="20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48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392"/>
      <c r="AE605" s="20"/>
      <c r="AF605" s="20"/>
      <c r="AG605" s="20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48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392"/>
      <c r="AE606" s="20"/>
      <c r="AF606" s="20"/>
      <c r="AG606" s="20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48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392"/>
      <c r="AE607" s="20"/>
      <c r="AF607" s="20"/>
      <c r="AG607" s="20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48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392"/>
      <c r="AE608" s="20"/>
      <c r="AF608" s="20"/>
      <c r="AG608" s="20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48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392"/>
      <c r="AE609" s="20"/>
      <c r="AF609" s="20"/>
      <c r="AG609" s="20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48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392"/>
      <c r="AE610" s="20"/>
      <c r="AF610" s="20"/>
      <c r="AG610" s="20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48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392"/>
      <c r="AE611" s="20"/>
      <c r="AF611" s="20"/>
      <c r="AG611" s="20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48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392"/>
      <c r="AE612" s="20"/>
      <c r="AF612" s="20"/>
      <c r="AG612" s="20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48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392"/>
      <c r="AE613" s="20"/>
      <c r="AF613" s="20"/>
      <c r="AG613" s="20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48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392"/>
      <c r="AE614" s="20"/>
      <c r="AF614" s="20"/>
      <c r="AG614" s="20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48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392"/>
      <c r="AE615" s="20"/>
      <c r="AF615" s="20"/>
      <c r="AG615" s="20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48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392"/>
      <c r="AE616" s="20"/>
      <c r="AF616" s="20"/>
      <c r="AG616" s="20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48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392"/>
      <c r="AE617" s="20"/>
      <c r="AF617" s="20"/>
      <c r="AG617" s="20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48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392"/>
      <c r="AE618" s="20"/>
      <c r="AF618" s="20"/>
      <c r="AG618" s="20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48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392"/>
      <c r="AE619" s="20"/>
      <c r="AF619" s="20"/>
      <c r="AG619" s="20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48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392"/>
      <c r="AE620" s="20"/>
      <c r="AF620" s="20"/>
      <c r="AG620" s="20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48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392"/>
      <c r="AE621" s="20"/>
      <c r="AF621" s="20"/>
      <c r="AG621" s="20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48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392"/>
      <c r="AE622" s="20"/>
      <c r="AF622" s="20"/>
      <c r="AG622" s="20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48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392"/>
      <c r="AE623" s="20"/>
      <c r="AF623" s="20"/>
      <c r="AG623" s="20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48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392"/>
      <c r="AE624" s="20"/>
      <c r="AF624" s="20"/>
      <c r="AG624" s="20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48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392"/>
      <c r="AE625" s="20"/>
      <c r="AF625" s="20"/>
      <c r="AG625" s="20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48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392"/>
      <c r="AE626" s="20"/>
      <c r="AF626" s="20"/>
      <c r="AG626" s="20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48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392"/>
      <c r="AE627" s="20"/>
      <c r="AF627" s="20"/>
      <c r="AG627" s="20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48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392"/>
      <c r="AE628" s="20"/>
      <c r="AF628" s="20"/>
      <c r="AG628" s="20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48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392"/>
      <c r="AE629" s="20"/>
      <c r="AF629" s="20"/>
      <c r="AG629" s="20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48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392"/>
      <c r="AE630" s="20"/>
      <c r="AF630" s="20"/>
      <c r="AG630" s="20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48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392"/>
      <c r="AE631" s="20"/>
      <c r="AF631" s="20"/>
      <c r="AG631" s="20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48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392"/>
      <c r="AE632" s="20"/>
      <c r="AF632" s="20"/>
      <c r="AG632" s="20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48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392"/>
      <c r="AE633" s="20"/>
      <c r="AF633" s="20"/>
      <c r="AG633" s="20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48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392"/>
      <c r="AE634" s="20"/>
      <c r="AF634" s="20"/>
      <c r="AG634" s="20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48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392"/>
      <c r="AE635" s="20"/>
      <c r="AF635" s="20"/>
      <c r="AG635" s="20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48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392"/>
      <c r="AE636" s="20"/>
      <c r="AF636" s="20"/>
      <c r="AG636" s="20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48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392"/>
      <c r="AE637" s="20"/>
      <c r="AF637" s="20"/>
      <c r="AG637" s="20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48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392"/>
      <c r="AE638" s="20"/>
      <c r="AF638" s="20"/>
      <c r="AG638" s="20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48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392"/>
      <c r="AE639" s="20"/>
      <c r="AF639" s="20"/>
      <c r="AG639" s="20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48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392"/>
      <c r="AE640" s="20"/>
      <c r="AF640" s="20"/>
      <c r="AG640" s="20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48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392"/>
      <c r="AE641" s="20"/>
      <c r="AF641" s="20"/>
      <c r="AG641" s="20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48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392"/>
      <c r="AE642" s="20"/>
      <c r="AF642" s="20"/>
      <c r="AG642" s="20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48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392"/>
      <c r="AE643" s="20"/>
      <c r="AF643" s="20"/>
      <c r="AG643" s="20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48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392"/>
      <c r="AE644" s="20"/>
      <c r="AF644" s="20"/>
      <c r="AG644" s="20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48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392"/>
      <c r="AE645" s="20"/>
      <c r="AF645" s="20"/>
      <c r="AG645" s="20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48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392"/>
      <c r="AE646" s="20"/>
      <c r="AF646" s="20"/>
      <c r="AG646" s="20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48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392"/>
      <c r="AE647" s="20"/>
      <c r="AF647" s="20"/>
      <c r="AG647" s="20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48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392"/>
      <c r="AE648" s="20"/>
      <c r="AF648" s="20"/>
      <c r="AG648" s="20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48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392"/>
      <c r="AE649" s="20"/>
      <c r="AF649" s="20"/>
      <c r="AG649" s="20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48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392"/>
      <c r="AE650" s="20"/>
      <c r="AF650" s="20"/>
      <c r="AG650" s="20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48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392"/>
      <c r="AE651" s="20"/>
      <c r="AF651" s="20"/>
      <c r="AG651" s="20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48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392"/>
      <c r="AE652" s="20"/>
      <c r="AF652" s="20"/>
      <c r="AG652" s="20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48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392"/>
      <c r="AE653" s="20"/>
      <c r="AF653" s="20"/>
      <c r="AG653" s="20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48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392"/>
      <c r="AE654" s="20"/>
      <c r="AF654" s="20"/>
      <c r="AG654" s="20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48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392"/>
      <c r="AE655" s="20"/>
      <c r="AF655" s="20"/>
      <c r="AG655" s="20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48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392"/>
      <c r="AE656" s="20"/>
      <c r="AF656" s="20"/>
      <c r="AG656" s="20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48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392"/>
      <c r="AE657" s="20"/>
      <c r="AF657" s="20"/>
      <c r="AG657" s="20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48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392"/>
      <c r="AE658" s="20"/>
      <c r="AF658" s="20"/>
      <c r="AG658" s="20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48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392"/>
      <c r="AE659" s="20"/>
      <c r="AF659" s="20"/>
      <c r="AG659" s="20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48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392"/>
      <c r="AE660" s="20"/>
      <c r="AF660" s="20"/>
      <c r="AG660" s="20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48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392"/>
      <c r="AE661" s="20"/>
      <c r="AF661" s="20"/>
      <c r="AG661" s="20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48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392"/>
      <c r="AE662" s="20"/>
      <c r="AF662" s="20"/>
      <c r="AG662" s="20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48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392"/>
      <c r="AE663" s="20"/>
      <c r="AF663" s="20"/>
      <c r="AG663" s="20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48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392"/>
      <c r="AE664" s="20"/>
      <c r="AF664" s="20"/>
      <c r="AG664" s="20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48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392"/>
      <c r="AE665" s="20"/>
      <c r="AF665" s="20"/>
      <c r="AG665" s="20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48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392"/>
      <c r="AE666" s="20"/>
      <c r="AF666" s="20"/>
      <c r="AG666" s="20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48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392"/>
      <c r="AE667" s="20"/>
      <c r="AF667" s="20"/>
      <c r="AG667" s="20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48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392"/>
      <c r="AE668" s="20"/>
      <c r="AF668" s="20"/>
      <c r="AG668" s="20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48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392"/>
      <c r="AE669" s="20"/>
      <c r="AF669" s="20"/>
      <c r="AG669" s="20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48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392"/>
      <c r="AE670" s="20"/>
      <c r="AF670" s="20"/>
      <c r="AG670" s="20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48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392"/>
      <c r="AE671" s="20"/>
      <c r="AF671" s="20"/>
      <c r="AG671" s="20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48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392"/>
      <c r="AE672" s="20"/>
      <c r="AF672" s="20"/>
      <c r="AG672" s="20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48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392"/>
      <c r="AE673" s="20"/>
      <c r="AF673" s="20"/>
      <c r="AG673" s="20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48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392"/>
      <c r="AE674" s="20"/>
      <c r="AF674" s="20"/>
      <c r="AG674" s="20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48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392"/>
      <c r="AE675" s="20"/>
      <c r="AF675" s="20"/>
      <c r="AG675" s="20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48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392"/>
      <c r="AE676" s="20"/>
      <c r="AF676" s="20"/>
      <c r="AG676" s="20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48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392"/>
      <c r="AE677" s="20"/>
      <c r="AF677" s="20"/>
      <c r="AG677" s="20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48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392"/>
      <c r="AE678" s="20"/>
      <c r="AF678" s="20"/>
      <c r="AG678" s="20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48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392"/>
      <c r="AE679" s="20"/>
      <c r="AF679" s="20"/>
      <c r="AG679" s="20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48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392"/>
      <c r="AE680" s="20"/>
      <c r="AF680" s="20"/>
      <c r="AG680" s="20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48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392"/>
      <c r="AE681" s="20"/>
      <c r="AF681" s="20"/>
      <c r="AG681" s="20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48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392"/>
      <c r="AE682" s="20"/>
      <c r="AF682" s="20"/>
      <c r="AG682" s="20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48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392"/>
      <c r="AE683" s="20"/>
      <c r="AF683" s="20"/>
      <c r="AG683" s="20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48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392"/>
      <c r="AE684" s="20"/>
      <c r="AF684" s="20"/>
      <c r="AG684" s="20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48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392"/>
      <c r="AE685" s="20"/>
      <c r="AF685" s="20"/>
      <c r="AG685" s="20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48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392"/>
      <c r="AE686" s="20"/>
      <c r="AF686" s="20"/>
      <c r="AG686" s="20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48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392"/>
      <c r="AE687" s="20"/>
      <c r="AF687" s="20"/>
      <c r="AG687" s="20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48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392"/>
      <c r="AE688" s="20"/>
      <c r="AF688" s="20"/>
      <c r="AG688" s="20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48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392"/>
      <c r="AE689" s="20"/>
      <c r="AF689" s="20"/>
      <c r="AG689" s="20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48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392"/>
      <c r="AE690" s="20"/>
      <c r="AF690" s="20"/>
      <c r="AG690" s="20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48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392"/>
      <c r="AE691" s="20"/>
      <c r="AF691" s="20"/>
      <c r="AG691" s="20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48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392"/>
      <c r="AE692" s="20"/>
      <c r="AF692" s="20"/>
      <c r="AG692" s="20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48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392"/>
      <c r="AE693" s="20"/>
      <c r="AF693" s="20"/>
      <c r="AG693" s="20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48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392"/>
      <c r="AE694" s="20"/>
      <c r="AF694" s="20"/>
      <c r="AG694" s="20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48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392"/>
      <c r="AE695" s="20"/>
      <c r="AF695" s="20"/>
      <c r="AG695" s="20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48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392"/>
      <c r="AE696" s="20"/>
      <c r="AF696" s="20"/>
      <c r="AG696" s="20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48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392"/>
      <c r="AE697" s="20"/>
      <c r="AF697" s="20"/>
      <c r="AG697" s="20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48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392"/>
      <c r="AE698" s="20"/>
      <c r="AF698" s="20"/>
      <c r="AG698" s="20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48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392"/>
      <c r="AE699" s="20"/>
      <c r="AF699" s="20"/>
      <c r="AG699" s="20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48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392"/>
      <c r="AE700" s="20"/>
      <c r="AF700" s="20"/>
      <c r="AG700" s="20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48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392"/>
      <c r="AE701" s="20"/>
      <c r="AF701" s="20"/>
      <c r="AG701" s="20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48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392"/>
      <c r="AE702" s="20"/>
      <c r="AF702" s="20"/>
      <c r="AG702" s="20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48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392"/>
      <c r="AE703" s="20"/>
      <c r="AF703" s="20"/>
      <c r="AG703" s="20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48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392"/>
      <c r="AE704" s="20"/>
      <c r="AF704" s="20"/>
      <c r="AG704" s="20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48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392"/>
      <c r="AE705" s="20"/>
      <c r="AF705" s="20"/>
      <c r="AG705" s="20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48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392"/>
      <c r="AE706" s="20"/>
      <c r="AF706" s="20"/>
      <c r="AG706" s="20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48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392"/>
      <c r="AE707" s="20"/>
      <c r="AF707" s="20"/>
      <c r="AG707" s="20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48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392"/>
      <c r="AE708" s="20"/>
      <c r="AF708" s="20"/>
      <c r="AG708" s="20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48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392"/>
      <c r="AE709" s="20"/>
      <c r="AF709" s="20"/>
      <c r="AG709" s="20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48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392"/>
      <c r="AE710" s="20"/>
      <c r="AF710" s="20"/>
      <c r="AG710" s="20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48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392"/>
      <c r="AE711" s="20"/>
      <c r="AF711" s="20"/>
      <c r="AG711" s="20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48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392"/>
      <c r="AE712" s="20"/>
      <c r="AF712" s="20"/>
      <c r="AG712" s="20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48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392"/>
      <c r="AE713" s="20"/>
      <c r="AF713" s="20"/>
      <c r="AG713" s="20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48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392"/>
      <c r="AE714" s="20"/>
      <c r="AF714" s="20"/>
      <c r="AG714" s="20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48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392"/>
      <c r="AE715" s="20"/>
      <c r="AF715" s="20"/>
      <c r="AG715" s="20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48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392"/>
      <c r="AE716" s="20"/>
      <c r="AF716" s="20"/>
      <c r="AG716" s="20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48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392"/>
      <c r="AE717" s="20"/>
      <c r="AF717" s="20"/>
      <c r="AG717" s="20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48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392"/>
      <c r="AE718" s="20"/>
      <c r="AF718" s="20"/>
      <c r="AG718" s="20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48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392"/>
      <c r="AE719" s="20"/>
      <c r="AF719" s="20"/>
      <c r="AG719" s="20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48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392"/>
      <c r="AE720" s="20"/>
      <c r="AF720" s="20"/>
      <c r="AG720" s="20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48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392"/>
      <c r="AE721" s="20"/>
      <c r="AF721" s="20"/>
      <c r="AG721" s="20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48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392"/>
      <c r="AE722" s="20"/>
      <c r="AF722" s="20"/>
      <c r="AG722" s="20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48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392"/>
      <c r="AE723" s="20"/>
      <c r="AF723" s="20"/>
      <c r="AG723" s="20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48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392"/>
      <c r="AE724" s="20"/>
      <c r="AF724" s="20"/>
      <c r="AG724" s="20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48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392"/>
      <c r="AE725" s="20"/>
      <c r="AF725" s="20"/>
      <c r="AG725" s="20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48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392"/>
      <c r="AE726" s="20"/>
      <c r="AF726" s="20"/>
      <c r="AG726" s="20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48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392"/>
      <c r="AE727" s="20"/>
      <c r="AF727" s="20"/>
      <c r="AG727" s="20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48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392"/>
      <c r="AE728" s="20"/>
      <c r="AF728" s="20"/>
      <c r="AG728" s="20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48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392"/>
      <c r="AE729" s="20"/>
      <c r="AF729" s="20"/>
      <c r="AG729" s="20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48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392"/>
      <c r="AE730" s="20"/>
      <c r="AF730" s="20"/>
      <c r="AG730" s="20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48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392"/>
      <c r="AE731" s="20"/>
      <c r="AF731" s="20"/>
      <c r="AG731" s="20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48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392"/>
      <c r="AE732" s="20"/>
      <c r="AF732" s="20"/>
      <c r="AG732" s="20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48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392"/>
      <c r="AE733" s="20"/>
      <c r="AF733" s="20"/>
      <c r="AG733" s="20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48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392"/>
      <c r="AE734" s="20"/>
      <c r="AF734" s="20"/>
      <c r="AG734" s="20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48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392"/>
      <c r="AE735" s="20"/>
      <c r="AF735" s="20"/>
      <c r="AG735" s="20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48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392"/>
      <c r="AE736" s="20"/>
      <c r="AF736" s="20"/>
      <c r="AG736" s="20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48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392"/>
      <c r="AE737" s="20"/>
      <c r="AF737" s="20"/>
      <c r="AG737" s="20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48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392"/>
      <c r="AE738" s="20"/>
      <c r="AF738" s="20"/>
      <c r="AG738" s="20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48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392"/>
      <c r="AE739" s="20"/>
      <c r="AF739" s="20"/>
      <c r="AG739" s="20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48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392"/>
      <c r="AE740" s="20"/>
      <c r="AF740" s="20"/>
      <c r="AG740" s="20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48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392"/>
      <c r="AE741" s="20"/>
      <c r="AF741" s="20"/>
      <c r="AG741" s="20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48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392"/>
      <c r="AE742" s="20"/>
      <c r="AF742" s="20"/>
      <c r="AG742" s="20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48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392"/>
      <c r="AE743" s="20"/>
      <c r="AF743" s="20"/>
      <c r="AG743" s="20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48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392"/>
      <c r="AE744" s="20"/>
      <c r="AF744" s="20"/>
      <c r="AG744" s="20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48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392"/>
      <c r="AE745" s="20"/>
      <c r="AF745" s="20"/>
      <c r="AG745" s="20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48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392"/>
      <c r="AE746" s="20"/>
      <c r="AF746" s="20"/>
      <c r="AG746" s="20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48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392"/>
      <c r="AE747" s="20"/>
      <c r="AF747" s="20"/>
      <c r="AG747" s="20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48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392"/>
      <c r="AE748" s="20"/>
      <c r="AF748" s="20"/>
      <c r="AG748" s="20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48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392"/>
      <c r="AE749" s="20"/>
      <c r="AF749" s="20"/>
      <c r="AG749" s="20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48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392"/>
      <c r="AE750" s="20"/>
      <c r="AF750" s="20"/>
      <c r="AG750" s="20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48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392"/>
      <c r="AE751" s="20"/>
      <c r="AF751" s="20"/>
      <c r="AG751" s="20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48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392"/>
      <c r="AE752" s="20"/>
      <c r="AF752" s="20"/>
      <c r="AG752" s="20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48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392"/>
      <c r="AE753" s="20"/>
      <c r="AF753" s="20"/>
      <c r="AG753" s="20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48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392"/>
      <c r="AE754" s="20"/>
      <c r="AF754" s="20"/>
      <c r="AG754" s="20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48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392"/>
      <c r="AE755" s="20"/>
      <c r="AF755" s="20"/>
      <c r="AG755" s="20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48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392"/>
      <c r="AE756" s="20"/>
      <c r="AF756" s="20"/>
      <c r="AG756" s="20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48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392"/>
      <c r="AE757" s="20"/>
      <c r="AF757" s="20"/>
      <c r="AG757" s="20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48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392"/>
      <c r="AE758" s="20"/>
      <c r="AF758" s="20"/>
      <c r="AG758" s="20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48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392"/>
      <c r="AE759" s="20"/>
      <c r="AF759" s="20"/>
      <c r="AG759" s="20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48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392"/>
      <c r="AE760" s="20"/>
      <c r="AF760" s="20"/>
      <c r="AG760" s="20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48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392"/>
      <c r="AE761" s="20"/>
      <c r="AF761" s="20"/>
      <c r="AG761" s="20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48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392"/>
      <c r="AE762" s="20"/>
      <c r="AF762" s="20"/>
      <c r="AG762" s="20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48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392"/>
      <c r="AE763" s="20"/>
      <c r="AF763" s="20"/>
      <c r="AG763" s="20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48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392"/>
      <c r="AE764" s="20"/>
      <c r="AF764" s="20"/>
      <c r="AG764" s="20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48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392"/>
      <c r="AE765" s="20"/>
      <c r="AF765" s="20"/>
      <c r="AG765" s="20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48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392"/>
      <c r="AE766" s="20"/>
      <c r="AF766" s="20"/>
      <c r="AG766" s="20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48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392"/>
      <c r="AE767" s="20"/>
      <c r="AF767" s="20"/>
      <c r="AG767" s="20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48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392"/>
      <c r="AE768" s="20"/>
      <c r="AF768" s="20"/>
      <c r="AG768" s="20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48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392"/>
      <c r="AE769" s="20"/>
      <c r="AF769" s="20"/>
      <c r="AG769" s="20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48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392"/>
      <c r="AE770" s="20"/>
      <c r="AF770" s="20"/>
      <c r="AG770" s="20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48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392"/>
      <c r="AE771" s="20"/>
      <c r="AF771" s="20"/>
      <c r="AG771" s="20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48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392"/>
      <c r="AE772" s="20"/>
      <c r="AF772" s="20"/>
      <c r="AG772" s="20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48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392"/>
      <c r="AE773" s="20"/>
      <c r="AF773" s="20"/>
      <c r="AG773" s="20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48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392"/>
      <c r="AE774" s="20"/>
      <c r="AF774" s="20"/>
      <c r="AG774" s="20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48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392"/>
      <c r="AE775" s="20"/>
      <c r="AF775" s="20"/>
      <c r="AG775" s="20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48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392"/>
      <c r="AE776" s="20"/>
      <c r="AF776" s="20"/>
      <c r="AG776" s="20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48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392"/>
      <c r="AE777" s="20"/>
      <c r="AF777" s="20"/>
      <c r="AG777" s="20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48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392"/>
      <c r="AE778" s="20"/>
      <c r="AF778" s="20"/>
      <c r="AG778" s="20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48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392"/>
      <c r="AE779" s="20"/>
      <c r="AF779" s="20"/>
      <c r="AG779" s="20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48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392"/>
      <c r="AE780" s="20"/>
      <c r="AF780" s="20"/>
      <c r="AG780" s="20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48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392"/>
      <c r="AE781" s="20"/>
      <c r="AF781" s="20"/>
      <c r="AG781" s="20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48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392"/>
      <c r="AE782" s="20"/>
      <c r="AF782" s="20"/>
      <c r="AG782" s="20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48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392"/>
      <c r="AE783" s="20"/>
      <c r="AF783" s="20"/>
      <c r="AG783" s="20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48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392"/>
      <c r="AE784" s="20"/>
      <c r="AF784" s="20"/>
      <c r="AG784" s="20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48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392"/>
      <c r="AE785" s="20"/>
      <c r="AF785" s="20"/>
      <c r="AG785" s="20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48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392"/>
      <c r="AE786" s="20"/>
      <c r="AF786" s="20"/>
      <c r="AG786" s="20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48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392"/>
      <c r="AE787" s="20"/>
      <c r="AF787" s="20"/>
      <c r="AG787" s="20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48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392"/>
      <c r="AE788" s="20"/>
      <c r="AF788" s="20"/>
      <c r="AG788" s="20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48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392"/>
      <c r="AE789" s="20"/>
      <c r="AF789" s="20"/>
      <c r="AG789" s="20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48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392"/>
      <c r="AE790" s="20"/>
      <c r="AF790" s="20"/>
      <c r="AG790" s="20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48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392"/>
      <c r="AE791" s="20"/>
      <c r="AF791" s="20"/>
      <c r="AG791" s="20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48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392"/>
      <c r="AE792" s="20"/>
      <c r="AF792" s="20"/>
      <c r="AG792" s="20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48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392"/>
      <c r="AE793" s="20"/>
      <c r="AF793" s="20"/>
      <c r="AG793" s="20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48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392"/>
      <c r="AE794" s="20"/>
      <c r="AF794" s="20"/>
      <c r="AG794" s="20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48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392"/>
      <c r="AE795" s="20"/>
      <c r="AF795" s="20"/>
      <c r="AG795" s="20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48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392"/>
      <c r="AE796" s="20"/>
      <c r="AF796" s="20"/>
      <c r="AG796" s="20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48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392"/>
      <c r="AE797" s="20"/>
      <c r="AF797" s="20"/>
      <c r="AG797" s="20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48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392"/>
      <c r="AE798" s="20"/>
      <c r="AF798" s="20"/>
      <c r="AG798" s="20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48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392"/>
      <c r="AE799" s="20"/>
      <c r="AF799" s="20"/>
      <c r="AG799" s="20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48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392"/>
      <c r="AE800" s="20"/>
      <c r="AF800" s="20"/>
      <c r="AG800" s="20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48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392"/>
      <c r="AE801" s="20"/>
      <c r="AF801" s="20"/>
      <c r="AG801" s="20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48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392"/>
      <c r="AE802" s="20"/>
      <c r="AF802" s="20"/>
      <c r="AG802" s="20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48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392"/>
      <c r="AE803" s="20"/>
      <c r="AF803" s="20"/>
      <c r="AG803" s="20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48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392"/>
      <c r="AE804" s="20"/>
      <c r="AF804" s="20"/>
      <c r="AG804" s="20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48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392"/>
      <c r="AE805" s="20"/>
      <c r="AF805" s="20"/>
      <c r="AG805" s="20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48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392"/>
      <c r="AE806" s="20"/>
      <c r="AF806" s="20"/>
      <c r="AG806" s="20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48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392"/>
      <c r="AE807" s="20"/>
      <c r="AF807" s="20"/>
      <c r="AG807" s="20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48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392"/>
      <c r="AE808" s="20"/>
      <c r="AF808" s="20"/>
      <c r="AG808" s="20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48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392"/>
      <c r="AE809" s="20"/>
      <c r="AF809" s="20"/>
      <c r="AG809" s="20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48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392"/>
      <c r="AE810" s="20"/>
      <c r="AF810" s="20"/>
      <c r="AG810" s="20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48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392"/>
      <c r="AE811" s="20"/>
      <c r="AF811" s="20"/>
      <c r="AG811" s="20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48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392"/>
      <c r="AE812" s="20"/>
      <c r="AF812" s="20"/>
      <c r="AG812" s="20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48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392"/>
      <c r="AE813" s="20"/>
      <c r="AF813" s="20"/>
      <c r="AG813" s="20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48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392"/>
      <c r="AE814" s="20"/>
      <c r="AF814" s="20"/>
      <c r="AG814" s="20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48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392"/>
      <c r="AE815" s="20"/>
      <c r="AF815" s="20"/>
      <c r="AG815" s="20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48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392"/>
      <c r="AE816" s="20"/>
      <c r="AF816" s="20"/>
      <c r="AG816" s="20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48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392"/>
      <c r="AE817" s="20"/>
      <c r="AF817" s="20"/>
      <c r="AG817" s="20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48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392"/>
      <c r="AE818" s="20"/>
      <c r="AF818" s="20"/>
      <c r="AG818" s="20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48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392"/>
      <c r="AE819" s="20"/>
      <c r="AF819" s="20"/>
      <c r="AG819" s="20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48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392"/>
      <c r="AE820" s="20"/>
      <c r="AF820" s="20"/>
      <c r="AG820" s="20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48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392"/>
      <c r="AE821" s="20"/>
      <c r="AF821" s="20"/>
      <c r="AG821" s="20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48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392"/>
      <c r="AE822" s="20"/>
      <c r="AF822" s="20"/>
      <c r="AG822" s="20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48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392"/>
      <c r="AE823" s="20"/>
      <c r="AF823" s="20"/>
      <c r="AG823" s="20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48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392"/>
      <c r="AE824" s="20"/>
      <c r="AF824" s="20"/>
      <c r="AG824" s="20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48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392"/>
      <c r="AE825" s="20"/>
      <c r="AF825" s="20"/>
      <c r="AG825" s="20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48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392"/>
      <c r="AE826" s="20"/>
      <c r="AF826" s="20"/>
      <c r="AG826" s="20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48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392"/>
      <c r="AE827" s="20"/>
      <c r="AF827" s="20"/>
      <c r="AG827" s="20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48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392"/>
      <c r="AE828" s="20"/>
      <c r="AF828" s="20"/>
      <c r="AG828" s="20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48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392"/>
      <c r="AE829" s="20"/>
      <c r="AF829" s="20"/>
      <c r="AG829" s="20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48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392"/>
      <c r="AE830" s="20"/>
      <c r="AF830" s="20"/>
      <c r="AG830" s="20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48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392"/>
      <c r="AE831" s="20"/>
      <c r="AF831" s="20"/>
      <c r="AG831" s="20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48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392"/>
      <c r="AE832" s="20"/>
      <c r="AF832" s="20"/>
      <c r="AG832" s="20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48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392"/>
      <c r="AE833" s="20"/>
      <c r="AF833" s="20"/>
      <c r="AG833" s="20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48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392"/>
      <c r="AE834" s="20"/>
      <c r="AF834" s="20"/>
      <c r="AG834" s="20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48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392"/>
      <c r="AE835" s="20"/>
      <c r="AF835" s="20"/>
      <c r="AG835" s="20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48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392"/>
      <c r="AE836" s="20"/>
      <c r="AF836" s="20"/>
      <c r="AG836" s="20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48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392"/>
      <c r="AE837" s="20"/>
      <c r="AF837" s="20"/>
      <c r="AG837" s="20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48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392"/>
      <c r="AE838" s="20"/>
      <c r="AF838" s="20"/>
      <c r="AG838" s="20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48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392"/>
      <c r="AE839" s="20"/>
      <c r="AF839" s="20"/>
      <c r="AG839" s="20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48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392"/>
      <c r="AE840" s="20"/>
      <c r="AF840" s="20"/>
      <c r="AG840" s="20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48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392"/>
      <c r="AE841" s="20"/>
      <c r="AF841" s="20"/>
      <c r="AG841" s="20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48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392"/>
      <c r="AE842" s="20"/>
      <c r="AF842" s="20"/>
      <c r="AG842" s="20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48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392"/>
      <c r="AE843" s="20"/>
      <c r="AF843" s="20"/>
      <c r="AG843" s="20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48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392"/>
      <c r="AE844" s="20"/>
      <c r="AF844" s="20"/>
      <c r="AG844" s="20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48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392"/>
      <c r="AE845" s="20"/>
      <c r="AF845" s="20"/>
      <c r="AG845" s="20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48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392"/>
      <c r="AE846" s="20"/>
      <c r="AF846" s="20"/>
      <c r="AG846" s="20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48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392"/>
      <c r="AE847" s="20"/>
      <c r="AF847" s="20"/>
      <c r="AG847" s="20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48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392"/>
      <c r="AE848" s="20"/>
      <c r="AF848" s="20"/>
      <c r="AG848" s="20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48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392"/>
      <c r="AE849" s="20"/>
      <c r="AF849" s="20"/>
      <c r="AG849" s="20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48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392"/>
      <c r="AE850" s="20"/>
      <c r="AF850" s="20"/>
      <c r="AG850" s="20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48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392"/>
      <c r="AE851" s="20"/>
      <c r="AF851" s="20"/>
      <c r="AG851" s="20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48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392"/>
      <c r="AE852" s="20"/>
      <c r="AF852" s="20"/>
      <c r="AG852" s="20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48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392"/>
      <c r="AE853" s="20"/>
      <c r="AF853" s="20"/>
      <c r="AG853" s="20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48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392"/>
      <c r="AE854" s="20"/>
      <c r="AF854" s="20"/>
      <c r="AG854" s="20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48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392"/>
      <c r="AE855" s="20"/>
      <c r="AF855" s="20"/>
      <c r="AG855" s="20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48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392"/>
      <c r="AE856" s="20"/>
      <c r="AF856" s="20"/>
      <c r="AG856" s="20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48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392"/>
      <c r="AE857" s="20"/>
      <c r="AF857" s="20"/>
      <c r="AG857" s="20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48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392"/>
      <c r="AE858" s="20"/>
      <c r="AF858" s="20"/>
      <c r="AG858" s="20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48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392"/>
      <c r="AE859" s="20"/>
      <c r="AF859" s="20"/>
      <c r="AG859" s="20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48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392"/>
      <c r="AE860" s="20"/>
      <c r="AF860" s="20"/>
      <c r="AG860" s="20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48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392"/>
      <c r="AE861" s="20"/>
      <c r="AF861" s="20"/>
      <c r="AG861" s="20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48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392"/>
      <c r="AE862" s="20"/>
      <c r="AF862" s="20"/>
      <c r="AG862" s="20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48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392"/>
      <c r="AE863" s="20"/>
      <c r="AF863" s="20"/>
      <c r="AG863" s="20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48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392"/>
      <c r="AE864" s="20"/>
      <c r="AF864" s="20"/>
      <c r="AG864" s="20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48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392"/>
      <c r="AE865" s="20"/>
      <c r="AF865" s="20"/>
      <c r="AG865" s="20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48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392"/>
      <c r="AE866" s="20"/>
      <c r="AF866" s="20"/>
      <c r="AG866" s="20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48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392"/>
      <c r="AE867" s="20"/>
      <c r="AF867" s="20"/>
      <c r="AG867" s="20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48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392"/>
      <c r="AE868" s="20"/>
      <c r="AF868" s="20"/>
      <c r="AG868" s="20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48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392"/>
      <c r="AE869" s="20"/>
      <c r="AF869" s="20"/>
      <c r="AG869" s="20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48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392"/>
      <c r="AE870" s="20"/>
      <c r="AF870" s="20"/>
      <c r="AG870" s="20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48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392"/>
      <c r="AE871" s="20"/>
      <c r="AF871" s="20"/>
      <c r="AG871" s="20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48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392"/>
      <c r="AE872" s="20"/>
      <c r="AF872" s="20"/>
      <c r="AG872" s="20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48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392"/>
      <c r="AE873" s="20"/>
      <c r="AF873" s="20"/>
      <c r="AG873" s="20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48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392"/>
      <c r="AE874" s="20"/>
      <c r="AF874" s="20"/>
      <c r="AG874" s="20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48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392"/>
      <c r="AE875" s="20"/>
      <c r="AF875" s="20"/>
      <c r="AG875" s="20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48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392"/>
      <c r="AE876" s="20"/>
      <c r="AF876" s="20"/>
      <c r="AG876" s="20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48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392"/>
      <c r="AE877" s="20"/>
      <c r="AF877" s="20"/>
      <c r="AG877" s="20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48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392"/>
      <c r="AE878" s="20"/>
      <c r="AF878" s="20"/>
      <c r="AG878" s="20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48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392"/>
      <c r="AE879" s="20"/>
      <c r="AF879" s="20"/>
      <c r="AG879" s="20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48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392"/>
      <c r="AE880" s="20"/>
      <c r="AF880" s="20"/>
      <c r="AG880" s="20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48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392"/>
      <c r="AE881" s="20"/>
      <c r="AF881" s="20"/>
      <c r="AG881" s="20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48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392"/>
      <c r="AE882" s="20"/>
      <c r="AF882" s="20"/>
      <c r="AG882" s="20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48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392"/>
      <c r="AE883" s="20"/>
      <c r="AF883" s="20"/>
      <c r="AG883" s="20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48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392"/>
      <c r="AE884" s="20"/>
      <c r="AF884" s="20"/>
      <c r="AG884" s="20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48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392"/>
      <c r="AE885" s="20"/>
      <c r="AF885" s="20"/>
      <c r="AG885" s="20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48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392"/>
      <c r="AE886" s="20"/>
      <c r="AF886" s="20"/>
      <c r="AG886" s="20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48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392"/>
      <c r="AE887" s="20"/>
      <c r="AF887" s="20"/>
      <c r="AG887" s="20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48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392"/>
      <c r="AE888" s="20"/>
      <c r="AF888" s="20"/>
      <c r="AG888" s="20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48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392"/>
      <c r="AE889" s="20"/>
      <c r="AF889" s="20"/>
      <c r="AG889" s="20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48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392"/>
      <c r="AE890" s="20"/>
      <c r="AF890" s="20"/>
      <c r="AG890" s="20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48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392"/>
      <c r="AE891" s="20"/>
      <c r="AF891" s="20"/>
      <c r="AG891" s="20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48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392"/>
      <c r="AE892" s="20"/>
      <c r="AF892" s="20"/>
      <c r="AG892" s="20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48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392"/>
      <c r="AE893" s="20"/>
      <c r="AF893" s="20"/>
      <c r="AG893" s="20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48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392"/>
      <c r="AE894" s="20"/>
      <c r="AF894" s="20"/>
      <c r="AG894" s="20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48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392"/>
      <c r="AE895" s="20"/>
      <c r="AF895" s="20"/>
      <c r="AG895" s="20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48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392"/>
      <c r="AE896" s="20"/>
      <c r="AF896" s="20"/>
      <c r="AG896" s="20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48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392"/>
      <c r="AE897" s="20"/>
      <c r="AF897" s="20"/>
      <c r="AG897" s="20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48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392"/>
      <c r="AE898" s="20"/>
      <c r="AF898" s="20"/>
      <c r="AG898" s="20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48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392"/>
      <c r="AE899" s="20"/>
      <c r="AF899" s="20"/>
      <c r="AG899" s="20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48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392"/>
      <c r="AE900" s="20"/>
      <c r="AF900" s="20"/>
      <c r="AG900" s="20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48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392"/>
      <c r="AE901" s="20"/>
      <c r="AF901" s="20"/>
      <c r="AG901" s="20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48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392"/>
      <c r="AE902" s="20"/>
      <c r="AF902" s="20"/>
      <c r="AG902" s="20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48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392"/>
      <c r="AE903" s="20"/>
      <c r="AF903" s="20"/>
      <c r="AG903" s="20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48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392"/>
      <c r="AE904" s="20"/>
      <c r="AF904" s="20"/>
      <c r="AG904" s="20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48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392"/>
      <c r="AE905" s="20"/>
      <c r="AF905" s="20"/>
      <c r="AG905" s="20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48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392"/>
      <c r="AE906" s="20"/>
      <c r="AF906" s="20"/>
      <c r="AG906" s="20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48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392"/>
      <c r="AE907" s="20"/>
      <c r="AF907" s="20"/>
      <c r="AG907" s="20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48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392"/>
      <c r="AE908" s="20"/>
      <c r="AF908" s="20"/>
      <c r="AG908" s="20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48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392"/>
      <c r="AE909" s="20"/>
      <c r="AF909" s="20"/>
      <c r="AG909" s="20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48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392"/>
      <c r="AE910" s="20"/>
      <c r="AF910" s="20"/>
      <c r="AG910" s="20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48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392"/>
      <c r="AE911" s="20"/>
      <c r="AF911" s="20"/>
      <c r="AG911" s="20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48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392"/>
      <c r="AE912" s="20"/>
      <c r="AF912" s="20"/>
      <c r="AG912" s="20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48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392"/>
      <c r="AE913" s="20"/>
      <c r="AF913" s="20"/>
      <c r="AG913" s="20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48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392"/>
      <c r="AE914" s="20"/>
      <c r="AF914" s="20"/>
      <c r="AG914" s="20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48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392"/>
      <c r="AE915" s="20"/>
      <c r="AF915" s="20"/>
      <c r="AG915" s="20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48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392"/>
      <c r="AE916" s="20"/>
      <c r="AF916" s="20"/>
      <c r="AG916" s="20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48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392"/>
      <c r="AE917" s="20"/>
      <c r="AF917" s="20"/>
      <c r="AG917" s="20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48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392"/>
      <c r="AE918" s="20"/>
      <c r="AF918" s="20"/>
      <c r="AG918" s="20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48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392"/>
      <c r="AE919" s="20"/>
      <c r="AF919" s="20"/>
      <c r="AG919" s="20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48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392"/>
      <c r="AE920" s="20"/>
      <c r="AF920" s="20"/>
      <c r="AG920" s="20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48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392"/>
      <c r="AE921" s="20"/>
      <c r="AF921" s="20"/>
      <c r="AG921" s="20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48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392"/>
      <c r="AE922" s="20"/>
      <c r="AF922" s="20"/>
      <c r="AG922" s="20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48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392"/>
      <c r="AE923" s="20"/>
      <c r="AF923" s="20"/>
      <c r="AG923" s="20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48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392"/>
      <c r="AE924" s="20"/>
      <c r="AF924" s="20"/>
      <c r="AG924" s="20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48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392"/>
      <c r="AE925" s="20"/>
      <c r="AF925" s="20"/>
      <c r="AG925" s="20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48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392"/>
      <c r="AE926" s="20"/>
      <c r="AF926" s="20"/>
      <c r="AG926" s="20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48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392"/>
      <c r="AE927" s="20"/>
      <c r="AF927" s="20"/>
      <c r="AG927" s="20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48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392"/>
      <c r="AE928" s="20"/>
      <c r="AF928" s="20"/>
      <c r="AG928" s="20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48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392"/>
      <c r="AE929" s="20"/>
      <c r="AF929" s="20"/>
      <c r="AG929" s="20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48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392"/>
      <c r="AE930" s="20"/>
      <c r="AF930" s="20"/>
      <c r="AG930" s="20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48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392"/>
      <c r="AE931" s="20"/>
      <c r="AF931" s="20"/>
      <c r="AG931" s="20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48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392"/>
      <c r="AE932" s="20"/>
      <c r="AF932" s="20"/>
      <c r="AG932" s="20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48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392"/>
      <c r="AE933" s="20"/>
      <c r="AF933" s="20"/>
      <c r="AG933" s="20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48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392"/>
      <c r="AE934" s="20"/>
      <c r="AF934" s="20"/>
      <c r="AG934" s="20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48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392"/>
      <c r="AE935" s="20"/>
      <c r="AF935" s="20"/>
      <c r="AG935" s="20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48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392"/>
      <c r="AE936" s="20"/>
      <c r="AF936" s="20"/>
      <c r="AG936" s="20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48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392"/>
      <c r="AE937" s="20"/>
      <c r="AF937" s="20"/>
      <c r="AG937" s="20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48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392"/>
      <c r="AE938" s="20"/>
      <c r="AF938" s="20"/>
      <c r="AG938" s="20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48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392"/>
      <c r="AE939" s="20"/>
      <c r="AF939" s="20"/>
      <c r="AG939" s="20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48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392"/>
      <c r="AE940" s="20"/>
      <c r="AF940" s="20"/>
      <c r="AG940" s="20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48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392"/>
      <c r="AE941" s="20"/>
      <c r="AF941" s="20"/>
      <c r="AG941" s="20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48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392"/>
      <c r="AE942" s="20"/>
      <c r="AF942" s="20"/>
      <c r="AG942" s="20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48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392"/>
      <c r="AE943" s="20"/>
      <c r="AF943" s="20"/>
      <c r="AG943" s="20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48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392"/>
      <c r="AE944" s="20"/>
      <c r="AF944" s="20"/>
      <c r="AG944" s="20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48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392"/>
      <c r="AE945" s="20"/>
      <c r="AF945" s="20"/>
      <c r="AG945" s="20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48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392"/>
      <c r="AE946" s="20"/>
      <c r="AF946" s="20"/>
      <c r="AG946" s="20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48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392"/>
      <c r="AE947" s="20"/>
      <c r="AF947" s="20"/>
      <c r="AG947" s="20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48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392"/>
      <c r="AE948" s="20"/>
      <c r="AF948" s="20"/>
      <c r="AG948" s="20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48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392"/>
      <c r="AE949" s="20"/>
      <c r="AF949" s="20"/>
      <c r="AG949" s="20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48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392"/>
      <c r="AE950" s="20"/>
      <c r="AF950" s="20"/>
      <c r="AG950" s="20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48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392"/>
      <c r="AE951" s="20"/>
      <c r="AF951" s="20"/>
      <c r="AG951" s="20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48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392"/>
      <c r="AE952" s="20"/>
      <c r="AF952" s="20"/>
      <c r="AG952" s="20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48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392"/>
      <c r="AE953" s="20"/>
      <c r="AF953" s="20"/>
      <c r="AG953" s="20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48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392"/>
      <c r="AE954" s="20"/>
      <c r="AF954" s="20"/>
      <c r="AG954" s="20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48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392"/>
      <c r="AE955" s="20"/>
      <c r="AF955" s="20"/>
      <c r="AG955" s="20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48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392"/>
      <c r="AE956" s="20"/>
      <c r="AF956" s="20"/>
      <c r="AG956" s="20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48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392"/>
      <c r="AE957" s="20"/>
      <c r="AF957" s="20"/>
      <c r="AG957" s="20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48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392"/>
      <c r="AE958" s="20"/>
      <c r="AF958" s="20"/>
      <c r="AG958" s="20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48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392"/>
      <c r="AE959" s="20"/>
      <c r="AF959" s="20"/>
      <c r="AG959" s="20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48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392"/>
      <c r="AE960" s="20"/>
      <c r="AF960" s="20"/>
      <c r="AG960" s="20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48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392"/>
      <c r="AE961" s="20"/>
      <c r="AF961" s="20"/>
      <c r="AG961" s="20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48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392"/>
      <c r="AE962" s="20"/>
      <c r="AF962" s="20"/>
      <c r="AG962" s="20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48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392"/>
      <c r="AE963" s="20"/>
      <c r="AF963" s="20"/>
      <c r="AG963" s="20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48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392"/>
      <c r="AE964" s="20"/>
      <c r="AF964" s="20"/>
      <c r="AG964" s="20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48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392"/>
      <c r="AE965" s="20"/>
      <c r="AF965" s="20"/>
      <c r="AG965" s="20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48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392"/>
      <c r="AE966" s="20"/>
      <c r="AF966" s="20"/>
      <c r="AG966" s="20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48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392"/>
      <c r="AE967" s="20"/>
      <c r="AF967" s="20"/>
      <c r="AG967" s="20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48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392"/>
      <c r="AE968" s="20"/>
      <c r="AF968" s="20"/>
      <c r="AG968" s="20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48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392"/>
      <c r="AE969" s="20"/>
      <c r="AF969" s="20"/>
      <c r="AG969" s="20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48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392"/>
      <c r="AE970" s="20"/>
      <c r="AF970" s="20"/>
      <c r="AG970" s="20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48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392"/>
      <c r="AE971" s="20"/>
      <c r="AF971" s="20"/>
      <c r="AG971" s="20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48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392"/>
      <c r="AE972" s="20"/>
      <c r="AF972" s="20"/>
      <c r="AG972" s="20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48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392"/>
      <c r="AE973" s="20"/>
      <c r="AF973" s="20"/>
      <c r="AG973" s="20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48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392"/>
      <c r="AE974" s="20"/>
      <c r="AF974" s="20"/>
      <c r="AG974" s="20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48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392"/>
      <c r="AE975" s="20"/>
      <c r="AF975" s="20"/>
      <c r="AG975" s="20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48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392"/>
      <c r="AE976" s="20"/>
      <c r="AF976" s="20"/>
      <c r="AG976" s="20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48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392"/>
      <c r="AE977" s="20"/>
      <c r="AF977" s="20"/>
      <c r="AG977" s="20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48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392"/>
      <c r="AE978" s="20"/>
      <c r="AF978" s="20"/>
      <c r="AG978" s="20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48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392"/>
      <c r="AE979" s="20"/>
      <c r="AF979" s="20"/>
      <c r="AG979" s="20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48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392"/>
      <c r="AE980" s="20"/>
      <c r="AF980" s="20"/>
      <c r="AG980" s="20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48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392"/>
      <c r="AE981" s="20"/>
      <c r="AF981" s="20"/>
      <c r="AG981" s="20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48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392"/>
      <c r="AE982" s="20"/>
      <c r="AF982" s="20"/>
      <c r="AG982" s="20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48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392"/>
      <c r="AE983" s="20"/>
      <c r="AF983" s="20"/>
      <c r="AG983" s="20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48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392"/>
      <c r="AE984" s="20"/>
      <c r="AF984" s="20"/>
      <c r="AG984" s="20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48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392"/>
      <c r="AE985" s="20"/>
      <c r="AF985" s="20"/>
      <c r="AG985" s="20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48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392"/>
      <c r="AE986" s="20"/>
      <c r="AF986" s="20"/>
      <c r="AG986" s="20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48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392"/>
      <c r="AE987" s="20"/>
      <c r="AF987" s="20"/>
      <c r="AG987" s="20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48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392"/>
      <c r="AE988" s="20"/>
      <c r="AF988" s="20"/>
      <c r="AG988" s="20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48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392"/>
      <c r="AE989" s="20"/>
      <c r="AF989" s="20"/>
      <c r="AG989" s="20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48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392"/>
      <c r="AE990" s="20"/>
      <c r="AF990" s="20"/>
      <c r="AG990" s="20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48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392"/>
      <c r="AE991" s="20"/>
      <c r="AF991" s="20"/>
      <c r="AG991" s="20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48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392"/>
      <c r="AE992" s="20"/>
      <c r="AF992" s="20"/>
      <c r="AG992" s="20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48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392"/>
      <c r="AE993" s="20"/>
      <c r="AF993" s="20"/>
      <c r="AG993" s="20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48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392"/>
      <c r="AE994" s="20"/>
      <c r="AF994" s="20"/>
      <c r="AG994" s="20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48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392"/>
      <c r="AE995" s="20"/>
      <c r="AF995" s="20"/>
      <c r="AG995" s="20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48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392"/>
      <c r="AE996" s="20"/>
      <c r="AF996" s="20"/>
      <c r="AG996" s="20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48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392"/>
      <c r="AE997" s="20"/>
      <c r="AF997" s="20"/>
      <c r="AG997" s="20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48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392"/>
      <c r="AE998" s="20"/>
      <c r="AF998" s="20"/>
      <c r="AG998" s="20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48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392"/>
      <c r="AE999" s="20"/>
      <c r="AF999" s="20"/>
      <c r="AG999" s="20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48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392"/>
      <c r="AE1000" s="20"/>
      <c r="AF1000" s="20"/>
      <c r="AG1000" s="20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48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392"/>
      <c r="AE1001" s="20"/>
      <c r="AF1001" s="20"/>
      <c r="AG1001" s="20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</row>
    <row r="1002" ht="15.75" customHeight="1">
      <c r="A1002" s="20"/>
      <c r="B1002" s="20"/>
      <c r="C1002" s="20"/>
      <c r="D1002" s="20"/>
      <c r="E1002" s="20"/>
      <c r="F1002" s="20"/>
      <c r="G1002" s="20"/>
      <c r="H1002" s="20"/>
      <c r="I1002" s="48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392"/>
      <c r="AE1002" s="20"/>
      <c r="AF1002" s="20"/>
      <c r="AG1002" s="20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</row>
    <row r="1003" ht="15.75" customHeight="1">
      <c r="A1003" s="20"/>
      <c r="B1003" s="20"/>
      <c r="C1003" s="20"/>
      <c r="D1003" s="20"/>
      <c r="E1003" s="20"/>
      <c r="F1003" s="20"/>
      <c r="G1003" s="20"/>
      <c r="H1003" s="20"/>
      <c r="I1003" s="48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392"/>
      <c r="AE1003" s="20"/>
      <c r="AF1003" s="20"/>
      <c r="AG1003" s="20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48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392"/>
      <c r="AE1004" s="20"/>
      <c r="AF1004" s="20"/>
      <c r="AG1004" s="20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  <c r="AZ1004" s="22"/>
      <c r="BA1004" s="22"/>
    </row>
    <row r="1005" ht="15.75" customHeight="1">
      <c r="A1005" s="20"/>
      <c r="B1005" s="20"/>
      <c r="C1005" s="20"/>
      <c r="D1005" s="20"/>
      <c r="E1005" s="20"/>
      <c r="F1005" s="20"/>
      <c r="G1005" s="20"/>
      <c r="H1005" s="20"/>
      <c r="I1005" s="48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392"/>
      <c r="AE1005" s="20"/>
      <c r="AF1005" s="20"/>
      <c r="AG1005" s="20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  <c r="AZ1005" s="22"/>
      <c r="BA1005" s="22"/>
    </row>
    <row r="1006" ht="15.75" customHeight="1">
      <c r="A1006" s="20"/>
      <c r="B1006" s="20"/>
      <c r="C1006" s="20"/>
      <c r="D1006" s="20"/>
      <c r="E1006" s="20"/>
      <c r="F1006" s="20"/>
      <c r="G1006" s="20"/>
      <c r="H1006" s="20"/>
      <c r="I1006" s="48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392"/>
      <c r="AE1006" s="20"/>
      <c r="AF1006" s="20"/>
      <c r="AG1006" s="20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  <c r="AZ1006" s="22"/>
      <c r="BA1006" s="22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48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392"/>
      <c r="AE1007" s="20"/>
      <c r="AF1007" s="20"/>
      <c r="AG1007" s="20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  <c r="AZ1007" s="22"/>
      <c r="BA1007" s="22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48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392"/>
      <c r="AE1008" s="20"/>
      <c r="AF1008" s="20"/>
      <c r="AG1008" s="20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</row>
    <row r="1009" ht="15.75" customHeight="1">
      <c r="A1009" s="20"/>
      <c r="B1009" s="20"/>
      <c r="C1009" s="20"/>
      <c r="D1009" s="20"/>
      <c r="E1009" s="20"/>
      <c r="F1009" s="20"/>
      <c r="G1009" s="20"/>
      <c r="H1009" s="20"/>
      <c r="I1009" s="48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392"/>
      <c r="AE1009" s="20"/>
      <c r="AF1009" s="20"/>
      <c r="AG1009" s="20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</row>
    <row r="1010" ht="15.75" customHeight="1">
      <c r="A1010" s="20"/>
      <c r="B1010" s="20"/>
      <c r="C1010" s="20"/>
      <c r="D1010" s="20"/>
      <c r="E1010" s="20"/>
      <c r="F1010" s="20"/>
      <c r="G1010" s="20"/>
      <c r="H1010" s="20"/>
      <c r="I1010" s="48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392"/>
      <c r="AE1010" s="20"/>
      <c r="AF1010" s="20"/>
      <c r="AG1010" s="20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  <c r="AZ1010" s="22"/>
      <c r="BA1010" s="22"/>
    </row>
    <row r="1011" ht="15.75" customHeight="1">
      <c r="A1011" s="20"/>
      <c r="B1011" s="20"/>
      <c r="C1011" s="20"/>
      <c r="D1011" s="20"/>
      <c r="E1011" s="20"/>
      <c r="F1011" s="20"/>
      <c r="G1011" s="20"/>
      <c r="H1011" s="20"/>
      <c r="I1011" s="48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392"/>
      <c r="AE1011" s="20"/>
      <c r="AF1011" s="20"/>
      <c r="AG1011" s="20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  <c r="AZ1011" s="22"/>
      <c r="BA1011" s="22"/>
    </row>
    <row r="1012" ht="15.75" customHeight="1">
      <c r="A1012" s="20"/>
      <c r="B1012" s="20"/>
      <c r="C1012" s="20"/>
      <c r="D1012" s="20"/>
      <c r="E1012" s="20"/>
      <c r="F1012" s="20"/>
      <c r="G1012" s="20"/>
      <c r="H1012" s="20"/>
      <c r="I1012" s="48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392"/>
      <c r="AE1012" s="20"/>
      <c r="AF1012" s="20"/>
      <c r="AG1012" s="20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  <c r="AZ1012" s="22"/>
      <c r="BA1012" s="22"/>
    </row>
    <row r="1013" ht="15.75" customHeight="1">
      <c r="A1013" s="20"/>
      <c r="B1013" s="20"/>
      <c r="C1013" s="20"/>
      <c r="D1013" s="20"/>
      <c r="E1013" s="20"/>
      <c r="F1013" s="20"/>
      <c r="G1013" s="20"/>
      <c r="H1013" s="20"/>
      <c r="I1013" s="48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392"/>
      <c r="AE1013" s="20"/>
      <c r="AF1013" s="20"/>
      <c r="AG1013" s="20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  <c r="AZ1013" s="22"/>
      <c r="BA1013" s="22"/>
    </row>
    <row r="1014" ht="15.75" customHeight="1">
      <c r="A1014" s="20"/>
      <c r="B1014" s="20"/>
      <c r="C1014" s="20"/>
      <c r="D1014" s="20"/>
      <c r="E1014" s="20"/>
      <c r="F1014" s="20"/>
      <c r="G1014" s="20"/>
      <c r="H1014" s="20"/>
      <c r="I1014" s="48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392"/>
      <c r="AE1014" s="20"/>
      <c r="AF1014" s="20"/>
      <c r="AG1014" s="20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  <c r="AZ1014" s="22"/>
      <c r="BA1014" s="22"/>
    </row>
    <row r="1015" ht="15.75" customHeight="1">
      <c r="A1015" s="20"/>
      <c r="B1015" s="20"/>
      <c r="C1015" s="20"/>
      <c r="D1015" s="20"/>
      <c r="E1015" s="20"/>
      <c r="F1015" s="20"/>
      <c r="G1015" s="20"/>
      <c r="H1015" s="20"/>
      <c r="I1015" s="48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392"/>
      <c r="AE1015" s="20"/>
      <c r="AF1015" s="20"/>
      <c r="AG1015" s="20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  <c r="AZ1015" s="22"/>
      <c r="BA1015" s="22"/>
    </row>
    <row r="1016" ht="15.75" customHeight="1">
      <c r="A1016" s="20"/>
      <c r="B1016" s="20"/>
      <c r="C1016" s="20"/>
      <c r="D1016" s="20"/>
      <c r="E1016" s="20"/>
      <c r="F1016" s="20"/>
      <c r="G1016" s="20"/>
      <c r="H1016" s="20"/>
      <c r="I1016" s="48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392"/>
      <c r="AE1016" s="20"/>
      <c r="AF1016" s="20"/>
      <c r="AG1016" s="20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  <c r="AZ1016" s="22"/>
      <c r="BA1016" s="22"/>
    </row>
    <row r="1017" ht="15.75" customHeight="1">
      <c r="A1017" s="20"/>
      <c r="B1017" s="20"/>
      <c r="C1017" s="20"/>
      <c r="D1017" s="20"/>
      <c r="E1017" s="20"/>
      <c r="F1017" s="20"/>
      <c r="G1017" s="20"/>
      <c r="H1017" s="20"/>
      <c r="I1017" s="48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392"/>
      <c r="AE1017" s="20"/>
      <c r="AF1017" s="20"/>
      <c r="AG1017" s="20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</row>
    <row r="1018" ht="15.75" customHeight="1">
      <c r="A1018" s="20"/>
      <c r="B1018" s="20"/>
      <c r="C1018" s="20"/>
      <c r="D1018" s="20"/>
      <c r="E1018" s="20"/>
      <c r="F1018" s="20"/>
      <c r="G1018" s="20"/>
      <c r="H1018" s="20"/>
      <c r="I1018" s="48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392"/>
      <c r="AE1018" s="20"/>
      <c r="AF1018" s="20"/>
      <c r="AG1018" s="20"/>
      <c r="AH1018" s="22"/>
      <c r="AI1018" s="22"/>
      <c r="AJ1018" s="22"/>
      <c r="AK1018" s="22"/>
      <c r="AL1018" s="22"/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  <c r="AY1018" s="22"/>
      <c r="AZ1018" s="22"/>
      <c r="BA1018" s="22"/>
    </row>
    <row r="1019" ht="15.75" customHeight="1">
      <c r="A1019" s="20"/>
      <c r="B1019" s="20"/>
      <c r="C1019" s="20"/>
      <c r="D1019" s="20"/>
      <c r="E1019" s="20"/>
      <c r="F1019" s="20"/>
      <c r="G1019" s="20"/>
      <c r="H1019" s="20"/>
      <c r="I1019" s="48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392"/>
      <c r="AE1019" s="20"/>
      <c r="AF1019" s="20"/>
      <c r="AG1019" s="20"/>
      <c r="AH1019" s="22"/>
      <c r="AI1019" s="22"/>
      <c r="AJ1019" s="22"/>
      <c r="AK1019" s="22"/>
      <c r="AL1019" s="22"/>
      <c r="AM1019" s="22"/>
      <c r="AN1019" s="22"/>
      <c r="AO1019" s="22"/>
      <c r="AP1019" s="22"/>
      <c r="AQ1019" s="22"/>
      <c r="AR1019" s="22"/>
      <c r="AS1019" s="22"/>
      <c r="AT1019" s="22"/>
      <c r="AU1019" s="22"/>
      <c r="AV1019" s="22"/>
      <c r="AW1019" s="22"/>
      <c r="AX1019" s="22"/>
      <c r="AY1019" s="22"/>
      <c r="AZ1019" s="22"/>
      <c r="BA1019" s="22"/>
    </row>
  </sheetData>
  <mergeCells count="6">
    <mergeCell ref="AA5:AB5"/>
    <mergeCell ref="AA6:AB6"/>
    <mergeCell ref="R31:R32"/>
    <mergeCell ref="S31:S32"/>
    <mergeCell ref="T31:T32"/>
    <mergeCell ref="Z31:Z32"/>
  </mergeCells>
  <conditionalFormatting sqref="A6:AH1000">
    <cfRule type="expression" dxfId="14" priority="1" stopIfTrue="1">
      <formula>$B6="ELABOR. ADITIVO"</formula>
    </cfRule>
  </conditionalFormatting>
  <conditionalFormatting sqref="A6:AE1019">
    <cfRule type="expression" dxfId="7" priority="2" stopIfTrue="1">
      <formula>OR($B6="CRIANDO O PROCESSO", $B6="PESQUIA DE PREÇOS", $B6="MANIFESTAÇÃO GESTOR", $B6="AGUARDAN. AUTORIZAÇÃO DIRIGENTE", $B6="ELABORAÇÃO DESPACHO CH SEÇ FIN")</formula>
    </cfRule>
  </conditionalFormatting>
  <conditionalFormatting sqref="A6:AE1019">
    <cfRule type="expression" dxfId="8" priority="3" stopIfTrue="1">
      <formula>OR($B6="RECURSOS PARLAMENTAR - EMPENHO", $B6="EMPENHAR - RECURSOS PARLAMENTAR")</formula>
    </cfRule>
  </conditionalFormatting>
  <conditionalFormatting sqref="A6:AE1019">
    <cfRule type="expression" dxfId="5" priority="4" stopIfTrue="1">
      <formula>OR($B6="2º CART. CONTRATO - ELABOR. CONTRATO", $B6="AGUARDAN. ASS. CONTRATO", $B6="PUBLICAÇÃO DO CONTRATO")</formula>
    </cfRule>
  </conditionalFormatting>
  <conditionalFormatting sqref="A6:AE1019">
    <cfRule type="expression" dxfId="9" priority="5" stopIfTrue="1">
      <formula>$B6="CONTRATO COM GESTOR CONTRATO"</formula>
    </cfRule>
  </conditionalFormatting>
  <conditionalFormatting sqref="A6:AE1019">
    <cfRule type="expression" dxfId="10" priority="6" stopIfTrue="1">
      <formula>$B6="DEVOLVIDO PARA PAGAMENTO"</formula>
    </cfRule>
  </conditionalFormatting>
  <conditionalFormatting sqref="A6:AE1019">
    <cfRule type="expression" dxfId="11" priority="7" stopIfTrue="1">
      <formula>OR($B6="LIQUIDADO", $B6="PAGO")</formula>
    </cfRule>
  </conditionalFormatting>
  <conditionalFormatting sqref="A6:AE1019">
    <cfRule type="expression" dxfId="3" priority="8" stopIfTrue="1">
      <formula>$B6="ENVIADO SAF PARA TRANSF. CONTÁBIL"</formula>
    </cfRule>
  </conditionalFormatting>
  <conditionalFormatting sqref="A6:AE1019">
    <cfRule type="expression" dxfId="3" priority="9" stopIfTrue="1">
      <formula>$B6="ENVIADO SAF PARA TRANSF. CONTÁBIL"</formula>
    </cfRule>
  </conditionalFormatting>
  <conditionalFormatting sqref="A6:AE1019">
    <cfRule type="expression" dxfId="12" priority="10" stopIfTrue="1">
      <formula>OR($B6="LIQUIDADO", $B6="PAGO")</formula>
    </cfRule>
  </conditionalFormatting>
  <conditionalFormatting sqref="A6:AE1019">
    <cfRule type="expression" dxfId="13" priority="11" stopIfTrue="1">
      <formula>$B6="DEVOLVIDO PARA PAGAMENTO"</formula>
    </cfRule>
  </conditionalFormatting>
  <conditionalFormatting sqref="A6:AE1019">
    <cfRule type="expression" dxfId="9" priority="12" stopIfTrue="1">
      <formula>$B6="CONTRATO COM GESTOR CONTRATO"</formula>
    </cfRule>
  </conditionalFormatting>
  <conditionalFormatting sqref="A6:AE1019">
    <cfRule type="expression" dxfId="5" priority="13" stopIfTrue="1">
      <formula>OR($B6="2º CART. CONTRATO - ELABOR. CONTRATO", $B6="AGUARDAN. ASS. CONTRATO", $B6="PUBLICAÇÃO DO CONTRATO")</formula>
    </cfRule>
  </conditionalFormatting>
  <conditionalFormatting sqref="A6:AE1019">
    <cfRule type="expression" dxfId="8" priority="14" stopIfTrue="1">
      <formula>OR($B6="RECURSOS PARLAMENTAR - EMPENHO", $B6="EMPENHAR - RECURSOS PARLAMENTAR")</formula>
    </cfRule>
  </conditionalFormatting>
  <conditionalFormatting sqref="A6:AE1019">
    <cfRule type="expression" dxfId="7" priority="15" stopIfTrue="1">
      <formula>OR($B6="CRIANDO O PROCESSO", $B6="PESQUIA DE PREÇOS", $B6="MANIFESTAÇÃO GESTOR", $B6="AGUARDAN. AUTORIZAÇÃO DIRIGENTE", $B6="ELABORAÇÃO DESPACHO CH SEÇ FIN")</formula>
    </cfRule>
  </conditionalFormatting>
  <dataValidations>
    <dataValidation type="list" allowBlank="1" showErrorMessage="1" sqref="I6:I100">
      <formula1>LISTA!$O$3:$O$200</formula1>
    </dataValidation>
    <dataValidation type="list" allowBlank="1" sqref="B6:B1019">
      <formula1>LISTA!$E$22:$E$41</formula1>
    </dataValidation>
    <dataValidation type="list" allowBlank="1" showErrorMessage="1" sqref="H6:H100">
      <formula1>LISTA!$E$12:$E$20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8.71"/>
    <col customWidth="1" min="3" max="3" width="55.29"/>
    <col customWidth="1" min="4" max="4" width="8.71"/>
    <col customWidth="1" min="5" max="5" width="34.57"/>
    <col customWidth="1" min="6" max="6" width="16.86"/>
    <col customWidth="1" min="7" max="7" width="8.71"/>
    <col customWidth="1" min="8" max="8" width="35.14"/>
    <col customWidth="1" min="9" max="11" width="8.71"/>
    <col customWidth="1" min="12" max="12" width="35.0"/>
    <col customWidth="1" min="13" max="13" width="16.86"/>
    <col customWidth="1" min="14" max="14" width="8.71"/>
    <col customWidth="1" min="15" max="15" width="12.0"/>
    <col customWidth="1" min="16" max="16" width="8.71"/>
  </cols>
  <sheetData>
    <row r="2">
      <c r="A2" s="527" t="s">
        <v>9</v>
      </c>
      <c r="C2" s="527" t="s">
        <v>1017</v>
      </c>
      <c r="E2" s="528" t="s">
        <v>1018</v>
      </c>
      <c r="F2" s="195"/>
      <c r="G2" s="529"/>
      <c r="H2" s="529"/>
      <c r="I2" s="529"/>
      <c r="L2" s="528" t="s">
        <v>1019</v>
      </c>
      <c r="M2" s="195"/>
      <c r="N2" s="529"/>
      <c r="O2" s="530" t="s">
        <v>191</v>
      </c>
      <c r="P2" s="529"/>
    </row>
    <row r="3">
      <c r="A3" s="531" t="s">
        <v>28</v>
      </c>
      <c r="C3" s="5" t="s">
        <v>1020</v>
      </c>
      <c r="E3" s="5" t="s">
        <v>443</v>
      </c>
      <c r="F3" s="5" t="s">
        <v>6</v>
      </c>
      <c r="G3" s="532"/>
      <c r="H3" s="532" t="s">
        <v>34</v>
      </c>
      <c r="I3" s="532"/>
      <c r="L3" s="5" t="s">
        <v>1021</v>
      </c>
      <c r="M3" s="5" t="s">
        <v>6</v>
      </c>
      <c r="O3" s="533" t="s">
        <v>1022</v>
      </c>
    </row>
    <row r="4">
      <c r="A4" s="531" t="s">
        <v>32</v>
      </c>
      <c r="C4" s="5" t="s">
        <v>1023</v>
      </c>
      <c r="E4" s="5" t="s">
        <v>131</v>
      </c>
      <c r="F4" s="5" t="s">
        <v>665</v>
      </c>
      <c r="G4" s="532"/>
      <c r="H4" s="532" t="s">
        <v>824</v>
      </c>
      <c r="I4" s="532"/>
      <c r="L4" s="5" t="s">
        <v>1024</v>
      </c>
      <c r="M4" s="5" t="s">
        <v>665</v>
      </c>
      <c r="O4" s="533" t="s">
        <v>1025</v>
      </c>
    </row>
    <row r="5">
      <c r="A5" s="531" t="s">
        <v>35</v>
      </c>
      <c r="C5" s="5" t="s">
        <v>1026</v>
      </c>
      <c r="E5" s="5" t="s">
        <v>256</v>
      </c>
      <c r="F5" s="5" t="s">
        <v>87</v>
      </c>
      <c r="G5" s="532"/>
      <c r="H5" s="532"/>
      <c r="I5" s="532"/>
      <c r="L5" s="5" t="s">
        <v>1027</v>
      </c>
      <c r="M5" s="5" t="s">
        <v>87</v>
      </c>
      <c r="O5" s="533" t="s">
        <v>490</v>
      </c>
    </row>
    <row r="6">
      <c r="A6" s="534" t="s">
        <v>1028</v>
      </c>
      <c r="C6" s="5" t="s">
        <v>1029</v>
      </c>
      <c r="E6" s="5" t="s">
        <v>1030</v>
      </c>
      <c r="F6" s="5" t="s">
        <v>923</v>
      </c>
      <c r="G6" s="532"/>
      <c r="H6" s="532"/>
      <c r="I6" s="532"/>
      <c r="L6" s="5" t="s">
        <v>1031</v>
      </c>
      <c r="M6" s="5" t="s">
        <v>923</v>
      </c>
      <c r="O6" s="533" t="s">
        <v>1032</v>
      </c>
    </row>
    <row r="7">
      <c r="A7" s="534" t="s">
        <v>36</v>
      </c>
      <c r="C7" s="5" t="s">
        <v>1033</v>
      </c>
      <c r="E7" s="5" t="s">
        <v>1034</v>
      </c>
      <c r="F7" s="5" t="s">
        <v>1035</v>
      </c>
      <c r="G7" s="532"/>
      <c r="H7" s="532"/>
      <c r="I7" s="532"/>
      <c r="L7" s="5" t="s">
        <v>1036</v>
      </c>
      <c r="M7" s="5" t="s">
        <v>1035</v>
      </c>
      <c r="O7" s="533" t="s">
        <v>1037</v>
      </c>
    </row>
    <row r="8">
      <c r="A8" s="534" t="s">
        <v>38</v>
      </c>
      <c r="C8" s="5" t="s">
        <v>1038</v>
      </c>
      <c r="E8" s="532"/>
      <c r="F8" s="532"/>
      <c r="G8" s="532"/>
      <c r="H8" s="532"/>
      <c r="I8" s="532"/>
      <c r="O8" s="533" t="s">
        <v>1039</v>
      </c>
    </row>
    <row r="9">
      <c r="A9" s="534" t="s">
        <v>41</v>
      </c>
      <c r="C9" s="5" t="s">
        <v>1040</v>
      </c>
      <c r="O9" s="533" t="s">
        <v>1041</v>
      </c>
    </row>
    <row r="10">
      <c r="A10" s="534" t="s">
        <v>1042</v>
      </c>
      <c r="C10" s="5" t="s">
        <v>1043</v>
      </c>
      <c r="O10" s="533" t="s">
        <v>801</v>
      </c>
    </row>
    <row r="11">
      <c r="A11" s="534" t="s">
        <v>1044</v>
      </c>
      <c r="C11" s="5" t="s">
        <v>1045</v>
      </c>
      <c r="E11" s="528" t="s">
        <v>64</v>
      </c>
      <c r="F11" s="195"/>
      <c r="H11" s="535" t="s">
        <v>1046</v>
      </c>
      <c r="O11" s="533" t="s">
        <v>1047</v>
      </c>
    </row>
    <row r="12">
      <c r="A12" s="534" t="s">
        <v>49</v>
      </c>
      <c r="C12" s="536" t="s">
        <v>1048</v>
      </c>
      <c r="E12" s="468" t="s">
        <v>130</v>
      </c>
      <c r="H12" s="537" t="s">
        <v>1049</v>
      </c>
      <c r="O12" s="533" t="s">
        <v>1050</v>
      </c>
    </row>
    <row r="13">
      <c r="A13" s="534" t="s">
        <v>50</v>
      </c>
      <c r="C13" s="536" t="s">
        <v>1051</v>
      </c>
      <c r="E13" s="468" t="s">
        <v>95</v>
      </c>
      <c r="H13" s="538" t="s">
        <v>1052</v>
      </c>
      <c r="O13" s="533" t="s">
        <v>1053</v>
      </c>
    </row>
    <row r="14">
      <c r="A14" s="539" t="s">
        <v>1054</v>
      </c>
      <c r="C14" s="536"/>
      <c r="E14" s="468" t="s">
        <v>255</v>
      </c>
      <c r="H14" s="537" t="s">
        <v>1055</v>
      </c>
      <c r="O14" s="533" t="s">
        <v>500</v>
      </c>
    </row>
    <row r="15">
      <c r="A15" s="540" t="s">
        <v>51</v>
      </c>
      <c r="C15" s="5" t="s">
        <v>1056</v>
      </c>
      <c r="E15" s="468" t="s">
        <v>116</v>
      </c>
      <c r="H15" s="538" t="s">
        <v>1057</v>
      </c>
      <c r="O15" s="533" t="s">
        <v>1058</v>
      </c>
    </row>
    <row r="16">
      <c r="A16" s="541" t="s">
        <v>1059</v>
      </c>
      <c r="C16" s="5" t="s">
        <v>1060</v>
      </c>
      <c r="E16" s="468" t="s">
        <v>176</v>
      </c>
      <c r="H16" s="537" t="s">
        <v>1061</v>
      </c>
      <c r="O16" s="533" t="s">
        <v>1062</v>
      </c>
    </row>
    <row r="17">
      <c r="A17" s="541" t="s">
        <v>53</v>
      </c>
      <c r="C17" s="536" t="s">
        <v>1063</v>
      </c>
      <c r="E17" s="468" t="s">
        <v>261</v>
      </c>
      <c r="H17" s="538" t="s">
        <v>1064</v>
      </c>
      <c r="O17" s="533" t="s">
        <v>1065</v>
      </c>
    </row>
    <row r="18">
      <c r="A18" s="541" t="s">
        <v>1066</v>
      </c>
      <c r="C18" s="536" t="s">
        <v>1067</v>
      </c>
      <c r="E18" s="468" t="s">
        <v>1068</v>
      </c>
      <c r="H18" s="537" t="s">
        <v>1069</v>
      </c>
      <c r="O18" s="533" t="s">
        <v>221</v>
      </c>
    </row>
    <row r="19">
      <c r="A19" s="541" t="s">
        <v>82</v>
      </c>
      <c r="C19" s="82" t="s">
        <v>1070</v>
      </c>
      <c r="H19" s="538" t="s">
        <v>206</v>
      </c>
      <c r="O19" s="533" t="s">
        <v>543</v>
      </c>
    </row>
    <row r="20">
      <c r="A20" s="542" t="s">
        <v>87</v>
      </c>
      <c r="C20" s="82" t="s">
        <v>1071</v>
      </c>
      <c r="H20" s="537" t="s">
        <v>1072</v>
      </c>
      <c r="O20" s="533" t="s">
        <v>1073</v>
      </c>
    </row>
    <row r="21" ht="15.75" customHeight="1">
      <c r="A21" s="542" t="s">
        <v>89</v>
      </c>
      <c r="C21" s="82" t="s">
        <v>1074</v>
      </c>
      <c r="E21" s="528" t="s">
        <v>6</v>
      </c>
      <c r="F21" s="195"/>
      <c r="H21" s="538" t="s">
        <v>1075</v>
      </c>
      <c r="O21" s="533" t="s">
        <v>1076</v>
      </c>
    </row>
    <row r="22" ht="15.75" customHeight="1">
      <c r="A22" s="542" t="s">
        <v>90</v>
      </c>
      <c r="C22" s="82" t="s">
        <v>1077</v>
      </c>
      <c r="E22" s="543" t="s">
        <v>650</v>
      </c>
      <c r="F22" s="100"/>
      <c r="H22" s="537" t="s">
        <v>1078</v>
      </c>
      <c r="O22" s="533" t="s">
        <v>1079</v>
      </c>
    </row>
    <row r="23" ht="15.75" customHeight="1">
      <c r="A23" s="542" t="s">
        <v>91</v>
      </c>
      <c r="C23" s="5" t="s">
        <v>1080</v>
      </c>
      <c r="E23" s="543" t="s">
        <v>1081</v>
      </c>
      <c r="F23" s="100"/>
      <c r="H23" s="538" t="s">
        <v>189</v>
      </c>
      <c r="O23" s="533" t="s">
        <v>635</v>
      </c>
    </row>
    <row r="24" ht="15.75" customHeight="1">
      <c r="C24" s="5"/>
      <c r="E24" s="543" t="s">
        <v>902</v>
      </c>
      <c r="F24" s="100"/>
      <c r="H24" s="537" t="s">
        <v>1082</v>
      </c>
      <c r="O24" s="533" t="s">
        <v>520</v>
      </c>
    </row>
    <row r="25" ht="15.75" customHeight="1">
      <c r="A25" s="5"/>
      <c r="C25" s="5"/>
      <c r="E25" s="543" t="s">
        <v>1083</v>
      </c>
      <c r="F25" s="100"/>
      <c r="H25" s="538" t="s">
        <v>1084</v>
      </c>
      <c r="O25" s="533" t="s">
        <v>642</v>
      </c>
    </row>
    <row r="26" ht="15.75" customHeight="1">
      <c r="A26" s="5"/>
      <c r="C26" s="5"/>
      <c r="E26" s="543" t="s">
        <v>1085</v>
      </c>
      <c r="F26" s="100"/>
      <c r="H26" s="537" t="s">
        <v>1086</v>
      </c>
      <c r="O26" s="533" t="s">
        <v>397</v>
      </c>
    </row>
    <row r="27" ht="15.75" customHeight="1">
      <c r="A27" s="5"/>
      <c r="C27" s="5"/>
      <c r="E27" s="543" t="s">
        <v>1087</v>
      </c>
      <c r="F27" s="100"/>
      <c r="H27" s="538" t="s">
        <v>381</v>
      </c>
      <c r="O27" s="533" t="s">
        <v>225</v>
      </c>
    </row>
    <row r="28" ht="15.75" customHeight="1">
      <c r="E28" s="543" t="s">
        <v>1088</v>
      </c>
      <c r="F28" s="100"/>
      <c r="H28" s="537" t="s">
        <v>1089</v>
      </c>
      <c r="O28" s="533" t="s">
        <v>1090</v>
      </c>
    </row>
    <row r="29" ht="15.75" customHeight="1">
      <c r="E29" s="543" t="s">
        <v>1091</v>
      </c>
      <c r="F29" s="100"/>
      <c r="H29" s="538" t="s">
        <v>1092</v>
      </c>
      <c r="O29" s="533" t="s">
        <v>1093</v>
      </c>
    </row>
    <row r="30" ht="15.75" customHeight="1">
      <c r="E30" s="543" t="s">
        <v>1094</v>
      </c>
      <c r="F30" s="100"/>
      <c r="H30" s="537" t="s">
        <v>1095</v>
      </c>
      <c r="O30" s="533" t="s">
        <v>1096</v>
      </c>
    </row>
    <row r="31" ht="15.75" customHeight="1">
      <c r="E31" s="543" t="s">
        <v>1097</v>
      </c>
      <c r="F31" s="100"/>
      <c r="H31" s="538" t="s">
        <v>1098</v>
      </c>
      <c r="O31" s="533" t="s">
        <v>1099</v>
      </c>
    </row>
    <row r="32" ht="15.75" customHeight="1">
      <c r="E32" s="543" t="s">
        <v>415</v>
      </c>
      <c r="F32" s="100"/>
      <c r="H32" s="537" t="s">
        <v>400</v>
      </c>
      <c r="O32" s="533" t="s">
        <v>464</v>
      </c>
    </row>
    <row r="33" ht="15.75" customHeight="1">
      <c r="E33" s="543" t="s">
        <v>625</v>
      </c>
      <c r="F33" s="100"/>
      <c r="H33" s="538" t="s">
        <v>1100</v>
      </c>
      <c r="O33" s="533" t="s">
        <v>1101</v>
      </c>
    </row>
    <row r="34" ht="15.75" customHeight="1">
      <c r="E34" s="543" t="s">
        <v>1102</v>
      </c>
      <c r="F34" s="100"/>
      <c r="H34" s="537" t="s">
        <v>1103</v>
      </c>
      <c r="O34" s="533" t="s">
        <v>1104</v>
      </c>
    </row>
    <row r="35" ht="15.75" customHeight="1">
      <c r="E35" s="543" t="s">
        <v>106</v>
      </c>
      <c r="F35" s="100"/>
      <c r="H35" s="538" t="s">
        <v>337</v>
      </c>
      <c r="O35" s="533" t="s">
        <v>1105</v>
      </c>
    </row>
    <row r="36" ht="15.75" customHeight="1">
      <c r="E36" s="543" t="s">
        <v>1106</v>
      </c>
      <c r="F36" s="100"/>
      <c r="H36" s="537" t="s">
        <v>1107</v>
      </c>
      <c r="O36" s="533" t="s">
        <v>1108</v>
      </c>
    </row>
    <row r="37" ht="15.75" customHeight="1">
      <c r="E37" s="543" t="s">
        <v>1109</v>
      </c>
      <c r="F37" s="100"/>
      <c r="H37" s="538" t="s">
        <v>1110</v>
      </c>
      <c r="O37" s="533" t="s">
        <v>1111</v>
      </c>
    </row>
    <row r="38" ht="15.75" customHeight="1">
      <c r="E38" s="543" t="s">
        <v>92</v>
      </c>
      <c r="F38" s="100"/>
      <c r="H38" s="537" t="s">
        <v>1112</v>
      </c>
      <c r="O38" s="533" t="s">
        <v>215</v>
      </c>
    </row>
    <row r="39" ht="15.75" customHeight="1">
      <c r="E39" s="543" t="s">
        <v>1113</v>
      </c>
      <c r="F39" s="100"/>
      <c r="H39" s="538" t="s">
        <v>1114</v>
      </c>
      <c r="O39" s="533" t="s">
        <v>251</v>
      </c>
    </row>
    <row r="40" ht="15.75" customHeight="1">
      <c r="E40" s="543" t="s">
        <v>293</v>
      </c>
      <c r="F40" s="100"/>
      <c r="H40" s="537" t="s">
        <v>1115</v>
      </c>
      <c r="O40" s="533" t="s">
        <v>1116</v>
      </c>
    </row>
    <row r="41" ht="15.75" customHeight="1">
      <c r="E41" s="100"/>
      <c r="F41" s="100"/>
      <c r="H41" s="538" t="s">
        <v>1117</v>
      </c>
      <c r="O41" s="533" t="s">
        <v>1118</v>
      </c>
    </row>
    <row r="42" ht="15.75" customHeight="1">
      <c r="H42" s="537" t="s">
        <v>1119</v>
      </c>
      <c r="O42" s="533" t="s">
        <v>1120</v>
      </c>
    </row>
    <row r="43" ht="15.75" customHeight="1">
      <c r="H43" s="538" t="s">
        <v>1121</v>
      </c>
      <c r="O43" s="533" t="s">
        <v>1122</v>
      </c>
    </row>
    <row r="44" ht="15.75" customHeight="1">
      <c r="H44" s="537" t="s">
        <v>1123</v>
      </c>
      <c r="O44" s="533" t="s">
        <v>1124</v>
      </c>
    </row>
    <row r="45" ht="15.75" customHeight="1">
      <c r="H45" s="538" t="s">
        <v>1125</v>
      </c>
      <c r="O45" s="533" t="s">
        <v>600</v>
      </c>
    </row>
    <row r="46" ht="15.75" customHeight="1">
      <c r="H46" s="537" t="s">
        <v>1126</v>
      </c>
      <c r="O46" s="533" t="s">
        <v>1127</v>
      </c>
    </row>
    <row r="47" ht="15.75" customHeight="1">
      <c r="H47" s="538" t="s">
        <v>1128</v>
      </c>
      <c r="O47" s="533" t="s">
        <v>1129</v>
      </c>
    </row>
    <row r="48" ht="15.75" customHeight="1">
      <c r="H48" s="537" t="s">
        <v>1130</v>
      </c>
      <c r="O48" s="533" t="s">
        <v>494</v>
      </c>
    </row>
    <row r="49" ht="15.75" customHeight="1">
      <c r="H49" s="538" t="s">
        <v>1131</v>
      </c>
      <c r="O49" s="533" t="s">
        <v>1132</v>
      </c>
    </row>
    <row r="50" ht="15.75" customHeight="1">
      <c r="H50" s="537" t="s">
        <v>508</v>
      </c>
      <c r="O50" s="533" t="s">
        <v>1133</v>
      </c>
    </row>
    <row r="51" ht="15.75" customHeight="1">
      <c r="H51" s="538" t="s">
        <v>1134</v>
      </c>
      <c r="O51" s="533" t="s">
        <v>1135</v>
      </c>
    </row>
    <row r="52" ht="15.75" customHeight="1">
      <c r="H52" s="537" t="s">
        <v>356</v>
      </c>
      <c r="O52" s="533" t="s">
        <v>1136</v>
      </c>
    </row>
    <row r="53" ht="15.75" customHeight="1">
      <c r="H53" s="538" t="s">
        <v>1137</v>
      </c>
      <c r="O53" s="533" t="s">
        <v>1138</v>
      </c>
    </row>
    <row r="54" ht="15.75" customHeight="1">
      <c r="H54" s="537" t="s">
        <v>1139</v>
      </c>
      <c r="O54" s="533" t="s">
        <v>1140</v>
      </c>
    </row>
    <row r="55" ht="15.75" customHeight="1">
      <c r="H55" s="538" t="s">
        <v>235</v>
      </c>
      <c r="O55" s="533" t="s">
        <v>1141</v>
      </c>
    </row>
    <row r="56" ht="15.75" customHeight="1">
      <c r="H56" s="537" t="s">
        <v>1142</v>
      </c>
      <c r="O56" s="533" t="s">
        <v>1143</v>
      </c>
    </row>
    <row r="57" ht="15.75" customHeight="1">
      <c r="H57" s="538" t="s">
        <v>1144</v>
      </c>
      <c r="O57" s="533" t="s">
        <v>329</v>
      </c>
    </row>
    <row r="58" ht="15.75" customHeight="1">
      <c r="H58" s="537" t="s">
        <v>362</v>
      </c>
      <c r="O58" s="533" t="s">
        <v>471</v>
      </c>
    </row>
    <row r="59" ht="15.75" customHeight="1">
      <c r="H59" s="538" t="s">
        <v>1145</v>
      </c>
      <c r="O59" s="533" t="s">
        <v>1146</v>
      </c>
    </row>
    <row r="60" ht="15.75" customHeight="1">
      <c r="H60" s="537" t="s">
        <v>1147</v>
      </c>
      <c r="O60" s="533" t="s">
        <v>1148</v>
      </c>
    </row>
    <row r="61" ht="15.75" customHeight="1">
      <c r="H61" s="538" t="s">
        <v>388</v>
      </c>
      <c r="O61" s="533" t="s">
        <v>1149</v>
      </c>
    </row>
    <row r="62" ht="15.75" customHeight="1">
      <c r="H62" s="537" t="s">
        <v>1150</v>
      </c>
      <c r="O62" s="533" t="s">
        <v>1151</v>
      </c>
    </row>
    <row r="63" ht="15.75" customHeight="1">
      <c r="H63" s="538" t="s">
        <v>427</v>
      </c>
      <c r="O63" s="533" t="s">
        <v>1152</v>
      </c>
    </row>
    <row r="64" ht="15.75" customHeight="1">
      <c r="H64" s="537" t="s">
        <v>1153</v>
      </c>
      <c r="O64" s="533" t="s">
        <v>1154</v>
      </c>
    </row>
    <row r="65" ht="15.75" customHeight="1">
      <c r="H65" s="538" t="s">
        <v>1155</v>
      </c>
      <c r="O65" s="533" t="s">
        <v>198</v>
      </c>
    </row>
    <row r="66" ht="15.75" customHeight="1">
      <c r="H66" s="537" t="s">
        <v>265</v>
      </c>
      <c r="O66" s="533" t="s">
        <v>1156</v>
      </c>
    </row>
    <row r="67" ht="15.75" customHeight="1">
      <c r="H67" s="538" t="s">
        <v>1157</v>
      </c>
      <c r="O67" s="533" t="s">
        <v>1158</v>
      </c>
    </row>
    <row r="68" ht="15.75" customHeight="1">
      <c r="H68" s="537" t="s">
        <v>1159</v>
      </c>
      <c r="O68" s="533" t="s">
        <v>1160</v>
      </c>
    </row>
    <row r="69" ht="15.75" customHeight="1">
      <c r="H69" s="538" t="s">
        <v>1161</v>
      </c>
      <c r="O69" s="533" t="s">
        <v>1162</v>
      </c>
    </row>
    <row r="70" ht="15.75" customHeight="1">
      <c r="H70" s="537" t="s">
        <v>1163</v>
      </c>
      <c r="O70" s="533" t="s">
        <v>1164</v>
      </c>
    </row>
    <row r="71" ht="15.75" customHeight="1">
      <c r="H71" s="538" t="s">
        <v>420</v>
      </c>
      <c r="O71" s="533" t="s">
        <v>1165</v>
      </c>
    </row>
    <row r="72" ht="15.75" customHeight="1">
      <c r="H72" s="537" t="s">
        <v>638</v>
      </c>
      <c r="O72" s="533" t="s">
        <v>1166</v>
      </c>
    </row>
    <row r="73" ht="15.75" customHeight="1">
      <c r="H73" s="538" t="s">
        <v>181</v>
      </c>
      <c r="O73" s="533" t="s">
        <v>1167</v>
      </c>
    </row>
    <row r="74" ht="15.75" customHeight="1">
      <c r="H74" s="537" t="s">
        <v>406</v>
      </c>
      <c r="O74" s="533" t="s">
        <v>560</v>
      </c>
    </row>
    <row r="75" ht="15.75" customHeight="1">
      <c r="H75" s="538" t="s">
        <v>1168</v>
      </c>
      <c r="O75" s="533" t="s">
        <v>1169</v>
      </c>
    </row>
    <row r="76" ht="15.75" customHeight="1">
      <c r="H76" s="537" t="s">
        <v>1170</v>
      </c>
      <c r="O76" s="533" t="s">
        <v>1171</v>
      </c>
    </row>
    <row r="77" ht="15.75" customHeight="1">
      <c r="H77" s="538" t="s">
        <v>1172</v>
      </c>
      <c r="O77" s="533" t="s">
        <v>353</v>
      </c>
    </row>
    <row r="78" ht="15.75" customHeight="1">
      <c r="H78" s="537" t="s">
        <v>1173</v>
      </c>
      <c r="O78" s="533" t="s">
        <v>1174</v>
      </c>
    </row>
    <row r="79" ht="15.75" customHeight="1">
      <c r="H79" s="538" t="s">
        <v>1175</v>
      </c>
      <c r="O79" s="533" t="s">
        <v>618</v>
      </c>
    </row>
    <row r="80" ht="15.75" customHeight="1">
      <c r="H80" s="537" t="s">
        <v>1176</v>
      </c>
      <c r="O80" s="533" t="s">
        <v>1177</v>
      </c>
    </row>
    <row r="81" ht="15.75" customHeight="1">
      <c r="H81" s="538" t="s">
        <v>1178</v>
      </c>
      <c r="O81" s="533" t="s">
        <v>1179</v>
      </c>
    </row>
    <row r="82" ht="15.75" customHeight="1">
      <c r="H82" s="537" t="s">
        <v>1180</v>
      </c>
      <c r="O82" s="533" t="s">
        <v>566</v>
      </c>
    </row>
    <row r="83" ht="15.75" customHeight="1">
      <c r="H83" s="538" t="s">
        <v>368</v>
      </c>
      <c r="O83" s="533" t="s">
        <v>1181</v>
      </c>
    </row>
    <row r="84" ht="15.75" customHeight="1">
      <c r="H84" s="537" t="s">
        <v>1182</v>
      </c>
      <c r="O84" s="533" t="s">
        <v>1183</v>
      </c>
    </row>
    <row r="85" ht="15.75" customHeight="1">
      <c r="H85" s="538" t="s">
        <v>1184</v>
      </c>
      <c r="O85" s="533" t="s">
        <v>1185</v>
      </c>
    </row>
    <row r="86" ht="15.75" customHeight="1">
      <c r="H86" s="537" t="s">
        <v>1186</v>
      </c>
      <c r="O86" s="533" t="s">
        <v>424</v>
      </c>
    </row>
    <row r="87" ht="15.75" customHeight="1">
      <c r="H87" s="538" t="s">
        <v>1187</v>
      </c>
      <c r="O87" s="533" t="s">
        <v>1188</v>
      </c>
    </row>
    <row r="88" ht="15.75" customHeight="1">
      <c r="H88" s="537" t="s">
        <v>528</v>
      </c>
      <c r="O88" s="533" t="s">
        <v>1189</v>
      </c>
    </row>
    <row r="89" ht="15.75" customHeight="1">
      <c r="H89" s="538" t="s">
        <v>349</v>
      </c>
      <c r="O89" s="533" t="s">
        <v>875</v>
      </c>
    </row>
    <row r="90" ht="15.75" customHeight="1">
      <c r="H90" s="537" t="s">
        <v>1190</v>
      </c>
      <c r="O90" s="533" t="s">
        <v>1191</v>
      </c>
    </row>
    <row r="91" ht="15.75" customHeight="1">
      <c r="H91" s="538" t="s">
        <v>201</v>
      </c>
      <c r="O91" s="533" t="s">
        <v>628</v>
      </c>
    </row>
    <row r="92" ht="15.75" customHeight="1">
      <c r="H92" s="537" t="s">
        <v>1192</v>
      </c>
      <c r="O92" s="533" t="s">
        <v>1193</v>
      </c>
    </row>
    <row r="93" ht="15.75" customHeight="1">
      <c r="H93" s="538" t="s">
        <v>1194</v>
      </c>
      <c r="O93" s="533" t="s">
        <v>1195</v>
      </c>
    </row>
    <row r="94" ht="15.75" customHeight="1">
      <c r="H94" s="537" t="s">
        <v>1196</v>
      </c>
      <c r="O94" s="533" t="s">
        <v>432</v>
      </c>
    </row>
    <row r="95" ht="15.75" customHeight="1">
      <c r="H95" s="538" t="s">
        <v>1197</v>
      </c>
      <c r="O95" s="533" t="s">
        <v>1198</v>
      </c>
    </row>
    <row r="96" ht="15.75" customHeight="1">
      <c r="H96" s="537" t="s">
        <v>1199</v>
      </c>
      <c r="O96" s="533" t="s">
        <v>1200</v>
      </c>
    </row>
    <row r="97" ht="15.75" customHeight="1">
      <c r="H97" s="538" t="s">
        <v>247</v>
      </c>
      <c r="O97" s="533" t="s">
        <v>576</v>
      </c>
    </row>
    <row r="98" ht="15.75" customHeight="1">
      <c r="H98" s="537" t="s">
        <v>1201</v>
      </c>
      <c r="O98" s="533" t="s">
        <v>346</v>
      </c>
    </row>
    <row r="99" ht="15.75" customHeight="1">
      <c r="H99" s="538" t="s">
        <v>1202</v>
      </c>
      <c r="O99" s="533" t="s">
        <v>1203</v>
      </c>
    </row>
    <row r="100" ht="15.75" customHeight="1">
      <c r="H100" s="537" t="s">
        <v>1204</v>
      </c>
      <c r="O100" s="533" t="s">
        <v>1205</v>
      </c>
    </row>
    <row r="101" ht="15.75" customHeight="1">
      <c r="H101" s="538" t="s">
        <v>1206</v>
      </c>
      <c r="O101" s="533" t="s">
        <v>1207</v>
      </c>
    </row>
    <row r="102" ht="15.75" customHeight="1">
      <c r="H102" s="537" t="s">
        <v>393</v>
      </c>
      <c r="O102" s="533" t="s">
        <v>1208</v>
      </c>
    </row>
    <row r="103" ht="15.75" customHeight="1">
      <c r="H103" s="538" t="s">
        <v>1209</v>
      </c>
      <c r="O103" s="533" t="s">
        <v>887</v>
      </c>
    </row>
    <row r="104" ht="15.75" customHeight="1">
      <c r="H104" s="537" t="s">
        <v>1210</v>
      </c>
      <c r="O104" s="533" t="s">
        <v>690</v>
      </c>
    </row>
    <row r="105" ht="15.75" customHeight="1">
      <c r="H105" s="538" t="s">
        <v>556</v>
      </c>
      <c r="O105" s="533" t="s">
        <v>1211</v>
      </c>
    </row>
    <row r="106" ht="15.75" customHeight="1">
      <c r="H106" s="468" t="s">
        <v>609</v>
      </c>
      <c r="O106" s="533" t="s">
        <v>239</v>
      </c>
    </row>
    <row r="107" ht="15.75" customHeight="1">
      <c r="O107" s="533" t="s">
        <v>186</v>
      </c>
    </row>
    <row r="108" ht="15.75" customHeight="1">
      <c r="O108" s="533" t="s">
        <v>1212</v>
      </c>
    </row>
    <row r="109" ht="15.75" customHeight="1">
      <c r="O109" s="533" t="s">
        <v>1213</v>
      </c>
    </row>
    <row r="110" ht="15.75" customHeight="1">
      <c r="O110" s="533" t="s">
        <v>209</v>
      </c>
    </row>
    <row r="111" ht="15.75" customHeight="1">
      <c r="O111" s="533" t="s">
        <v>177</v>
      </c>
    </row>
    <row r="112" ht="15.75" customHeight="1">
      <c r="O112" s="533" t="s">
        <v>1214</v>
      </c>
    </row>
    <row r="113" ht="15.75" customHeight="1">
      <c r="O113" s="533" t="s">
        <v>996</v>
      </c>
    </row>
    <row r="114" ht="15.75" customHeight="1">
      <c r="O114" s="533" t="s">
        <v>117</v>
      </c>
    </row>
    <row r="115" ht="15.75" customHeight="1">
      <c r="O115" s="533" t="s">
        <v>1215</v>
      </c>
    </row>
    <row r="116" ht="15.75" customHeight="1">
      <c r="O116" s="533" t="s">
        <v>1216</v>
      </c>
    </row>
    <row r="117" ht="15.75" customHeight="1">
      <c r="O117" s="533" t="s">
        <v>1217</v>
      </c>
    </row>
    <row r="118" ht="15.75" customHeight="1">
      <c r="O118" s="533" t="s">
        <v>1218</v>
      </c>
    </row>
    <row r="119" ht="15.75" customHeight="1">
      <c r="O119" s="533" t="s">
        <v>1219</v>
      </c>
    </row>
    <row r="120" ht="15.75" customHeight="1">
      <c r="O120" s="533" t="s">
        <v>1220</v>
      </c>
    </row>
    <row r="121" ht="15.75" customHeight="1">
      <c r="O121" s="533" t="s">
        <v>1221</v>
      </c>
    </row>
    <row r="122" ht="15.75" customHeight="1">
      <c r="O122" s="533" t="s">
        <v>1222</v>
      </c>
    </row>
    <row r="123" ht="15.75" customHeight="1">
      <c r="O123" s="533" t="s">
        <v>1223</v>
      </c>
    </row>
    <row r="124" ht="15.75" customHeight="1">
      <c r="O124" s="533" t="s">
        <v>1224</v>
      </c>
    </row>
    <row r="125" ht="15.75" customHeight="1">
      <c r="O125" s="533" t="s">
        <v>1225</v>
      </c>
    </row>
    <row r="126" ht="15.75" customHeight="1">
      <c r="O126" s="533" t="s">
        <v>1226</v>
      </c>
    </row>
    <row r="127" ht="15.75" customHeight="1">
      <c r="O127" s="533" t="s">
        <v>1227</v>
      </c>
    </row>
    <row r="128" ht="15.75" customHeight="1">
      <c r="O128" s="533" t="s">
        <v>1228</v>
      </c>
    </row>
    <row r="129" ht="15.75" customHeight="1">
      <c r="O129" s="533" t="s">
        <v>1229</v>
      </c>
    </row>
    <row r="130" ht="15.75" customHeight="1">
      <c r="O130" s="533" t="s">
        <v>1230</v>
      </c>
    </row>
    <row r="131" ht="15.75" customHeight="1">
      <c r="O131" s="533" t="s">
        <v>1231</v>
      </c>
    </row>
    <row r="132" ht="15.75" customHeight="1">
      <c r="O132" s="533" t="s">
        <v>1232</v>
      </c>
    </row>
    <row r="133" ht="15.75" customHeight="1">
      <c r="O133" s="533" t="s">
        <v>1030</v>
      </c>
    </row>
    <row r="134" ht="15.75" customHeight="1">
      <c r="O134" s="533" t="s">
        <v>1233</v>
      </c>
    </row>
    <row r="135" ht="15.75" customHeight="1">
      <c r="O135" s="533" t="s">
        <v>1234</v>
      </c>
    </row>
    <row r="136" ht="15.75" customHeight="1">
      <c r="O136" s="533" t="s">
        <v>1235</v>
      </c>
    </row>
    <row r="137" ht="15.75" customHeight="1">
      <c r="O137" s="533" t="s">
        <v>1236</v>
      </c>
    </row>
    <row r="138" ht="15.75" customHeight="1">
      <c r="O138" s="533" t="s">
        <v>1237</v>
      </c>
    </row>
    <row r="139" ht="15.75" customHeight="1">
      <c r="O139" s="533" t="s">
        <v>1034</v>
      </c>
    </row>
    <row r="140" ht="15.75" customHeight="1">
      <c r="O140" s="533" t="s">
        <v>1238</v>
      </c>
    </row>
    <row r="141" ht="15.75" customHeight="1">
      <c r="O141" s="533" t="s">
        <v>131</v>
      </c>
    </row>
    <row r="142" ht="15.75" customHeight="1">
      <c r="O142" s="533" t="s">
        <v>1239</v>
      </c>
    </row>
    <row r="143" ht="15.75" customHeight="1">
      <c r="O143" s="533" t="s">
        <v>1240</v>
      </c>
    </row>
    <row r="144" ht="15.75" customHeight="1">
      <c r="O144" s="533" t="s">
        <v>1241</v>
      </c>
    </row>
    <row r="145" ht="15.75" customHeight="1">
      <c r="O145" s="533" t="s">
        <v>1242</v>
      </c>
    </row>
    <row r="146" ht="15.75" customHeight="1">
      <c r="O146" s="533" t="s">
        <v>1243</v>
      </c>
    </row>
    <row r="147" ht="15.75" customHeight="1">
      <c r="O147" s="533" t="s">
        <v>1244</v>
      </c>
    </row>
    <row r="148" ht="15.75" customHeight="1">
      <c r="O148" s="533" t="s">
        <v>1245</v>
      </c>
    </row>
    <row r="149" ht="15.75" customHeight="1">
      <c r="O149" s="533" t="s">
        <v>1246</v>
      </c>
    </row>
    <row r="150" ht="15.75" customHeight="1">
      <c r="O150" s="533" t="s">
        <v>989</v>
      </c>
    </row>
    <row r="151" ht="15.75" customHeight="1">
      <c r="O151" s="533" t="s">
        <v>992</v>
      </c>
    </row>
    <row r="152" ht="15.75" customHeight="1">
      <c r="O152" s="533" t="s">
        <v>994</v>
      </c>
    </row>
    <row r="153" ht="15.75" customHeight="1">
      <c r="O153" s="533" t="s">
        <v>1247</v>
      </c>
    </row>
    <row r="154" ht="15.75" customHeight="1">
      <c r="O154" s="533" t="s">
        <v>1248</v>
      </c>
    </row>
    <row r="155" ht="15.75" customHeight="1">
      <c r="O155" s="533" t="s">
        <v>231</v>
      </c>
    </row>
    <row r="156" ht="15.75" customHeight="1">
      <c r="O156" s="533" t="s">
        <v>1249</v>
      </c>
    </row>
    <row r="157" ht="15.75" customHeight="1">
      <c r="O157" s="533" t="s">
        <v>1250</v>
      </c>
    </row>
    <row r="158" ht="15.75" customHeight="1">
      <c r="O158" s="533" t="s">
        <v>1251</v>
      </c>
    </row>
    <row r="159" ht="15.75" customHeight="1">
      <c r="O159" s="533" t="s">
        <v>1252</v>
      </c>
    </row>
    <row r="160" ht="15.75" customHeight="1">
      <c r="O160" s="533" t="s">
        <v>1253</v>
      </c>
    </row>
    <row r="161" ht="15.75" customHeight="1">
      <c r="O161" s="533" t="s">
        <v>203</v>
      </c>
    </row>
    <row r="162" ht="15.75" customHeight="1">
      <c r="O162" s="533" t="s">
        <v>1254</v>
      </c>
    </row>
    <row r="163" ht="15.75" customHeight="1">
      <c r="O163" s="533" t="s">
        <v>1255</v>
      </c>
    </row>
    <row r="164" ht="15.75" customHeight="1">
      <c r="O164" s="544" t="s">
        <v>961</v>
      </c>
    </row>
    <row r="165" ht="15.75" customHeight="1">
      <c r="O165" s="544" t="s">
        <v>1256</v>
      </c>
    </row>
    <row r="166" ht="15.75" customHeight="1">
      <c r="O166" s="544" t="s">
        <v>1257</v>
      </c>
    </row>
    <row r="167" ht="15.75" customHeight="1">
      <c r="O167" s="544" t="s">
        <v>911</v>
      </c>
    </row>
    <row r="168" ht="15.75" customHeight="1">
      <c r="O168" s="544" t="s">
        <v>1258</v>
      </c>
    </row>
    <row r="169" ht="15.75" customHeight="1">
      <c r="O169" s="544" t="s">
        <v>1259</v>
      </c>
    </row>
    <row r="170" ht="15.75" customHeight="1">
      <c r="O170" s="544" t="s">
        <v>756</v>
      </c>
    </row>
    <row r="171" ht="15.75" customHeight="1">
      <c r="O171" s="544" t="s">
        <v>1260</v>
      </c>
    </row>
    <row r="172" ht="15.75" customHeight="1">
      <c r="O172" s="544" t="s">
        <v>1261</v>
      </c>
    </row>
    <row r="173" ht="15.75" customHeight="1">
      <c r="O173" s="544" t="s">
        <v>1262</v>
      </c>
    </row>
    <row r="174" ht="15.75" customHeight="1">
      <c r="O174" s="544" t="s">
        <v>1263</v>
      </c>
    </row>
    <row r="175" ht="15.75" customHeight="1">
      <c r="O175" s="544" t="s">
        <v>1264</v>
      </c>
    </row>
    <row r="176" ht="15.75" customHeight="1">
      <c r="O176" s="544" t="s">
        <v>1265</v>
      </c>
    </row>
    <row r="177" ht="15.75" customHeight="1">
      <c r="O177" s="544" t="s">
        <v>1266</v>
      </c>
    </row>
    <row r="178" ht="15.75" customHeight="1">
      <c r="O178" s="544" t="s">
        <v>1267</v>
      </c>
    </row>
    <row r="179" ht="15.75" customHeight="1">
      <c r="O179" s="544" t="s">
        <v>1268</v>
      </c>
    </row>
    <row r="180" ht="15.75" customHeight="1">
      <c r="O180" s="544" t="s">
        <v>1269</v>
      </c>
    </row>
    <row r="181" ht="15.75" customHeight="1">
      <c r="O181" s="544" t="s">
        <v>1270</v>
      </c>
    </row>
    <row r="182" ht="15.75" customHeight="1">
      <c r="O182" s="544" t="s">
        <v>1271</v>
      </c>
    </row>
    <row r="183" ht="15.75" customHeight="1">
      <c r="O183" s="544" t="s">
        <v>1272</v>
      </c>
    </row>
    <row r="184" ht="15.75" customHeight="1">
      <c r="O184" s="544" t="s">
        <v>186</v>
      </c>
    </row>
    <row r="185" ht="15.75" customHeight="1">
      <c r="O185" s="544" t="s">
        <v>840</v>
      </c>
    </row>
    <row r="186" ht="15.75" customHeight="1">
      <c r="O186" s="544" t="s">
        <v>1273</v>
      </c>
    </row>
    <row r="187" ht="15.75" customHeight="1">
      <c r="O187" s="544" t="s">
        <v>1274</v>
      </c>
    </row>
    <row r="188" ht="15.75" customHeight="1">
      <c r="O188" s="544" t="s">
        <v>834</v>
      </c>
    </row>
    <row r="189" ht="15.75" customHeight="1">
      <c r="O189" s="544" t="s">
        <v>1275</v>
      </c>
    </row>
    <row r="190" ht="15.75" customHeight="1">
      <c r="O190" s="544" t="s">
        <v>805</v>
      </c>
    </row>
    <row r="191" ht="15.75" customHeight="1">
      <c r="O191" s="544" t="s">
        <v>1276</v>
      </c>
    </row>
    <row r="192" ht="15.75" customHeight="1">
      <c r="O192" s="533"/>
    </row>
    <row r="193" ht="15.75" customHeight="1">
      <c r="O193" s="533"/>
    </row>
    <row r="194" ht="15.75" customHeight="1">
      <c r="O194" s="533"/>
    </row>
    <row r="195" ht="15.75" customHeight="1">
      <c r="O195" s="533"/>
    </row>
    <row r="196" ht="15.75" customHeight="1">
      <c r="O196" s="533"/>
    </row>
    <row r="197" ht="15.75" customHeight="1">
      <c r="O197" s="533"/>
    </row>
    <row r="198" ht="15.75" customHeight="1">
      <c r="O198" s="533"/>
    </row>
    <row r="199" ht="15.75" customHeight="1">
      <c r="O199" s="533"/>
    </row>
    <row r="200" ht="15.75" customHeight="1">
      <c r="O200" s="533"/>
    </row>
    <row r="201" ht="15.75" customHeight="1">
      <c r="O201" s="533"/>
    </row>
    <row r="202" ht="15.75" customHeight="1">
      <c r="O202" s="533"/>
    </row>
    <row r="203" ht="15.75" customHeight="1">
      <c r="O203" s="533"/>
    </row>
    <row r="204" ht="15.75" customHeight="1">
      <c r="O204" s="533"/>
    </row>
    <row r="205" ht="15.75" customHeight="1">
      <c r="O205" s="533"/>
    </row>
    <row r="206" ht="15.75" customHeight="1">
      <c r="O206" s="533"/>
    </row>
    <row r="207" ht="15.75" customHeight="1">
      <c r="O207" s="533"/>
    </row>
    <row r="208" ht="15.75" customHeight="1">
      <c r="O208" s="533"/>
    </row>
    <row r="209" ht="15.75" customHeight="1">
      <c r="O209" s="533"/>
    </row>
    <row r="210" ht="15.75" customHeight="1">
      <c r="O210" s="533"/>
    </row>
    <row r="211" ht="15.75" customHeight="1">
      <c r="O211" s="545"/>
    </row>
    <row r="212" ht="15.75" customHeight="1">
      <c r="O212" s="545"/>
    </row>
    <row r="213" ht="15.75" customHeight="1">
      <c r="O213" s="545"/>
    </row>
    <row r="214" ht="15.75" customHeight="1">
      <c r="O214" s="545"/>
    </row>
    <row r="215" ht="15.75" customHeight="1">
      <c r="O215" s="545"/>
    </row>
    <row r="216" ht="15.75" customHeight="1">
      <c r="O216" s="545"/>
    </row>
    <row r="217" ht="15.75" customHeight="1">
      <c r="O217" s="545"/>
    </row>
    <row r="218" ht="15.75" customHeight="1">
      <c r="O218" s="545"/>
    </row>
    <row r="219" ht="15.75" customHeight="1">
      <c r="O219" s="545"/>
    </row>
    <row r="220" ht="15.75" customHeight="1">
      <c r="O220" s="545"/>
    </row>
    <row r="221" ht="15.75" customHeight="1">
      <c r="O221" s="545"/>
    </row>
    <row r="222" ht="15.75" customHeight="1">
      <c r="O222" s="545"/>
    </row>
    <row r="223" ht="15.75" customHeight="1">
      <c r="O223" s="545"/>
    </row>
    <row r="224" ht="15.75" customHeight="1">
      <c r="O224" s="545"/>
    </row>
    <row r="225" ht="15.75" customHeight="1">
      <c r="O225" s="545"/>
    </row>
    <row r="226" ht="15.75" customHeight="1">
      <c r="O226" s="545"/>
    </row>
    <row r="227" ht="15.75" customHeight="1">
      <c r="O227" s="545"/>
    </row>
    <row r="228" ht="15.75" customHeight="1">
      <c r="O228" s="545"/>
    </row>
    <row r="229" ht="15.75" customHeight="1">
      <c r="O229" s="545"/>
    </row>
    <row r="230" ht="15.75" customHeight="1">
      <c r="O230" s="545"/>
    </row>
    <row r="231" ht="15.75" customHeight="1">
      <c r="O231" s="545"/>
    </row>
    <row r="232" ht="15.75" customHeight="1">
      <c r="O232" s="545"/>
    </row>
    <row r="233" ht="15.75" customHeight="1">
      <c r="O233" s="545"/>
    </row>
    <row r="234" ht="15.75" customHeight="1">
      <c r="O234" s="545"/>
    </row>
    <row r="235" ht="15.75" customHeight="1">
      <c r="O235" s="545"/>
    </row>
    <row r="236" ht="15.75" customHeight="1">
      <c r="O236" s="545"/>
    </row>
    <row r="237" ht="15.75" customHeight="1">
      <c r="O237" s="545"/>
    </row>
    <row r="238" ht="15.75" customHeight="1">
      <c r="O238" s="545"/>
    </row>
    <row r="239" ht="15.75" customHeight="1">
      <c r="O239" s="545"/>
    </row>
    <row r="240" ht="15.75" customHeight="1">
      <c r="O240" s="545"/>
    </row>
    <row r="241" ht="15.75" customHeight="1">
      <c r="O241" s="545"/>
    </row>
    <row r="242" ht="15.75" customHeight="1">
      <c r="O242" s="545"/>
    </row>
    <row r="243" ht="15.75" customHeight="1">
      <c r="O243" s="545"/>
    </row>
    <row r="244" ht="15.75" customHeight="1">
      <c r="O244" s="545"/>
    </row>
    <row r="245" ht="15.75" customHeight="1">
      <c r="O245" s="545"/>
    </row>
    <row r="246" ht="15.75" customHeight="1">
      <c r="O246" s="545"/>
    </row>
    <row r="247" ht="15.75" customHeight="1">
      <c r="O247" s="545"/>
    </row>
    <row r="248" ht="15.75" customHeight="1">
      <c r="O248" s="545"/>
    </row>
    <row r="249" ht="15.75" customHeight="1">
      <c r="O249" s="545"/>
    </row>
    <row r="250" ht="15.75" customHeight="1">
      <c r="O250" s="545"/>
    </row>
    <row r="251" ht="15.75" customHeight="1">
      <c r="O251" s="545"/>
    </row>
    <row r="252" ht="15.75" customHeight="1">
      <c r="O252" s="545"/>
    </row>
    <row r="253" ht="15.75" customHeight="1">
      <c r="O253" s="545"/>
    </row>
    <row r="254" ht="15.75" customHeight="1">
      <c r="O254" s="545"/>
    </row>
    <row r="255" ht="15.75" customHeight="1">
      <c r="O255" s="545"/>
    </row>
    <row r="256" ht="15.75" customHeight="1">
      <c r="O256" s="545"/>
    </row>
    <row r="257" ht="15.75" customHeight="1">
      <c r="O257" s="545"/>
    </row>
    <row r="258" ht="15.75" customHeight="1">
      <c r="O258" s="545"/>
    </row>
    <row r="259" ht="15.75" customHeight="1">
      <c r="O259" s="545"/>
    </row>
    <row r="260" ht="15.75" customHeight="1">
      <c r="O260" s="545"/>
    </row>
    <row r="261" ht="15.75" customHeight="1">
      <c r="O261" s="545"/>
    </row>
    <row r="262" ht="15.75" customHeight="1">
      <c r="O262" s="545"/>
    </row>
    <row r="263" ht="15.75" customHeight="1">
      <c r="O263" s="545"/>
    </row>
    <row r="264" ht="15.75" customHeight="1">
      <c r="O264" s="545"/>
    </row>
    <row r="265" ht="15.75" customHeight="1">
      <c r="O265" s="545"/>
    </row>
    <row r="266" ht="15.75" customHeight="1">
      <c r="O266" s="545"/>
    </row>
    <row r="267" ht="15.75" customHeight="1">
      <c r="O267" s="545"/>
    </row>
    <row r="268" ht="15.75" customHeight="1">
      <c r="O268" s="545"/>
    </row>
    <row r="269" ht="15.75" customHeight="1">
      <c r="O269" s="545"/>
    </row>
    <row r="270" ht="15.75" customHeight="1">
      <c r="O270" s="545"/>
    </row>
    <row r="271" ht="15.75" customHeight="1">
      <c r="O271" s="545"/>
    </row>
    <row r="272" ht="15.75" customHeight="1">
      <c r="O272" s="545"/>
    </row>
    <row r="273" ht="15.75" customHeight="1">
      <c r="O273" s="545"/>
    </row>
    <row r="274" ht="15.75" customHeight="1">
      <c r="O274" s="545"/>
    </row>
    <row r="275" ht="15.75" customHeight="1">
      <c r="O275" s="545"/>
    </row>
    <row r="276" ht="15.75" customHeight="1">
      <c r="O276" s="545"/>
    </row>
    <row r="277" ht="15.75" customHeight="1">
      <c r="O277" s="545"/>
    </row>
    <row r="278" ht="15.75" customHeight="1">
      <c r="O278" s="545"/>
    </row>
    <row r="279" ht="15.75" customHeight="1">
      <c r="O279" s="545"/>
    </row>
    <row r="280" ht="15.75" customHeight="1">
      <c r="O280" s="545"/>
    </row>
    <row r="281" ht="15.75" customHeight="1">
      <c r="O281" s="545"/>
    </row>
    <row r="282" ht="15.75" customHeight="1">
      <c r="O282" s="545"/>
    </row>
    <row r="283" ht="15.75" customHeight="1">
      <c r="O283" s="545"/>
    </row>
    <row r="284" ht="15.75" customHeight="1">
      <c r="O284" s="545"/>
    </row>
    <row r="285" ht="15.75" customHeight="1">
      <c r="O285" s="545"/>
    </row>
    <row r="286" ht="15.75" customHeight="1">
      <c r="O286" s="545"/>
    </row>
    <row r="287" ht="15.75" customHeight="1">
      <c r="O287" s="545"/>
    </row>
    <row r="288" ht="15.75" customHeight="1">
      <c r="O288" s="545"/>
    </row>
    <row r="289" ht="15.75" customHeight="1">
      <c r="O289" s="545"/>
    </row>
    <row r="290" ht="15.75" customHeight="1">
      <c r="O290" s="545"/>
    </row>
    <row r="291" ht="15.75" customHeight="1">
      <c r="O291" s="545"/>
    </row>
    <row r="292" ht="15.75" customHeight="1">
      <c r="O292" s="545"/>
    </row>
    <row r="293" ht="15.75" customHeight="1">
      <c r="O293" s="545"/>
    </row>
    <row r="294" ht="15.75" customHeight="1">
      <c r="O294" s="545"/>
    </row>
    <row r="295" ht="15.75" customHeight="1">
      <c r="O295" s="545"/>
    </row>
    <row r="296" ht="15.75" customHeight="1">
      <c r="O296" s="545"/>
    </row>
    <row r="297" ht="15.75" customHeight="1">
      <c r="O297" s="545"/>
    </row>
    <row r="298" ht="15.75" customHeight="1">
      <c r="O298" s="545"/>
    </row>
    <row r="299" ht="15.75" customHeight="1">
      <c r="O299" s="545"/>
    </row>
    <row r="300" ht="15.75" customHeight="1">
      <c r="O300" s="545"/>
    </row>
    <row r="301" ht="15.75" customHeight="1">
      <c r="O301" s="545"/>
    </row>
    <row r="302" ht="15.75" customHeight="1">
      <c r="O302" s="545"/>
    </row>
    <row r="303" ht="15.75" customHeight="1">
      <c r="O303" s="545"/>
    </row>
    <row r="304" ht="15.75" customHeight="1">
      <c r="O304" s="545"/>
    </row>
    <row r="305" ht="15.75" customHeight="1">
      <c r="O305" s="545"/>
    </row>
    <row r="306" ht="15.75" customHeight="1">
      <c r="O306" s="545"/>
    </row>
    <row r="307" ht="15.75" customHeight="1">
      <c r="O307" s="545"/>
    </row>
    <row r="308" ht="15.75" customHeight="1">
      <c r="O308" s="545"/>
    </row>
    <row r="309" ht="15.75" customHeight="1">
      <c r="O309" s="545"/>
    </row>
    <row r="310" ht="15.75" customHeight="1">
      <c r="O310" s="545"/>
    </row>
    <row r="311" ht="15.75" customHeight="1">
      <c r="O311" s="545"/>
    </row>
    <row r="312" ht="15.75" customHeight="1">
      <c r="O312" s="545"/>
    </row>
    <row r="313" ht="15.75" customHeight="1">
      <c r="O313" s="545"/>
    </row>
    <row r="314" ht="15.75" customHeight="1">
      <c r="O314" s="545"/>
    </row>
    <row r="315" ht="15.75" customHeight="1">
      <c r="O315" s="545"/>
    </row>
    <row r="316" ht="15.75" customHeight="1">
      <c r="O316" s="545"/>
    </row>
    <row r="317" ht="15.75" customHeight="1">
      <c r="O317" s="545"/>
    </row>
    <row r="318" ht="15.75" customHeight="1">
      <c r="O318" s="545"/>
    </row>
    <row r="319" ht="15.75" customHeight="1">
      <c r="O319" s="545"/>
    </row>
    <row r="320" ht="15.75" customHeight="1">
      <c r="O320" s="545"/>
    </row>
    <row r="321" ht="15.75" customHeight="1">
      <c r="O321" s="545"/>
    </row>
    <row r="322" ht="15.75" customHeight="1">
      <c r="O322" s="545"/>
    </row>
    <row r="323" ht="15.75" customHeight="1">
      <c r="O323" s="545"/>
    </row>
    <row r="324" ht="15.75" customHeight="1">
      <c r="O324" s="545"/>
    </row>
    <row r="325" ht="15.75" customHeight="1">
      <c r="O325" s="545"/>
    </row>
    <row r="326" ht="15.75" customHeight="1">
      <c r="O326" s="545"/>
    </row>
    <row r="327" ht="15.75" customHeight="1">
      <c r="O327" s="545"/>
    </row>
    <row r="328" ht="15.75" customHeight="1">
      <c r="O328" s="545"/>
    </row>
    <row r="329" ht="15.75" customHeight="1">
      <c r="O329" s="545"/>
    </row>
    <row r="330" ht="15.75" customHeight="1">
      <c r="O330" s="545"/>
    </row>
    <row r="331" ht="15.75" customHeight="1">
      <c r="O331" s="545"/>
    </row>
    <row r="332" ht="15.75" customHeight="1">
      <c r="O332" s="545"/>
    </row>
    <row r="333" ht="15.75" customHeight="1">
      <c r="O333" s="545"/>
    </row>
    <row r="334" ht="15.75" customHeight="1">
      <c r="O334" s="545"/>
    </row>
    <row r="335" ht="15.75" customHeight="1">
      <c r="O335" s="545"/>
    </row>
    <row r="336" ht="15.75" customHeight="1">
      <c r="O336" s="545"/>
    </row>
    <row r="337" ht="15.75" customHeight="1">
      <c r="O337" s="545"/>
    </row>
    <row r="338" ht="15.75" customHeight="1">
      <c r="O338" s="545"/>
    </row>
    <row r="339" ht="15.75" customHeight="1">
      <c r="O339" s="545"/>
    </row>
    <row r="340" ht="15.75" customHeight="1">
      <c r="O340" s="545"/>
    </row>
    <row r="341" ht="15.75" customHeight="1">
      <c r="O341" s="545"/>
    </row>
    <row r="342" ht="15.75" customHeight="1">
      <c r="O342" s="545"/>
    </row>
    <row r="343" ht="15.75" customHeight="1">
      <c r="O343" s="545"/>
    </row>
    <row r="344" ht="15.75" customHeight="1">
      <c r="O344" s="545"/>
    </row>
    <row r="345" ht="15.75" customHeight="1">
      <c r="O345" s="545"/>
    </row>
    <row r="346" ht="15.75" customHeight="1">
      <c r="O346" s="545"/>
    </row>
    <row r="347" ht="15.75" customHeight="1">
      <c r="O347" s="545"/>
    </row>
    <row r="348" ht="15.75" customHeight="1">
      <c r="O348" s="545"/>
    </row>
    <row r="349" ht="15.75" customHeight="1">
      <c r="O349" s="545"/>
    </row>
    <row r="350" ht="15.75" customHeight="1">
      <c r="O350" s="545"/>
    </row>
    <row r="351" ht="15.75" customHeight="1">
      <c r="O351" s="545"/>
    </row>
    <row r="352" ht="15.75" customHeight="1">
      <c r="O352" s="545"/>
    </row>
    <row r="353" ht="15.75" customHeight="1">
      <c r="O353" s="545"/>
    </row>
    <row r="354" ht="15.75" customHeight="1">
      <c r="O354" s="545"/>
    </row>
    <row r="355" ht="15.75" customHeight="1">
      <c r="O355" s="545"/>
    </row>
    <row r="356" ht="15.75" customHeight="1">
      <c r="O356" s="545"/>
    </row>
    <row r="357" ht="15.75" customHeight="1">
      <c r="O357" s="545"/>
    </row>
    <row r="358" ht="15.75" customHeight="1">
      <c r="O358" s="545"/>
    </row>
    <row r="359" ht="15.75" customHeight="1">
      <c r="O359" s="545"/>
    </row>
    <row r="360" ht="15.75" customHeight="1">
      <c r="O360" s="545"/>
    </row>
    <row r="361" ht="15.75" customHeight="1">
      <c r="O361" s="545"/>
    </row>
    <row r="362" ht="15.75" customHeight="1">
      <c r="O362" s="545"/>
    </row>
    <row r="363" ht="15.75" customHeight="1">
      <c r="O363" s="545"/>
    </row>
    <row r="364" ht="15.75" customHeight="1">
      <c r="O364" s="545"/>
    </row>
    <row r="365" ht="15.75" customHeight="1">
      <c r="O365" s="545"/>
    </row>
    <row r="366" ht="15.75" customHeight="1">
      <c r="O366" s="545"/>
    </row>
    <row r="367" ht="15.75" customHeight="1">
      <c r="O367" s="545"/>
    </row>
    <row r="368" ht="15.75" customHeight="1">
      <c r="O368" s="545"/>
    </row>
    <row r="369" ht="15.75" customHeight="1">
      <c r="O369" s="545"/>
    </row>
    <row r="370" ht="15.75" customHeight="1">
      <c r="O370" s="545"/>
    </row>
    <row r="371" ht="15.75" customHeight="1">
      <c r="O371" s="545"/>
    </row>
    <row r="372" ht="15.75" customHeight="1">
      <c r="O372" s="545"/>
    </row>
    <row r="373" ht="15.75" customHeight="1">
      <c r="O373" s="545"/>
    </row>
    <row r="374" ht="15.75" customHeight="1">
      <c r="O374" s="545"/>
    </row>
    <row r="375" ht="15.75" customHeight="1">
      <c r="O375" s="545"/>
    </row>
    <row r="376" ht="15.75" customHeight="1">
      <c r="O376" s="545"/>
    </row>
    <row r="377" ht="15.75" customHeight="1">
      <c r="O377" s="545"/>
    </row>
    <row r="378" ht="15.75" customHeight="1">
      <c r="O378" s="545"/>
    </row>
    <row r="379" ht="15.75" customHeight="1">
      <c r="O379" s="545"/>
    </row>
    <row r="380" ht="15.75" customHeight="1">
      <c r="O380" s="545"/>
    </row>
    <row r="381" ht="15.75" customHeight="1">
      <c r="O381" s="545"/>
    </row>
    <row r="382" ht="15.75" customHeight="1">
      <c r="O382" s="545"/>
    </row>
    <row r="383" ht="15.75" customHeight="1">
      <c r="O383" s="545"/>
    </row>
    <row r="384" ht="15.75" customHeight="1">
      <c r="O384" s="545"/>
    </row>
    <row r="385" ht="15.75" customHeight="1">
      <c r="O385" s="545"/>
    </row>
    <row r="386" ht="15.75" customHeight="1">
      <c r="O386" s="545"/>
    </row>
    <row r="387" ht="15.75" customHeight="1">
      <c r="O387" s="545"/>
    </row>
    <row r="388" ht="15.75" customHeight="1">
      <c r="O388" s="545"/>
    </row>
    <row r="389" ht="15.75" customHeight="1">
      <c r="O389" s="545"/>
    </row>
    <row r="390" ht="15.75" customHeight="1">
      <c r="O390" s="545"/>
    </row>
    <row r="391" ht="15.75" customHeight="1">
      <c r="O391" s="545"/>
    </row>
    <row r="392" ht="15.75" customHeight="1">
      <c r="O392" s="545"/>
    </row>
    <row r="393" ht="15.75" customHeight="1">
      <c r="O393" s="545"/>
    </row>
    <row r="394" ht="15.75" customHeight="1">
      <c r="O394" s="545"/>
    </row>
    <row r="395" ht="15.75" customHeight="1">
      <c r="O395" s="545"/>
    </row>
    <row r="396" ht="15.75" customHeight="1">
      <c r="O396" s="545"/>
    </row>
    <row r="397" ht="15.75" customHeight="1">
      <c r="O397" s="545"/>
    </row>
    <row r="398" ht="15.75" customHeight="1">
      <c r="O398" s="545"/>
    </row>
    <row r="399" ht="15.75" customHeight="1">
      <c r="O399" s="545"/>
    </row>
    <row r="400" ht="15.75" customHeight="1">
      <c r="O400" s="545"/>
    </row>
    <row r="401" ht="15.75" customHeight="1">
      <c r="O401" s="545"/>
    </row>
    <row r="402" ht="15.75" customHeight="1">
      <c r="O402" s="545"/>
    </row>
    <row r="403" ht="15.75" customHeight="1">
      <c r="O403" s="545"/>
    </row>
    <row r="404" ht="15.75" customHeight="1">
      <c r="O404" s="545"/>
    </row>
    <row r="405" ht="15.75" customHeight="1">
      <c r="O405" s="545"/>
    </row>
    <row r="406" ht="15.75" customHeight="1">
      <c r="O406" s="545"/>
    </row>
    <row r="407" ht="15.75" customHeight="1">
      <c r="O407" s="545"/>
    </row>
    <row r="408" ht="15.75" customHeight="1">
      <c r="O408" s="545"/>
    </row>
    <row r="409" ht="15.75" customHeight="1">
      <c r="O409" s="545"/>
    </row>
    <row r="410" ht="15.75" customHeight="1">
      <c r="O410" s="545"/>
    </row>
    <row r="411" ht="15.75" customHeight="1">
      <c r="O411" s="545"/>
    </row>
    <row r="412" ht="15.75" customHeight="1">
      <c r="O412" s="545"/>
    </row>
    <row r="413" ht="15.75" customHeight="1">
      <c r="O413" s="545"/>
    </row>
    <row r="414" ht="15.75" customHeight="1">
      <c r="O414" s="545"/>
    </row>
    <row r="415" ht="15.75" customHeight="1">
      <c r="O415" s="545"/>
    </row>
    <row r="416" ht="15.75" customHeight="1">
      <c r="O416" s="545"/>
    </row>
    <row r="417" ht="15.75" customHeight="1">
      <c r="O417" s="545"/>
    </row>
    <row r="418" ht="15.75" customHeight="1">
      <c r="O418" s="545"/>
    </row>
    <row r="419" ht="15.75" customHeight="1">
      <c r="O419" s="545"/>
    </row>
    <row r="420" ht="15.75" customHeight="1">
      <c r="O420" s="545"/>
    </row>
    <row r="421" ht="15.75" customHeight="1">
      <c r="O421" s="545"/>
    </row>
    <row r="422" ht="15.75" customHeight="1">
      <c r="O422" s="545"/>
    </row>
    <row r="423" ht="15.75" customHeight="1">
      <c r="O423" s="545"/>
    </row>
    <row r="424" ht="15.75" customHeight="1">
      <c r="O424" s="545"/>
    </row>
    <row r="425" ht="15.75" customHeight="1">
      <c r="O425" s="545"/>
    </row>
    <row r="426" ht="15.75" customHeight="1">
      <c r="O426" s="545"/>
    </row>
    <row r="427" ht="15.75" customHeight="1">
      <c r="O427" s="545"/>
    </row>
    <row r="428" ht="15.75" customHeight="1">
      <c r="O428" s="545"/>
    </row>
    <row r="429" ht="15.75" customHeight="1">
      <c r="O429" s="545"/>
    </row>
    <row r="430" ht="15.75" customHeight="1">
      <c r="O430" s="545"/>
    </row>
    <row r="431" ht="15.75" customHeight="1">
      <c r="O431" s="545"/>
    </row>
    <row r="432" ht="15.75" customHeight="1">
      <c r="O432" s="545"/>
    </row>
    <row r="433" ht="15.75" customHeight="1">
      <c r="O433" s="545"/>
    </row>
    <row r="434" ht="15.75" customHeight="1">
      <c r="O434" s="545"/>
    </row>
    <row r="435" ht="15.75" customHeight="1">
      <c r="O435" s="545"/>
    </row>
    <row r="436" ht="15.75" customHeight="1">
      <c r="O436" s="545"/>
    </row>
    <row r="437" ht="15.75" customHeight="1">
      <c r="O437" s="545"/>
    </row>
    <row r="438" ht="15.75" customHeight="1">
      <c r="O438" s="545"/>
    </row>
    <row r="439" ht="15.75" customHeight="1">
      <c r="O439" s="545"/>
    </row>
    <row r="440" ht="15.75" customHeight="1">
      <c r="O440" s="545"/>
    </row>
    <row r="441" ht="15.75" customHeight="1">
      <c r="O441" s="545"/>
    </row>
    <row r="442" ht="15.75" customHeight="1">
      <c r="O442" s="545"/>
    </row>
    <row r="443" ht="15.75" customHeight="1">
      <c r="O443" s="545"/>
    </row>
    <row r="444" ht="15.75" customHeight="1">
      <c r="O444" s="545"/>
    </row>
    <row r="445" ht="15.75" customHeight="1">
      <c r="O445" s="545"/>
    </row>
    <row r="446" ht="15.75" customHeight="1">
      <c r="O446" s="545"/>
    </row>
    <row r="447" ht="15.75" customHeight="1">
      <c r="O447" s="545"/>
    </row>
    <row r="448" ht="15.75" customHeight="1">
      <c r="O448" s="545"/>
    </row>
    <row r="449" ht="15.75" customHeight="1">
      <c r="O449" s="545"/>
    </row>
    <row r="450" ht="15.75" customHeight="1">
      <c r="O450" s="545"/>
    </row>
    <row r="451" ht="15.75" customHeight="1">
      <c r="O451" s="545"/>
    </row>
    <row r="452" ht="15.75" customHeight="1">
      <c r="O452" s="545"/>
    </row>
    <row r="453" ht="15.75" customHeight="1">
      <c r="O453" s="545"/>
    </row>
    <row r="454" ht="15.75" customHeight="1">
      <c r="O454" s="545"/>
    </row>
    <row r="455" ht="15.75" customHeight="1">
      <c r="O455" s="545"/>
    </row>
    <row r="456" ht="15.75" customHeight="1">
      <c r="O456" s="545"/>
    </row>
    <row r="457" ht="15.75" customHeight="1">
      <c r="O457" s="545"/>
    </row>
    <row r="458" ht="15.75" customHeight="1">
      <c r="O458" s="545"/>
    </row>
    <row r="459" ht="15.75" customHeight="1">
      <c r="O459" s="545"/>
    </row>
    <row r="460" ht="15.75" customHeight="1">
      <c r="O460" s="545"/>
    </row>
    <row r="461" ht="15.75" customHeight="1">
      <c r="O461" s="545"/>
    </row>
    <row r="462" ht="15.75" customHeight="1">
      <c r="O462" s="545"/>
    </row>
    <row r="463" ht="15.75" customHeight="1">
      <c r="O463" s="545"/>
    </row>
    <row r="464" ht="15.75" customHeight="1">
      <c r="O464" s="545"/>
    </row>
    <row r="465" ht="15.75" customHeight="1">
      <c r="O465" s="545"/>
    </row>
    <row r="466" ht="15.75" customHeight="1">
      <c r="O466" s="545"/>
    </row>
    <row r="467" ht="15.75" customHeight="1">
      <c r="O467" s="545"/>
    </row>
    <row r="468" ht="15.75" customHeight="1">
      <c r="O468" s="545"/>
    </row>
    <row r="469" ht="15.75" customHeight="1">
      <c r="O469" s="545"/>
    </row>
    <row r="470" ht="15.75" customHeight="1">
      <c r="O470" s="545"/>
    </row>
    <row r="471" ht="15.75" customHeight="1">
      <c r="O471" s="545"/>
    </row>
    <row r="472" ht="15.75" customHeight="1">
      <c r="O472" s="545"/>
    </row>
    <row r="473" ht="15.75" customHeight="1">
      <c r="O473" s="545"/>
    </row>
    <row r="474" ht="15.75" customHeight="1">
      <c r="O474" s="545"/>
    </row>
    <row r="475" ht="15.75" customHeight="1">
      <c r="O475" s="545"/>
    </row>
    <row r="476" ht="15.75" customHeight="1">
      <c r="O476" s="545"/>
    </row>
    <row r="477" ht="15.75" customHeight="1">
      <c r="O477" s="545"/>
    </row>
    <row r="478" ht="15.75" customHeight="1">
      <c r="O478" s="545"/>
    </row>
    <row r="479" ht="15.75" customHeight="1">
      <c r="O479" s="545"/>
    </row>
    <row r="480" ht="15.75" customHeight="1">
      <c r="O480" s="545"/>
    </row>
    <row r="481" ht="15.75" customHeight="1">
      <c r="O481" s="545"/>
    </row>
    <row r="482" ht="15.75" customHeight="1">
      <c r="O482" s="545"/>
    </row>
    <row r="483" ht="15.75" customHeight="1">
      <c r="O483" s="545"/>
    </row>
    <row r="484" ht="15.75" customHeight="1">
      <c r="O484" s="545"/>
    </row>
    <row r="485" ht="15.75" customHeight="1">
      <c r="O485" s="545"/>
    </row>
    <row r="486" ht="15.75" customHeight="1">
      <c r="O486" s="545"/>
    </row>
    <row r="487" ht="15.75" customHeight="1">
      <c r="O487" s="545"/>
    </row>
    <row r="488" ht="15.75" customHeight="1">
      <c r="O488" s="545"/>
    </row>
    <row r="489" ht="15.75" customHeight="1">
      <c r="O489" s="545"/>
    </row>
    <row r="490" ht="15.75" customHeight="1">
      <c r="O490" s="545"/>
    </row>
    <row r="491" ht="15.75" customHeight="1">
      <c r="O491" s="545"/>
    </row>
    <row r="492" ht="15.75" customHeight="1">
      <c r="O492" s="545"/>
    </row>
    <row r="493" ht="15.75" customHeight="1">
      <c r="O493" s="545"/>
    </row>
    <row r="494" ht="15.75" customHeight="1">
      <c r="O494" s="545"/>
    </row>
    <row r="495" ht="15.75" customHeight="1">
      <c r="O495" s="545"/>
    </row>
    <row r="496" ht="15.75" customHeight="1">
      <c r="O496" s="545"/>
    </row>
    <row r="497" ht="15.75" customHeight="1">
      <c r="O497" s="545"/>
    </row>
    <row r="498" ht="15.75" customHeight="1">
      <c r="O498" s="545"/>
    </row>
    <row r="499" ht="15.75" customHeight="1">
      <c r="O499" s="545"/>
    </row>
    <row r="500" ht="15.75" customHeight="1">
      <c r="O500" s="545"/>
    </row>
    <row r="501" ht="15.75" customHeight="1">
      <c r="O501" s="545"/>
    </row>
    <row r="502" ht="15.75" customHeight="1">
      <c r="O502" s="545"/>
    </row>
    <row r="503" ht="15.75" customHeight="1">
      <c r="O503" s="545"/>
    </row>
    <row r="504" ht="15.75" customHeight="1">
      <c r="O504" s="545"/>
    </row>
    <row r="505" ht="15.75" customHeight="1">
      <c r="O505" s="545"/>
    </row>
    <row r="506" ht="15.75" customHeight="1">
      <c r="O506" s="545"/>
    </row>
    <row r="507" ht="15.75" customHeight="1">
      <c r="O507" s="545"/>
    </row>
    <row r="508" ht="15.75" customHeight="1">
      <c r="O508" s="545"/>
    </row>
    <row r="509" ht="15.75" customHeight="1">
      <c r="O509" s="545"/>
    </row>
    <row r="510" ht="15.75" customHeight="1">
      <c r="O510" s="545"/>
    </row>
    <row r="511" ht="15.75" customHeight="1">
      <c r="O511" s="545"/>
    </row>
    <row r="512" ht="15.75" customHeight="1">
      <c r="O512" s="545"/>
    </row>
    <row r="513" ht="15.75" customHeight="1">
      <c r="O513" s="545"/>
    </row>
    <row r="514" ht="15.75" customHeight="1">
      <c r="O514" s="545"/>
    </row>
    <row r="515" ht="15.75" customHeight="1">
      <c r="O515" s="545"/>
    </row>
    <row r="516" ht="15.75" customHeight="1">
      <c r="O516" s="545"/>
    </row>
    <row r="517" ht="15.75" customHeight="1">
      <c r="O517" s="545"/>
    </row>
    <row r="518" ht="15.75" customHeight="1">
      <c r="O518" s="545"/>
    </row>
    <row r="519" ht="15.75" customHeight="1">
      <c r="O519" s="545"/>
    </row>
    <row r="520" ht="15.75" customHeight="1">
      <c r="O520" s="545"/>
    </row>
    <row r="521" ht="15.75" customHeight="1">
      <c r="O521" s="545"/>
    </row>
    <row r="522" ht="15.75" customHeight="1">
      <c r="O522" s="545"/>
    </row>
    <row r="523" ht="15.75" customHeight="1">
      <c r="O523" s="545"/>
    </row>
    <row r="524" ht="15.75" customHeight="1">
      <c r="O524" s="545"/>
    </row>
    <row r="525" ht="15.75" customHeight="1">
      <c r="O525" s="545"/>
    </row>
    <row r="526" ht="15.75" customHeight="1">
      <c r="O526" s="545"/>
    </row>
    <row r="527" ht="15.75" customHeight="1">
      <c r="O527" s="545"/>
    </row>
    <row r="528" ht="15.75" customHeight="1">
      <c r="O528" s="545"/>
    </row>
    <row r="529" ht="15.75" customHeight="1">
      <c r="O529" s="545"/>
    </row>
    <row r="530" ht="15.75" customHeight="1">
      <c r="O530" s="545"/>
    </row>
    <row r="531" ht="15.75" customHeight="1">
      <c r="O531" s="545"/>
    </row>
    <row r="532" ht="15.75" customHeight="1">
      <c r="O532" s="545"/>
    </row>
    <row r="533" ht="15.75" customHeight="1">
      <c r="O533" s="545"/>
    </row>
    <row r="534" ht="15.75" customHeight="1">
      <c r="O534" s="545"/>
    </row>
    <row r="535" ht="15.75" customHeight="1">
      <c r="O535" s="545"/>
    </row>
    <row r="536" ht="15.75" customHeight="1">
      <c r="O536" s="545"/>
    </row>
    <row r="537" ht="15.75" customHeight="1">
      <c r="O537" s="545"/>
    </row>
    <row r="538" ht="15.75" customHeight="1">
      <c r="O538" s="545"/>
    </row>
    <row r="539" ht="15.75" customHeight="1">
      <c r="O539" s="545"/>
    </row>
    <row r="540" ht="15.75" customHeight="1">
      <c r="O540" s="545"/>
    </row>
    <row r="541" ht="15.75" customHeight="1">
      <c r="O541" s="545"/>
    </row>
    <row r="542" ht="15.75" customHeight="1">
      <c r="O542" s="545"/>
    </row>
    <row r="543" ht="15.75" customHeight="1">
      <c r="O543" s="545"/>
    </row>
    <row r="544" ht="15.75" customHeight="1">
      <c r="O544" s="545"/>
    </row>
    <row r="545" ht="15.75" customHeight="1">
      <c r="O545" s="545"/>
    </row>
    <row r="546" ht="15.75" customHeight="1">
      <c r="O546" s="545"/>
    </row>
    <row r="547" ht="15.75" customHeight="1">
      <c r="O547" s="545"/>
    </row>
    <row r="548" ht="15.75" customHeight="1">
      <c r="O548" s="545"/>
    </row>
    <row r="549" ht="15.75" customHeight="1">
      <c r="O549" s="545"/>
    </row>
    <row r="550" ht="15.75" customHeight="1">
      <c r="O550" s="545"/>
    </row>
    <row r="551" ht="15.75" customHeight="1">
      <c r="O551" s="545"/>
    </row>
    <row r="552" ht="15.75" customHeight="1">
      <c r="O552" s="545"/>
    </row>
    <row r="553" ht="15.75" customHeight="1">
      <c r="O553" s="545"/>
    </row>
    <row r="554" ht="15.75" customHeight="1">
      <c r="O554" s="545"/>
    </row>
    <row r="555" ht="15.75" customHeight="1">
      <c r="O555" s="545"/>
    </row>
    <row r="556" ht="15.75" customHeight="1">
      <c r="O556" s="545"/>
    </row>
    <row r="557" ht="15.75" customHeight="1">
      <c r="O557" s="545"/>
    </row>
    <row r="558" ht="15.75" customHeight="1">
      <c r="O558" s="545"/>
    </row>
    <row r="559" ht="15.75" customHeight="1">
      <c r="O559" s="545"/>
    </row>
    <row r="560" ht="15.75" customHeight="1">
      <c r="O560" s="545"/>
    </row>
    <row r="561" ht="15.75" customHeight="1">
      <c r="O561" s="545"/>
    </row>
    <row r="562" ht="15.75" customHeight="1">
      <c r="O562" s="545"/>
    </row>
    <row r="563" ht="15.75" customHeight="1">
      <c r="O563" s="545"/>
    </row>
    <row r="564" ht="15.75" customHeight="1">
      <c r="O564" s="545"/>
    </row>
    <row r="565" ht="15.75" customHeight="1">
      <c r="O565" s="545"/>
    </row>
    <row r="566" ht="15.75" customHeight="1">
      <c r="O566" s="545"/>
    </row>
    <row r="567" ht="15.75" customHeight="1">
      <c r="O567" s="545"/>
    </row>
    <row r="568" ht="15.75" customHeight="1">
      <c r="O568" s="545"/>
    </row>
    <row r="569" ht="15.75" customHeight="1">
      <c r="O569" s="545"/>
    </row>
    <row r="570" ht="15.75" customHeight="1">
      <c r="O570" s="545"/>
    </row>
    <row r="571" ht="15.75" customHeight="1">
      <c r="O571" s="545"/>
    </row>
    <row r="572" ht="15.75" customHeight="1">
      <c r="O572" s="545"/>
    </row>
    <row r="573" ht="15.75" customHeight="1">
      <c r="O573" s="545"/>
    </row>
    <row r="574" ht="15.75" customHeight="1">
      <c r="O574" s="545"/>
    </row>
    <row r="575" ht="15.75" customHeight="1">
      <c r="O575" s="545"/>
    </row>
    <row r="576" ht="15.75" customHeight="1">
      <c r="O576" s="545"/>
    </row>
    <row r="577" ht="15.75" customHeight="1">
      <c r="O577" s="545"/>
    </row>
    <row r="578" ht="15.75" customHeight="1">
      <c r="O578" s="545"/>
    </row>
    <row r="579" ht="15.75" customHeight="1">
      <c r="O579" s="545"/>
    </row>
    <row r="580" ht="15.75" customHeight="1">
      <c r="O580" s="545"/>
    </row>
    <row r="581" ht="15.75" customHeight="1">
      <c r="O581" s="545"/>
    </row>
    <row r="582" ht="15.75" customHeight="1">
      <c r="O582" s="545"/>
    </row>
    <row r="583" ht="15.75" customHeight="1">
      <c r="O583" s="545"/>
    </row>
    <row r="584" ht="15.75" customHeight="1">
      <c r="O584" s="545"/>
    </row>
    <row r="585" ht="15.75" customHeight="1">
      <c r="O585" s="545"/>
    </row>
    <row r="586" ht="15.75" customHeight="1">
      <c r="O586" s="545"/>
    </row>
    <row r="587" ht="15.75" customHeight="1">
      <c r="O587" s="545"/>
    </row>
    <row r="588" ht="15.75" customHeight="1">
      <c r="O588" s="545"/>
    </row>
    <row r="589" ht="15.75" customHeight="1">
      <c r="O589" s="545"/>
    </row>
    <row r="590" ht="15.75" customHeight="1">
      <c r="O590" s="545"/>
    </row>
    <row r="591" ht="15.75" customHeight="1">
      <c r="O591" s="545"/>
    </row>
    <row r="592" ht="15.75" customHeight="1">
      <c r="O592" s="545"/>
    </row>
    <row r="593" ht="15.75" customHeight="1">
      <c r="O593" s="545"/>
    </row>
    <row r="594" ht="15.75" customHeight="1">
      <c r="O594" s="545"/>
    </row>
    <row r="595" ht="15.75" customHeight="1">
      <c r="O595" s="545"/>
    </row>
    <row r="596" ht="15.75" customHeight="1">
      <c r="O596" s="545"/>
    </row>
    <row r="597" ht="15.75" customHeight="1">
      <c r="O597" s="545"/>
    </row>
    <row r="598" ht="15.75" customHeight="1">
      <c r="O598" s="545"/>
    </row>
    <row r="599" ht="15.75" customHeight="1">
      <c r="O599" s="545"/>
    </row>
    <row r="600" ht="15.75" customHeight="1">
      <c r="O600" s="545"/>
    </row>
    <row r="601" ht="15.75" customHeight="1">
      <c r="O601" s="545"/>
    </row>
    <row r="602" ht="15.75" customHeight="1">
      <c r="O602" s="545"/>
    </row>
    <row r="603" ht="15.75" customHeight="1">
      <c r="O603" s="545"/>
    </row>
    <row r="604" ht="15.75" customHeight="1">
      <c r="O604" s="545"/>
    </row>
    <row r="605" ht="15.75" customHeight="1">
      <c r="O605" s="545"/>
    </row>
    <row r="606" ht="15.75" customHeight="1">
      <c r="O606" s="545"/>
    </row>
    <row r="607" ht="15.75" customHeight="1">
      <c r="O607" s="545"/>
    </row>
    <row r="608" ht="15.75" customHeight="1">
      <c r="O608" s="545"/>
    </row>
    <row r="609" ht="15.75" customHeight="1">
      <c r="O609" s="545"/>
    </row>
    <row r="610" ht="15.75" customHeight="1">
      <c r="O610" s="545"/>
    </row>
    <row r="611" ht="15.75" customHeight="1">
      <c r="O611" s="545"/>
    </row>
    <row r="612" ht="15.75" customHeight="1">
      <c r="O612" s="545"/>
    </row>
    <row r="613" ht="15.75" customHeight="1">
      <c r="O613" s="545"/>
    </row>
    <row r="614" ht="15.75" customHeight="1">
      <c r="O614" s="545"/>
    </row>
    <row r="615" ht="15.75" customHeight="1">
      <c r="O615" s="545"/>
    </row>
    <row r="616" ht="15.75" customHeight="1">
      <c r="O616" s="545"/>
    </row>
    <row r="617" ht="15.75" customHeight="1">
      <c r="O617" s="545"/>
    </row>
    <row r="618" ht="15.75" customHeight="1">
      <c r="O618" s="545"/>
    </row>
    <row r="619" ht="15.75" customHeight="1">
      <c r="O619" s="545"/>
    </row>
    <row r="620" ht="15.75" customHeight="1">
      <c r="O620" s="545"/>
    </row>
    <row r="621" ht="15.75" customHeight="1">
      <c r="O621" s="545"/>
    </row>
    <row r="622" ht="15.75" customHeight="1">
      <c r="O622" s="545"/>
    </row>
    <row r="623" ht="15.75" customHeight="1">
      <c r="O623" s="545"/>
    </row>
    <row r="624" ht="15.75" customHeight="1">
      <c r="O624" s="545"/>
    </row>
    <row r="625" ht="15.75" customHeight="1">
      <c r="O625" s="545"/>
    </row>
    <row r="626" ht="15.75" customHeight="1">
      <c r="O626" s="545"/>
    </row>
    <row r="627" ht="15.75" customHeight="1">
      <c r="O627" s="545"/>
    </row>
    <row r="628" ht="15.75" customHeight="1">
      <c r="O628" s="545"/>
    </row>
    <row r="629" ht="15.75" customHeight="1">
      <c r="O629" s="545"/>
    </row>
    <row r="630" ht="15.75" customHeight="1">
      <c r="O630" s="545"/>
    </row>
    <row r="631" ht="15.75" customHeight="1">
      <c r="O631" s="545"/>
    </row>
    <row r="632" ht="15.75" customHeight="1">
      <c r="O632" s="545"/>
    </row>
    <row r="633" ht="15.75" customHeight="1">
      <c r="O633" s="545"/>
    </row>
    <row r="634" ht="15.75" customHeight="1">
      <c r="O634" s="545"/>
    </row>
    <row r="635" ht="15.75" customHeight="1">
      <c r="O635" s="545"/>
    </row>
    <row r="636" ht="15.75" customHeight="1">
      <c r="O636" s="545"/>
    </row>
    <row r="637" ht="15.75" customHeight="1">
      <c r="O637" s="545"/>
    </row>
    <row r="638" ht="15.75" customHeight="1">
      <c r="O638" s="545"/>
    </row>
    <row r="639" ht="15.75" customHeight="1">
      <c r="O639" s="545"/>
    </row>
    <row r="640" ht="15.75" customHeight="1">
      <c r="O640" s="545"/>
    </row>
    <row r="641" ht="15.75" customHeight="1">
      <c r="O641" s="545"/>
    </row>
    <row r="642" ht="15.75" customHeight="1">
      <c r="O642" s="545"/>
    </row>
    <row r="643" ht="15.75" customHeight="1">
      <c r="O643" s="545"/>
    </row>
    <row r="644" ht="15.75" customHeight="1">
      <c r="O644" s="545"/>
    </row>
    <row r="645" ht="15.75" customHeight="1">
      <c r="O645" s="545"/>
    </row>
    <row r="646" ht="15.75" customHeight="1">
      <c r="O646" s="545"/>
    </row>
    <row r="647" ht="15.75" customHeight="1">
      <c r="O647" s="545"/>
    </row>
    <row r="648" ht="15.75" customHeight="1">
      <c r="O648" s="545"/>
    </row>
    <row r="649" ht="15.75" customHeight="1">
      <c r="O649" s="545"/>
    </row>
    <row r="650" ht="15.75" customHeight="1">
      <c r="O650" s="545"/>
    </row>
    <row r="651" ht="15.75" customHeight="1">
      <c r="O651" s="545"/>
    </row>
    <row r="652" ht="15.75" customHeight="1">
      <c r="O652" s="545"/>
    </row>
    <row r="653" ht="15.75" customHeight="1">
      <c r="O653" s="545"/>
    </row>
    <row r="654" ht="15.75" customHeight="1">
      <c r="O654" s="545"/>
    </row>
    <row r="655" ht="15.75" customHeight="1">
      <c r="O655" s="545"/>
    </row>
    <row r="656" ht="15.75" customHeight="1">
      <c r="O656" s="545"/>
    </row>
    <row r="657" ht="15.75" customHeight="1">
      <c r="O657" s="545"/>
    </row>
    <row r="658" ht="15.75" customHeight="1">
      <c r="O658" s="545"/>
    </row>
    <row r="659" ht="15.75" customHeight="1">
      <c r="O659" s="545"/>
    </row>
    <row r="660" ht="15.75" customHeight="1">
      <c r="O660" s="545"/>
    </row>
    <row r="661" ht="15.75" customHeight="1">
      <c r="O661" s="545"/>
    </row>
    <row r="662" ht="15.75" customHeight="1">
      <c r="O662" s="545"/>
    </row>
    <row r="663" ht="15.75" customHeight="1">
      <c r="O663" s="545"/>
    </row>
    <row r="664" ht="15.75" customHeight="1">
      <c r="O664" s="545"/>
    </row>
    <row r="665" ht="15.75" customHeight="1">
      <c r="O665" s="545"/>
    </row>
    <row r="666" ht="15.75" customHeight="1">
      <c r="O666" s="545"/>
    </row>
    <row r="667" ht="15.75" customHeight="1">
      <c r="O667" s="545"/>
    </row>
    <row r="668" ht="15.75" customHeight="1">
      <c r="O668" s="545"/>
    </row>
    <row r="669" ht="15.75" customHeight="1">
      <c r="O669" s="545"/>
    </row>
    <row r="670" ht="15.75" customHeight="1">
      <c r="O670" s="545"/>
    </row>
    <row r="671" ht="15.75" customHeight="1">
      <c r="O671" s="545"/>
    </row>
    <row r="672" ht="15.75" customHeight="1">
      <c r="O672" s="545"/>
    </row>
    <row r="673" ht="15.75" customHeight="1">
      <c r="O673" s="545"/>
    </row>
    <row r="674" ht="15.75" customHeight="1">
      <c r="O674" s="545"/>
    </row>
    <row r="675" ht="15.75" customHeight="1">
      <c r="O675" s="545"/>
    </row>
    <row r="676" ht="15.75" customHeight="1">
      <c r="O676" s="545"/>
    </row>
    <row r="677" ht="15.75" customHeight="1">
      <c r="O677" s="545"/>
    </row>
    <row r="678" ht="15.75" customHeight="1">
      <c r="O678" s="545"/>
    </row>
    <row r="679" ht="15.75" customHeight="1">
      <c r="O679" s="545"/>
    </row>
    <row r="680" ht="15.75" customHeight="1">
      <c r="O680" s="545"/>
    </row>
    <row r="681" ht="15.75" customHeight="1">
      <c r="O681" s="545"/>
    </row>
    <row r="682" ht="15.75" customHeight="1">
      <c r="O682" s="545"/>
    </row>
    <row r="683" ht="15.75" customHeight="1">
      <c r="O683" s="545"/>
    </row>
    <row r="684" ht="15.75" customHeight="1">
      <c r="O684" s="545"/>
    </row>
    <row r="685" ht="15.75" customHeight="1">
      <c r="O685" s="545"/>
    </row>
    <row r="686" ht="15.75" customHeight="1">
      <c r="O686" s="545"/>
    </row>
    <row r="687" ht="15.75" customHeight="1">
      <c r="O687" s="545"/>
    </row>
    <row r="688" ht="15.75" customHeight="1">
      <c r="O688" s="545"/>
    </row>
    <row r="689" ht="15.75" customHeight="1">
      <c r="O689" s="545"/>
    </row>
    <row r="690" ht="15.75" customHeight="1">
      <c r="O690" s="545"/>
    </row>
    <row r="691" ht="15.75" customHeight="1">
      <c r="O691" s="545"/>
    </row>
    <row r="692" ht="15.75" customHeight="1">
      <c r="O692" s="545"/>
    </row>
    <row r="693" ht="15.75" customHeight="1">
      <c r="O693" s="545"/>
    </row>
    <row r="694" ht="15.75" customHeight="1">
      <c r="O694" s="545"/>
    </row>
    <row r="695" ht="15.75" customHeight="1">
      <c r="O695" s="545"/>
    </row>
    <row r="696" ht="15.75" customHeight="1">
      <c r="O696" s="545"/>
    </row>
    <row r="697" ht="15.75" customHeight="1">
      <c r="O697" s="545"/>
    </row>
    <row r="698" ht="15.75" customHeight="1">
      <c r="O698" s="545"/>
    </row>
    <row r="699" ht="15.75" customHeight="1">
      <c r="O699" s="545"/>
    </row>
    <row r="700" ht="15.75" customHeight="1">
      <c r="O700" s="545"/>
    </row>
    <row r="701" ht="15.75" customHeight="1">
      <c r="O701" s="545"/>
    </row>
    <row r="702" ht="15.75" customHeight="1">
      <c r="O702" s="545"/>
    </row>
    <row r="703" ht="15.75" customHeight="1">
      <c r="O703" s="545"/>
    </row>
    <row r="704" ht="15.75" customHeight="1">
      <c r="O704" s="545"/>
    </row>
    <row r="705" ht="15.75" customHeight="1">
      <c r="O705" s="545"/>
    </row>
    <row r="706" ht="15.75" customHeight="1">
      <c r="O706" s="545"/>
    </row>
    <row r="707" ht="15.75" customHeight="1">
      <c r="O707" s="545"/>
    </row>
    <row r="708" ht="15.75" customHeight="1">
      <c r="O708" s="545"/>
    </row>
    <row r="709" ht="15.75" customHeight="1">
      <c r="O709" s="545"/>
    </row>
    <row r="710" ht="15.75" customHeight="1">
      <c r="O710" s="545"/>
    </row>
    <row r="711" ht="15.75" customHeight="1">
      <c r="O711" s="545"/>
    </row>
    <row r="712" ht="15.75" customHeight="1">
      <c r="O712" s="545"/>
    </row>
    <row r="713" ht="15.75" customHeight="1">
      <c r="O713" s="545"/>
    </row>
    <row r="714" ht="15.75" customHeight="1">
      <c r="O714" s="545"/>
    </row>
    <row r="715" ht="15.75" customHeight="1">
      <c r="O715" s="545"/>
    </row>
    <row r="716" ht="15.75" customHeight="1">
      <c r="O716" s="545"/>
    </row>
    <row r="717" ht="15.75" customHeight="1">
      <c r="O717" s="545"/>
    </row>
    <row r="718" ht="15.75" customHeight="1">
      <c r="O718" s="545"/>
    </row>
    <row r="719" ht="15.75" customHeight="1">
      <c r="O719" s="545"/>
    </row>
    <row r="720" ht="15.75" customHeight="1">
      <c r="O720" s="545"/>
    </row>
    <row r="721" ht="15.75" customHeight="1">
      <c r="O721" s="545"/>
    </row>
    <row r="722" ht="15.75" customHeight="1">
      <c r="O722" s="545"/>
    </row>
    <row r="723" ht="15.75" customHeight="1">
      <c r="O723" s="545"/>
    </row>
    <row r="724" ht="15.75" customHeight="1">
      <c r="O724" s="545"/>
    </row>
    <row r="725" ht="15.75" customHeight="1">
      <c r="O725" s="545"/>
    </row>
    <row r="726" ht="15.75" customHeight="1">
      <c r="O726" s="545"/>
    </row>
    <row r="727" ht="15.75" customHeight="1">
      <c r="O727" s="545"/>
    </row>
    <row r="728" ht="15.75" customHeight="1">
      <c r="O728" s="545"/>
    </row>
    <row r="729" ht="15.75" customHeight="1">
      <c r="O729" s="545"/>
    </row>
    <row r="730" ht="15.75" customHeight="1">
      <c r="O730" s="545"/>
    </row>
    <row r="731" ht="15.75" customHeight="1">
      <c r="O731" s="545"/>
    </row>
    <row r="732" ht="15.75" customHeight="1">
      <c r="O732" s="545"/>
    </row>
    <row r="733" ht="15.75" customHeight="1">
      <c r="O733" s="545"/>
    </row>
    <row r="734" ht="15.75" customHeight="1">
      <c r="O734" s="545"/>
    </row>
    <row r="735" ht="15.75" customHeight="1">
      <c r="O735" s="545"/>
    </row>
    <row r="736" ht="15.75" customHeight="1">
      <c r="O736" s="545"/>
    </row>
    <row r="737" ht="15.75" customHeight="1">
      <c r="O737" s="545"/>
    </row>
    <row r="738" ht="15.75" customHeight="1">
      <c r="O738" s="545"/>
    </row>
    <row r="739" ht="15.75" customHeight="1">
      <c r="O739" s="545"/>
    </row>
    <row r="740" ht="15.75" customHeight="1">
      <c r="O740" s="545"/>
    </row>
    <row r="741" ht="15.75" customHeight="1">
      <c r="O741" s="545"/>
    </row>
    <row r="742" ht="15.75" customHeight="1">
      <c r="O742" s="545"/>
    </row>
    <row r="743" ht="15.75" customHeight="1">
      <c r="O743" s="545"/>
    </row>
    <row r="744" ht="15.75" customHeight="1">
      <c r="O744" s="545"/>
    </row>
    <row r="745" ht="15.75" customHeight="1">
      <c r="O745" s="545"/>
    </row>
    <row r="746" ht="15.75" customHeight="1">
      <c r="O746" s="545"/>
    </row>
    <row r="747" ht="15.75" customHeight="1">
      <c r="O747" s="545"/>
    </row>
    <row r="748" ht="15.75" customHeight="1">
      <c r="O748" s="545"/>
    </row>
    <row r="749" ht="15.75" customHeight="1">
      <c r="O749" s="545"/>
    </row>
    <row r="750" ht="15.75" customHeight="1">
      <c r="O750" s="545"/>
    </row>
    <row r="751" ht="15.75" customHeight="1">
      <c r="O751" s="545"/>
    </row>
    <row r="752" ht="15.75" customHeight="1">
      <c r="O752" s="545"/>
    </row>
    <row r="753" ht="15.75" customHeight="1">
      <c r="O753" s="545"/>
    </row>
    <row r="754" ht="15.75" customHeight="1">
      <c r="O754" s="545"/>
    </row>
    <row r="755" ht="15.75" customHeight="1">
      <c r="O755" s="545"/>
    </row>
    <row r="756" ht="15.75" customHeight="1">
      <c r="O756" s="545"/>
    </row>
    <row r="757" ht="15.75" customHeight="1">
      <c r="O757" s="545"/>
    </row>
    <row r="758" ht="15.75" customHeight="1">
      <c r="O758" s="545"/>
    </row>
    <row r="759" ht="15.75" customHeight="1">
      <c r="O759" s="545"/>
    </row>
    <row r="760" ht="15.75" customHeight="1">
      <c r="O760" s="545"/>
    </row>
    <row r="761" ht="15.75" customHeight="1">
      <c r="O761" s="545"/>
    </row>
    <row r="762" ht="15.75" customHeight="1">
      <c r="O762" s="545"/>
    </row>
    <row r="763" ht="15.75" customHeight="1">
      <c r="O763" s="545"/>
    </row>
    <row r="764" ht="15.75" customHeight="1">
      <c r="O764" s="545"/>
    </row>
    <row r="765" ht="15.75" customHeight="1">
      <c r="O765" s="545"/>
    </row>
    <row r="766" ht="15.75" customHeight="1">
      <c r="O766" s="545"/>
    </row>
    <row r="767" ht="15.75" customHeight="1">
      <c r="O767" s="545"/>
    </row>
    <row r="768" ht="15.75" customHeight="1">
      <c r="O768" s="545"/>
    </row>
    <row r="769" ht="15.75" customHeight="1">
      <c r="O769" s="545"/>
    </row>
    <row r="770" ht="15.75" customHeight="1">
      <c r="O770" s="545"/>
    </row>
    <row r="771" ht="15.75" customHeight="1">
      <c r="O771" s="545"/>
    </row>
    <row r="772" ht="15.75" customHeight="1">
      <c r="O772" s="545"/>
    </row>
    <row r="773" ht="15.75" customHeight="1">
      <c r="O773" s="545"/>
    </row>
    <row r="774" ht="15.75" customHeight="1">
      <c r="O774" s="545"/>
    </row>
    <row r="775" ht="15.75" customHeight="1">
      <c r="O775" s="545"/>
    </row>
    <row r="776" ht="15.75" customHeight="1">
      <c r="O776" s="545"/>
    </row>
    <row r="777" ht="15.75" customHeight="1">
      <c r="O777" s="545"/>
    </row>
    <row r="778" ht="15.75" customHeight="1">
      <c r="O778" s="545"/>
    </row>
    <row r="779" ht="15.75" customHeight="1">
      <c r="O779" s="545"/>
    </row>
    <row r="780" ht="15.75" customHeight="1">
      <c r="O780" s="545"/>
    </row>
    <row r="781" ht="15.75" customHeight="1">
      <c r="O781" s="545"/>
    </row>
    <row r="782" ht="15.75" customHeight="1">
      <c r="O782" s="545"/>
    </row>
    <row r="783" ht="15.75" customHeight="1">
      <c r="O783" s="545"/>
    </row>
    <row r="784" ht="15.75" customHeight="1">
      <c r="O784" s="545"/>
    </row>
    <row r="785" ht="15.75" customHeight="1">
      <c r="O785" s="545"/>
    </row>
    <row r="786" ht="15.75" customHeight="1">
      <c r="O786" s="545"/>
    </row>
    <row r="787" ht="15.75" customHeight="1">
      <c r="O787" s="545"/>
    </row>
    <row r="788" ht="15.75" customHeight="1">
      <c r="O788" s="545"/>
    </row>
    <row r="789" ht="15.75" customHeight="1">
      <c r="O789" s="545"/>
    </row>
    <row r="790" ht="15.75" customHeight="1">
      <c r="O790" s="545"/>
    </row>
    <row r="791" ht="15.75" customHeight="1">
      <c r="O791" s="545"/>
    </row>
    <row r="792" ht="15.75" customHeight="1">
      <c r="O792" s="545"/>
    </row>
    <row r="793" ht="15.75" customHeight="1">
      <c r="O793" s="545"/>
    </row>
    <row r="794" ht="15.75" customHeight="1">
      <c r="O794" s="545"/>
    </row>
    <row r="795" ht="15.75" customHeight="1">
      <c r="O795" s="545"/>
    </row>
    <row r="796" ht="15.75" customHeight="1">
      <c r="O796" s="545"/>
    </row>
    <row r="797" ht="15.75" customHeight="1">
      <c r="O797" s="545"/>
    </row>
    <row r="798" ht="15.75" customHeight="1">
      <c r="O798" s="545"/>
    </row>
    <row r="799" ht="15.75" customHeight="1">
      <c r="O799" s="545"/>
    </row>
    <row r="800" ht="15.75" customHeight="1">
      <c r="O800" s="545"/>
    </row>
    <row r="801" ht="15.75" customHeight="1">
      <c r="O801" s="545"/>
    </row>
    <row r="802" ht="15.75" customHeight="1">
      <c r="O802" s="545"/>
    </row>
    <row r="803" ht="15.75" customHeight="1">
      <c r="O803" s="545"/>
    </row>
    <row r="804" ht="15.75" customHeight="1">
      <c r="O804" s="545"/>
    </row>
    <row r="805" ht="15.75" customHeight="1">
      <c r="O805" s="545"/>
    </row>
    <row r="806" ht="15.75" customHeight="1">
      <c r="O806" s="545"/>
    </row>
    <row r="807" ht="15.75" customHeight="1">
      <c r="O807" s="545"/>
    </row>
    <row r="808" ht="15.75" customHeight="1">
      <c r="O808" s="545"/>
    </row>
    <row r="809" ht="15.75" customHeight="1">
      <c r="O809" s="545"/>
    </row>
    <row r="810" ht="15.75" customHeight="1">
      <c r="O810" s="545"/>
    </row>
    <row r="811" ht="15.75" customHeight="1">
      <c r="O811" s="545"/>
    </row>
    <row r="812" ht="15.75" customHeight="1">
      <c r="O812" s="545"/>
    </row>
    <row r="813" ht="15.75" customHeight="1">
      <c r="O813" s="545"/>
    </row>
    <row r="814" ht="15.75" customHeight="1">
      <c r="O814" s="545"/>
    </row>
    <row r="815" ht="15.75" customHeight="1">
      <c r="O815" s="545"/>
    </row>
    <row r="816" ht="15.75" customHeight="1">
      <c r="O816" s="545"/>
    </row>
    <row r="817" ht="15.75" customHeight="1">
      <c r="O817" s="545"/>
    </row>
    <row r="818" ht="15.75" customHeight="1">
      <c r="O818" s="545"/>
    </row>
    <row r="819" ht="15.75" customHeight="1">
      <c r="O819" s="545"/>
    </row>
    <row r="820" ht="15.75" customHeight="1">
      <c r="O820" s="545"/>
    </row>
    <row r="821" ht="15.75" customHeight="1">
      <c r="O821" s="545"/>
    </row>
    <row r="822" ht="15.75" customHeight="1">
      <c r="O822" s="545"/>
    </row>
    <row r="823" ht="15.75" customHeight="1">
      <c r="O823" s="545"/>
    </row>
    <row r="824" ht="15.75" customHeight="1">
      <c r="O824" s="545"/>
    </row>
    <row r="825" ht="15.75" customHeight="1">
      <c r="O825" s="545"/>
    </row>
    <row r="826" ht="15.75" customHeight="1">
      <c r="O826" s="545"/>
    </row>
    <row r="827" ht="15.75" customHeight="1">
      <c r="O827" s="545"/>
    </row>
    <row r="828" ht="15.75" customHeight="1">
      <c r="O828" s="545"/>
    </row>
    <row r="829" ht="15.75" customHeight="1">
      <c r="O829" s="545"/>
    </row>
    <row r="830" ht="15.75" customHeight="1">
      <c r="O830" s="545"/>
    </row>
    <row r="831" ht="15.75" customHeight="1">
      <c r="O831" s="545"/>
    </row>
    <row r="832" ht="15.75" customHeight="1">
      <c r="O832" s="545"/>
    </row>
    <row r="833" ht="15.75" customHeight="1">
      <c r="O833" s="545"/>
    </row>
    <row r="834" ht="15.75" customHeight="1">
      <c r="O834" s="545"/>
    </row>
    <row r="835" ht="15.75" customHeight="1">
      <c r="O835" s="545"/>
    </row>
    <row r="836" ht="15.75" customHeight="1">
      <c r="O836" s="545"/>
    </row>
    <row r="837" ht="15.75" customHeight="1">
      <c r="O837" s="545"/>
    </row>
    <row r="838" ht="15.75" customHeight="1">
      <c r="O838" s="545"/>
    </row>
    <row r="839" ht="15.75" customHeight="1">
      <c r="O839" s="545"/>
    </row>
    <row r="840" ht="15.75" customHeight="1">
      <c r="O840" s="545"/>
    </row>
    <row r="841" ht="15.75" customHeight="1">
      <c r="O841" s="545"/>
    </row>
    <row r="842" ht="15.75" customHeight="1">
      <c r="O842" s="545"/>
    </row>
    <row r="843" ht="15.75" customHeight="1">
      <c r="O843" s="545"/>
    </row>
    <row r="844" ht="15.75" customHeight="1">
      <c r="O844" s="545"/>
    </row>
    <row r="845" ht="15.75" customHeight="1">
      <c r="O845" s="545"/>
    </row>
    <row r="846" ht="15.75" customHeight="1">
      <c r="O846" s="545"/>
    </row>
    <row r="847" ht="15.75" customHeight="1">
      <c r="O847" s="545"/>
    </row>
    <row r="848" ht="15.75" customHeight="1">
      <c r="O848" s="545"/>
    </row>
    <row r="849" ht="15.75" customHeight="1">
      <c r="O849" s="545"/>
    </row>
    <row r="850" ht="15.75" customHeight="1">
      <c r="O850" s="545"/>
    </row>
    <row r="851" ht="15.75" customHeight="1">
      <c r="O851" s="545"/>
    </row>
    <row r="852" ht="15.75" customHeight="1">
      <c r="O852" s="545"/>
    </row>
    <row r="853" ht="15.75" customHeight="1">
      <c r="O853" s="545"/>
    </row>
    <row r="854" ht="15.75" customHeight="1">
      <c r="O854" s="545"/>
    </row>
    <row r="855" ht="15.75" customHeight="1">
      <c r="O855" s="545"/>
    </row>
    <row r="856" ht="15.75" customHeight="1">
      <c r="O856" s="545"/>
    </row>
    <row r="857" ht="15.75" customHeight="1">
      <c r="O857" s="545"/>
    </row>
    <row r="858" ht="15.75" customHeight="1">
      <c r="O858" s="545"/>
    </row>
    <row r="859" ht="15.75" customHeight="1">
      <c r="O859" s="545"/>
    </row>
    <row r="860" ht="15.75" customHeight="1">
      <c r="O860" s="545"/>
    </row>
    <row r="861" ht="15.75" customHeight="1">
      <c r="O861" s="545"/>
    </row>
    <row r="862" ht="15.75" customHeight="1">
      <c r="O862" s="545"/>
    </row>
    <row r="863" ht="15.75" customHeight="1">
      <c r="O863" s="545"/>
    </row>
    <row r="864" ht="15.75" customHeight="1">
      <c r="O864" s="545"/>
    </row>
    <row r="865" ht="15.75" customHeight="1">
      <c r="O865" s="545"/>
    </row>
    <row r="866" ht="15.75" customHeight="1">
      <c r="O866" s="545"/>
    </row>
    <row r="867" ht="15.75" customHeight="1">
      <c r="O867" s="545"/>
    </row>
    <row r="868" ht="15.75" customHeight="1">
      <c r="O868" s="545"/>
    </row>
    <row r="869" ht="15.75" customHeight="1">
      <c r="O869" s="545"/>
    </row>
    <row r="870" ht="15.75" customHeight="1">
      <c r="O870" s="545"/>
    </row>
    <row r="871" ht="15.75" customHeight="1">
      <c r="O871" s="545"/>
    </row>
    <row r="872" ht="15.75" customHeight="1">
      <c r="O872" s="545"/>
    </row>
    <row r="873" ht="15.75" customHeight="1">
      <c r="O873" s="545"/>
    </row>
    <row r="874" ht="15.75" customHeight="1">
      <c r="O874" s="545"/>
    </row>
    <row r="875" ht="15.75" customHeight="1">
      <c r="O875" s="545"/>
    </row>
    <row r="876" ht="15.75" customHeight="1">
      <c r="O876" s="545"/>
    </row>
    <row r="877" ht="15.75" customHeight="1">
      <c r="O877" s="545"/>
    </row>
    <row r="878" ht="15.75" customHeight="1">
      <c r="O878" s="545"/>
    </row>
    <row r="879" ht="15.75" customHeight="1">
      <c r="O879" s="545"/>
    </row>
    <row r="880" ht="15.75" customHeight="1">
      <c r="O880" s="545"/>
    </row>
    <row r="881" ht="15.75" customHeight="1">
      <c r="O881" s="545"/>
    </row>
    <row r="882" ht="15.75" customHeight="1">
      <c r="O882" s="545"/>
    </row>
    <row r="883" ht="15.75" customHeight="1">
      <c r="O883" s="545"/>
    </row>
    <row r="884" ht="15.75" customHeight="1">
      <c r="O884" s="545"/>
    </row>
    <row r="885" ht="15.75" customHeight="1">
      <c r="O885" s="545"/>
    </row>
    <row r="886" ht="15.75" customHeight="1">
      <c r="O886" s="545"/>
    </row>
    <row r="887" ht="15.75" customHeight="1">
      <c r="O887" s="545"/>
    </row>
    <row r="888" ht="15.75" customHeight="1">
      <c r="O888" s="545"/>
    </row>
    <row r="889" ht="15.75" customHeight="1">
      <c r="O889" s="545"/>
    </row>
    <row r="890" ht="15.75" customHeight="1">
      <c r="O890" s="545"/>
    </row>
    <row r="891" ht="15.75" customHeight="1">
      <c r="O891" s="545"/>
    </row>
    <row r="892" ht="15.75" customHeight="1">
      <c r="O892" s="545"/>
    </row>
    <row r="893" ht="15.75" customHeight="1">
      <c r="O893" s="545"/>
    </row>
    <row r="894" ht="15.75" customHeight="1">
      <c r="O894" s="545"/>
    </row>
    <row r="895" ht="15.75" customHeight="1">
      <c r="O895" s="545"/>
    </row>
    <row r="896" ht="15.75" customHeight="1">
      <c r="O896" s="545"/>
    </row>
    <row r="897" ht="15.75" customHeight="1">
      <c r="O897" s="545"/>
    </row>
    <row r="898" ht="15.75" customHeight="1">
      <c r="O898" s="545"/>
    </row>
    <row r="899" ht="15.75" customHeight="1">
      <c r="O899" s="545"/>
    </row>
    <row r="900" ht="15.75" customHeight="1">
      <c r="O900" s="545"/>
    </row>
    <row r="901" ht="15.75" customHeight="1">
      <c r="O901" s="545"/>
    </row>
    <row r="902" ht="15.75" customHeight="1">
      <c r="O902" s="545"/>
    </row>
    <row r="903" ht="15.75" customHeight="1">
      <c r="O903" s="545"/>
    </row>
    <row r="904" ht="15.75" customHeight="1">
      <c r="O904" s="545"/>
    </row>
    <row r="905" ht="15.75" customHeight="1">
      <c r="O905" s="545"/>
    </row>
    <row r="906" ht="15.75" customHeight="1">
      <c r="O906" s="545"/>
    </row>
    <row r="907" ht="15.75" customHeight="1">
      <c r="O907" s="545"/>
    </row>
    <row r="908" ht="15.75" customHeight="1">
      <c r="O908" s="545"/>
    </row>
    <row r="909" ht="15.75" customHeight="1">
      <c r="O909" s="545"/>
    </row>
    <row r="910" ht="15.75" customHeight="1">
      <c r="O910" s="545"/>
    </row>
    <row r="911" ht="15.75" customHeight="1">
      <c r="O911" s="545"/>
    </row>
    <row r="912" ht="15.75" customHeight="1">
      <c r="O912" s="545"/>
    </row>
    <row r="913" ht="15.75" customHeight="1">
      <c r="O913" s="545"/>
    </row>
    <row r="914" ht="15.75" customHeight="1">
      <c r="O914" s="545"/>
    </row>
    <row r="915" ht="15.75" customHeight="1">
      <c r="O915" s="545"/>
    </row>
    <row r="916" ht="15.75" customHeight="1">
      <c r="O916" s="545"/>
    </row>
    <row r="917" ht="15.75" customHeight="1">
      <c r="O917" s="545"/>
    </row>
    <row r="918" ht="15.75" customHeight="1">
      <c r="O918" s="545"/>
    </row>
    <row r="919" ht="15.75" customHeight="1">
      <c r="O919" s="545"/>
    </row>
    <row r="920" ht="15.75" customHeight="1">
      <c r="O920" s="545"/>
    </row>
    <row r="921" ht="15.75" customHeight="1">
      <c r="O921" s="545"/>
    </row>
    <row r="922" ht="15.75" customHeight="1">
      <c r="O922" s="545"/>
    </row>
    <row r="923" ht="15.75" customHeight="1">
      <c r="O923" s="545"/>
    </row>
    <row r="924" ht="15.75" customHeight="1">
      <c r="O924" s="545"/>
    </row>
    <row r="925" ht="15.75" customHeight="1">
      <c r="O925" s="545"/>
    </row>
    <row r="926" ht="15.75" customHeight="1">
      <c r="O926" s="545"/>
    </row>
    <row r="927" ht="15.75" customHeight="1">
      <c r="O927" s="545"/>
    </row>
    <row r="928" ht="15.75" customHeight="1">
      <c r="O928" s="545"/>
    </row>
    <row r="929" ht="15.75" customHeight="1">
      <c r="O929" s="545"/>
    </row>
    <row r="930" ht="15.75" customHeight="1">
      <c r="O930" s="545"/>
    </row>
    <row r="931" ht="15.75" customHeight="1">
      <c r="O931" s="545"/>
    </row>
    <row r="932" ht="15.75" customHeight="1">
      <c r="O932" s="545"/>
    </row>
    <row r="933" ht="15.75" customHeight="1">
      <c r="O933" s="545"/>
    </row>
    <row r="934" ht="15.75" customHeight="1">
      <c r="O934" s="545"/>
    </row>
    <row r="935" ht="15.75" customHeight="1">
      <c r="O935" s="545"/>
    </row>
    <row r="936" ht="15.75" customHeight="1">
      <c r="O936" s="545"/>
    </row>
    <row r="937" ht="15.75" customHeight="1">
      <c r="O937" s="545"/>
    </row>
    <row r="938" ht="15.75" customHeight="1">
      <c r="O938" s="545"/>
    </row>
    <row r="939" ht="15.75" customHeight="1">
      <c r="O939" s="545"/>
    </row>
    <row r="940" ht="15.75" customHeight="1">
      <c r="O940" s="545"/>
    </row>
    <row r="941" ht="15.75" customHeight="1">
      <c r="O941" s="545"/>
    </row>
    <row r="942" ht="15.75" customHeight="1">
      <c r="O942" s="545"/>
    </row>
    <row r="943" ht="15.75" customHeight="1">
      <c r="O943" s="545"/>
    </row>
    <row r="944" ht="15.75" customHeight="1">
      <c r="O944" s="545"/>
    </row>
    <row r="945" ht="15.75" customHeight="1">
      <c r="O945" s="545"/>
    </row>
    <row r="946" ht="15.75" customHeight="1">
      <c r="O946" s="545"/>
    </row>
    <row r="947" ht="15.75" customHeight="1">
      <c r="O947" s="545"/>
    </row>
    <row r="948" ht="15.75" customHeight="1">
      <c r="O948" s="545"/>
    </row>
    <row r="949" ht="15.75" customHeight="1">
      <c r="O949" s="545"/>
    </row>
    <row r="950" ht="15.75" customHeight="1">
      <c r="O950" s="545"/>
    </row>
    <row r="951" ht="15.75" customHeight="1">
      <c r="O951" s="545"/>
    </row>
    <row r="952" ht="15.75" customHeight="1">
      <c r="O952" s="545"/>
    </row>
    <row r="953" ht="15.75" customHeight="1">
      <c r="O953" s="545"/>
    </row>
    <row r="954" ht="15.75" customHeight="1">
      <c r="O954" s="545"/>
    </row>
    <row r="955" ht="15.75" customHeight="1">
      <c r="O955" s="545"/>
    </row>
    <row r="956" ht="15.75" customHeight="1">
      <c r="O956" s="545"/>
    </row>
    <row r="957" ht="15.75" customHeight="1">
      <c r="O957" s="545"/>
    </row>
    <row r="958" ht="15.75" customHeight="1">
      <c r="O958" s="545"/>
    </row>
    <row r="959" ht="15.75" customHeight="1">
      <c r="O959" s="545"/>
    </row>
    <row r="960" ht="15.75" customHeight="1">
      <c r="O960" s="545"/>
    </row>
    <row r="961" ht="15.75" customHeight="1">
      <c r="O961" s="545"/>
    </row>
    <row r="962" ht="15.75" customHeight="1">
      <c r="O962" s="545"/>
    </row>
    <row r="963" ht="15.75" customHeight="1">
      <c r="O963" s="545"/>
    </row>
    <row r="964" ht="15.75" customHeight="1">
      <c r="O964" s="545"/>
    </row>
    <row r="965" ht="15.75" customHeight="1">
      <c r="O965" s="545"/>
    </row>
    <row r="966" ht="15.75" customHeight="1">
      <c r="O966" s="545"/>
    </row>
    <row r="967" ht="15.75" customHeight="1">
      <c r="O967" s="545"/>
    </row>
    <row r="968" ht="15.75" customHeight="1">
      <c r="O968" s="545"/>
    </row>
    <row r="969" ht="15.75" customHeight="1">
      <c r="O969" s="545"/>
    </row>
    <row r="970" ht="15.75" customHeight="1">
      <c r="O970" s="545"/>
    </row>
    <row r="971" ht="15.75" customHeight="1">
      <c r="O971" s="545"/>
    </row>
    <row r="972" ht="15.75" customHeight="1">
      <c r="O972" s="545"/>
    </row>
    <row r="973" ht="15.75" customHeight="1">
      <c r="O973" s="545"/>
    </row>
    <row r="974" ht="15.75" customHeight="1">
      <c r="O974" s="545"/>
    </row>
    <row r="975" ht="15.75" customHeight="1">
      <c r="O975" s="545"/>
    </row>
    <row r="976" ht="15.75" customHeight="1">
      <c r="O976" s="545"/>
    </row>
    <row r="977" ht="15.75" customHeight="1">
      <c r="O977" s="545"/>
    </row>
    <row r="978" ht="15.75" customHeight="1">
      <c r="O978" s="545"/>
    </row>
    <row r="979" ht="15.75" customHeight="1">
      <c r="O979" s="545"/>
    </row>
    <row r="980" ht="15.75" customHeight="1">
      <c r="O980" s="545"/>
    </row>
    <row r="981" ht="15.75" customHeight="1">
      <c r="O981" s="545"/>
    </row>
    <row r="982" ht="15.75" customHeight="1">
      <c r="O982" s="545"/>
    </row>
    <row r="983" ht="15.75" customHeight="1">
      <c r="O983" s="545"/>
    </row>
    <row r="984" ht="15.75" customHeight="1">
      <c r="O984" s="545"/>
    </row>
    <row r="985" ht="15.75" customHeight="1">
      <c r="O985" s="545"/>
    </row>
    <row r="986" ht="15.75" customHeight="1">
      <c r="O986" s="545"/>
    </row>
    <row r="987" ht="15.75" customHeight="1">
      <c r="O987" s="545"/>
    </row>
    <row r="988" ht="15.75" customHeight="1">
      <c r="O988" s="545"/>
    </row>
    <row r="989" ht="15.75" customHeight="1">
      <c r="O989" s="545"/>
    </row>
    <row r="990" ht="15.75" customHeight="1">
      <c r="O990" s="545"/>
    </row>
    <row r="991" ht="15.75" customHeight="1">
      <c r="O991" s="545"/>
    </row>
    <row r="992" ht="15.75" customHeight="1">
      <c r="O992" s="545"/>
    </row>
    <row r="993" ht="15.75" customHeight="1">
      <c r="O993" s="545"/>
    </row>
    <row r="994" ht="15.75" customHeight="1">
      <c r="O994" s="545"/>
    </row>
    <row r="995" ht="15.75" customHeight="1">
      <c r="O995" s="545"/>
    </row>
    <row r="996" ht="15.75" customHeight="1">
      <c r="O996" s="545"/>
    </row>
    <row r="997" ht="15.75" customHeight="1">
      <c r="O997" s="545"/>
    </row>
    <row r="998" ht="15.75" customHeight="1">
      <c r="O998" s="545"/>
    </row>
    <row r="999" ht="15.75" customHeight="1">
      <c r="O999" s="545"/>
    </row>
    <row r="1000" ht="15.75" customHeight="1">
      <c r="O1000" s="545"/>
    </row>
    <row r="1001" ht="15.75" customHeight="1">
      <c r="O1001" s="545"/>
    </row>
    <row r="1002" ht="15.75" customHeight="1">
      <c r="O1002" s="545"/>
    </row>
    <row r="1003" ht="15.75" customHeight="1">
      <c r="O1003" s="545"/>
    </row>
    <row r="1004" ht="15.75" customHeight="1">
      <c r="O1004" s="545"/>
    </row>
    <row r="1005" ht="15.75" customHeight="1">
      <c r="O1005" s="545"/>
    </row>
    <row r="1006" ht="15.75" customHeight="1">
      <c r="O1006" s="545"/>
    </row>
    <row r="1007" ht="15.75" customHeight="1">
      <c r="O1007" s="545"/>
    </row>
    <row r="1008" ht="15.75" customHeight="1">
      <c r="O1008" s="545"/>
    </row>
    <row r="1009" ht="15.75" customHeight="1">
      <c r="O1009" s="545"/>
    </row>
    <row r="1010" ht="15.75" customHeight="1">
      <c r="O1010" s="545"/>
    </row>
    <row r="1011" ht="15.75" customHeight="1">
      <c r="O1011" s="545"/>
    </row>
    <row r="1012" ht="15.75" customHeight="1">
      <c r="O1012" s="545"/>
    </row>
    <row r="1013" ht="15.75" customHeight="1">
      <c r="O1013" s="545"/>
    </row>
    <row r="1014" ht="15.75" customHeight="1">
      <c r="O1014" s="545"/>
    </row>
    <row r="1015" ht="15.75" customHeight="1">
      <c r="O1015" s="545"/>
    </row>
    <row r="1016" ht="15.75" customHeight="1">
      <c r="O1016" s="545"/>
    </row>
    <row r="1017" ht="15.75" customHeight="1">
      <c r="O1017" s="545"/>
    </row>
    <row r="1018" ht="15.75" customHeight="1">
      <c r="O1018" s="545"/>
    </row>
    <row r="1019" ht="15.75" customHeight="1">
      <c r="O1019" s="545"/>
    </row>
    <row r="1020" ht="15.75" customHeight="1">
      <c r="O1020" s="545"/>
    </row>
    <row r="1021" ht="15.75" customHeight="1">
      <c r="O1021" s="545"/>
    </row>
    <row r="1022" ht="15.75" customHeight="1">
      <c r="O1022" s="545"/>
    </row>
    <row r="1023" ht="15.75" customHeight="1">
      <c r="O1023" s="545"/>
    </row>
    <row r="1024" ht="15.75" customHeight="1">
      <c r="O1024" s="545"/>
    </row>
    <row r="1025" ht="15.75" customHeight="1">
      <c r="O1025" s="545"/>
    </row>
    <row r="1026" ht="15.75" customHeight="1">
      <c r="O1026" s="545"/>
    </row>
    <row r="1027" ht="15.75" customHeight="1">
      <c r="O1027" s="545"/>
    </row>
    <row r="1028" ht="15.75" customHeight="1">
      <c r="O1028" s="545"/>
    </row>
    <row r="1029" ht="15.75" customHeight="1">
      <c r="O1029" s="545"/>
    </row>
    <row r="1030" ht="15.75" customHeight="1">
      <c r="O1030" s="545"/>
    </row>
    <row r="1031" ht="15.75" customHeight="1">
      <c r="O1031" s="545"/>
    </row>
    <row r="1032" ht="15.75" customHeight="1">
      <c r="O1032" s="545"/>
    </row>
    <row r="1033" ht="15.75" customHeight="1">
      <c r="O1033" s="545"/>
    </row>
    <row r="1034" ht="15.75" customHeight="1">
      <c r="O1034" s="545"/>
    </row>
    <row r="1035" ht="15.75" customHeight="1">
      <c r="O1035" s="545"/>
    </row>
    <row r="1036" ht="15.75" customHeight="1">
      <c r="O1036" s="545"/>
    </row>
    <row r="1037" ht="15.75" customHeight="1">
      <c r="O1037" s="545"/>
    </row>
    <row r="1038" ht="15.75" customHeight="1">
      <c r="O1038" s="545"/>
    </row>
    <row r="1039" ht="15.75" customHeight="1">
      <c r="O1039" s="545"/>
    </row>
    <row r="1040" ht="15.75" customHeight="1">
      <c r="O1040" s="545"/>
    </row>
    <row r="1041" ht="15.75" customHeight="1">
      <c r="O1041" s="545"/>
    </row>
    <row r="1042" ht="15.75" customHeight="1">
      <c r="O1042" s="545"/>
    </row>
    <row r="1043" ht="15.75" customHeight="1">
      <c r="O1043" s="545"/>
    </row>
    <row r="1044" ht="15.75" customHeight="1">
      <c r="O1044" s="545"/>
    </row>
    <row r="1045" ht="15.75" customHeight="1">
      <c r="O1045" s="545"/>
    </row>
    <row r="1046" ht="15.75" customHeight="1">
      <c r="O1046" s="545"/>
    </row>
    <row r="1047" ht="15.75" customHeight="1">
      <c r="O1047" s="545"/>
    </row>
    <row r="1048" ht="15.75" customHeight="1">
      <c r="O1048" s="545"/>
    </row>
    <row r="1049" ht="15.75" customHeight="1">
      <c r="O1049" s="545"/>
    </row>
    <row r="1050" ht="15.75" customHeight="1">
      <c r="O1050" s="545"/>
    </row>
    <row r="1051" ht="15.75" customHeight="1">
      <c r="O1051" s="545"/>
    </row>
    <row r="1052" ht="15.75" customHeight="1">
      <c r="O1052" s="545"/>
    </row>
    <row r="1053" ht="15.75" customHeight="1">
      <c r="O1053" s="545"/>
    </row>
    <row r="1054" ht="15.75" customHeight="1">
      <c r="O1054" s="545"/>
    </row>
    <row r="1055" ht="15.75" customHeight="1">
      <c r="O1055" s="545"/>
    </row>
    <row r="1056" ht="15.75" customHeight="1">
      <c r="O1056" s="545"/>
    </row>
    <row r="1057" ht="15.75" customHeight="1">
      <c r="O1057" s="545"/>
    </row>
    <row r="1058" ht="15.75" customHeight="1">
      <c r="O1058" s="545"/>
    </row>
    <row r="1059" ht="15.75" customHeight="1">
      <c r="O1059" s="545"/>
    </row>
    <row r="1060" ht="15.75" customHeight="1">
      <c r="O1060" s="545"/>
    </row>
    <row r="1061" ht="15.75" customHeight="1">
      <c r="O1061" s="545"/>
    </row>
    <row r="1062" ht="15.75" customHeight="1">
      <c r="O1062" s="545"/>
    </row>
    <row r="1063" ht="15.75" customHeight="1">
      <c r="O1063" s="545"/>
    </row>
    <row r="1064" ht="15.75" customHeight="1">
      <c r="O1064" s="545"/>
    </row>
    <row r="1065" ht="15.75" customHeight="1">
      <c r="O1065" s="545"/>
    </row>
    <row r="1066" ht="15.75" customHeight="1">
      <c r="O1066" s="545"/>
    </row>
    <row r="1067" ht="15.75" customHeight="1">
      <c r="O1067" s="545"/>
    </row>
    <row r="1068" ht="15.75" customHeight="1">
      <c r="O1068" s="545"/>
    </row>
    <row r="1069" ht="15.75" customHeight="1">
      <c r="O1069" s="545"/>
    </row>
    <row r="1070" ht="15.75" customHeight="1">
      <c r="O1070" s="545"/>
    </row>
    <row r="1071" ht="15.75" customHeight="1">
      <c r="O1071" s="545"/>
    </row>
    <row r="1072" ht="15.75" customHeight="1">
      <c r="O1072" s="545"/>
    </row>
    <row r="1073" ht="15.75" customHeight="1">
      <c r="O1073" s="545"/>
    </row>
    <row r="1074" ht="15.75" customHeight="1">
      <c r="O1074" s="545"/>
    </row>
    <row r="1075" ht="15.75" customHeight="1">
      <c r="O1075" s="545"/>
    </row>
    <row r="1076" ht="15.75" customHeight="1">
      <c r="O1076" s="545"/>
    </row>
    <row r="1077" ht="15.75" customHeight="1">
      <c r="O1077" s="545"/>
    </row>
    <row r="1078" ht="15.75" customHeight="1">
      <c r="O1078" s="545"/>
    </row>
    <row r="1079" ht="15.75" customHeight="1">
      <c r="O1079" s="545"/>
    </row>
    <row r="1080" ht="15.75" customHeight="1">
      <c r="O1080" s="545"/>
    </row>
    <row r="1081" ht="15.75" customHeight="1">
      <c r="O1081" s="545"/>
    </row>
    <row r="1082" ht="15.75" customHeight="1">
      <c r="O1082" s="545"/>
    </row>
    <row r="1083" ht="15.75" customHeight="1">
      <c r="O1083" s="545"/>
    </row>
    <row r="1084" ht="15.75" customHeight="1">
      <c r="O1084" s="545"/>
    </row>
    <row r="1085" ht="15.75" customHeight="1">
      <c r="O1085" s="545"/>
    </row>
    <row r="1086" ht="15.75" customHeight="1">
      <c r="O1086" s="545"/>
    </row>
    <row r="1087" ht="15.75" customHeight="1">
      <c r="O1087" s="545"/>
    </row>
    <row r="1088" ht="15.75" customHeight="1">
      <c r="O1088" s="545"/>
    </row>
    <row r="1089" ht="15.75" customHeight="1">
      <c r="O1089" s="545"/>
    </row>
    <row r="1090" ht="15.75" customHeight="1">
      <c r="O1090" s="545"/>
    </row>
    <row r="1091" ht="15.75" customHeight="1">
      <c r="O1091" s="545"/>
    </row>
    <row r="1092" ht="15.75" customHeight="1">
      <c r="O1092" s="545"/>
    </row>
    <row r="1093" ht="15.75" customHeight="1">
      <c r="O1093" s="545"/>
    </row>
    <row r="1094" ht="15.75" customHeight="1">
      <c r="O1094" s="545"/>
    </row>
    <row r="1095" ht="15.75" customHeight="1">
      <c r="O1095" s="545"/>
    </row>
    <row r="1096" ht="15.75" customHeight="1">
      <c r="O1096" s="545"/>
    </row>
    <row r="1097" ht="15.75" customHeight="1">
      <c r="O1097" s="545"/>
    </row>
    <row r="1098" ht="15.75" customHeight="1">
      <c r="O1098" s="545"/>
    </row>
    <row r="1099" ht="15.75" customHeight="1">
      <c r="O1099" s="545"/>
    </row>
    <row r="1100" ht="15.75" customHeight="1">
      <c r="O1100" s="545"/>
    </row>
    <row r="1101" ht="15.75" customHeight="1">
      <c r="O1101" s="545"/>
    </row>
    <row r="1102" ht="15.75" customHeight="1">
      <c r="O1102" s="545"/>
    </row>
    <row r="1103" ht="15.75" customHeight="1">
      <c r="O1103" s="545"/>
    </row>
    <row r="1104" ht="15.75" customHeight="1">
      <c r="O1104" s="545"/>
    </row>
    <row r="1105" ht="15.75" customHeight="1">
      <c r="O1105" s="545"/>
    </row>
    <row r="1106" ht="15.75" customHeight="1">
      <c r="O1106" s="545"/>
    </row>
    <row r="1107" ht="15.75" customHeight="1">
      <c r="O1107" s="545"/>
    </row>
    <row r="1108" ht="15.75" customHeight="1">
      <c r="O1108" s="545"/>
    </row>
    <row r="1109" ht="15.75" customHeight="1">
      <c r="O1109" s="545"/>
    </row>
    <row r="1110" ht="15.75" customHeight="1">
      <c r="O1110" s="545"/>
    </row>
    <row r="1111" ht="15.75" customHeight="1">
      <c r="O1111" s="545"/>
    </row>
    <row r="1112" ht="15.75" customHeight="1">
      <c r="O1112" s="545"/>
    </row>
    <row r="1113" ht="15.75" customHeight="1">
      <c r="O1113" s="545"/>
    </row>
    <row r="1114" ht="15.75" customHeight="1">
      <c r="O1114" s="545"/>
    </row>
    <row r="1115" ht="15.75" customHeight="1">
      <c r="O1115" s="545"/>
    </row>
    <row r="1116" ht="15.75" customHeight="1">
      <c r="O1116" s="545"/>
    </row>
    <row r="1117" ht="15.75" customHeight="1">
      <c r="O1117" s="545"/>
    </row>
    <row r="1118" ht="15.75" customHeight="1">
      <c r="O1118" s="545"/>
    </row>
    <row r="1119" ht="15.75" customHeight="1">
      <c r="O1119" s="545"/>
    </row>
    <row r="1120" ht="15.75" customHeight="1">
      <c r="O1120" s="545"/>
    </row>
    <row r="1121" ht="15.75" customHeight="1">
      <c r="O1121" s="545"/>
    </row>
    <row r="1122" ht="15.75" customHeight="1">
      <c r="O1122" s="545"/>
    </row>
    <row r="1123" ht="15.75" customHeight="1">
      <c r="O1123" s="545"/>
    </row>
    <row r="1124" ht="15.75" customHeight="1">
      <c r="O1124" s="545"/>
    </row>
    <row r="1125" ht="15.75" customHeight="1">
      <c r="O1125" s="545"/>
    </row>
    <row r="1126" ht="15.75" customHeight="1">
      <c r="O1126" s="545"/>
    </row>
    <row r="1127" ht="15.75" customHeight="1">
      <c r="O1127" s="545"/>
    </row>
    <row r="1128" ht="15.75" customHeight="1">
      <c r="O1128" s="545"/>
    </row>
    <row r="1129" ht="15.75" customHeight="1">
      <c r="O1129" s="545"/>
    </row>
    <row r="1130" ht="15.75" customHeight="1">
      <c r="O1130" s="545"/>
    </row>
    <row r="1131" ht="15.75" customHeight="1">
      <c r="O1131" s="545"/>
    </row>
    <row r="1132" ht="15.75" customHeight="1">
      <c r="O1132" s="545"/>
    </row>
    <row r="1133" ht="15.75" customHeight="1">
      <c r="O1133" s="545"/>
    </row>
    <row r="1134" ht="15.75" customHeight="1">
      <c r="O1134" s="545"/>
    </row>
    <row r="1135" ht="15.75" customHeight="1">
      <c r="O1135" s="545"/>
    </row>
    <row r="1136" ht="15.75" customHeight="1">
      <c r="O1136" s="545"/>
    </row>
    <row r="1137" ht="15.75" customHeight="1">
      <c r="O1137" s="545"/>
    </row>
    <row r="1138" ht="15.75" customHeight="1">
      <c r="O1138" s="545"/>
    </row>
    <row r="1139" ht="15.75" customHeight="1">
      <c r="O1139" s="545"/>
    </row>
    <row r="1140" ht="15.75" customHeight="1">
      <c r="O1140" s="545"/>
    </row>
    <row r="1141" ht="15.75" customHeight="1">
      <c r="O1141" s="545"/>
    </row>
    <row r="1142" ht="15.75" customHeight="1">
      <c r="O1142" s="545"/>
    </row>
    <row r="1143" ht="15.75" customHeight="1">
      <c r="O1143" s="545"/>
    </row>
    <row r="1144" ht="15.75" customHeight="1">
      <c r="O1144" s="545"/>
    </row>
    <row r="1145" ht="15.75" customHeight="1">
      <c r="O1145" s="545"/>
    </row>
    <row r="1146" ht="15.75" customHeight="1">
      <c r="O1146" s="545"/>
    </row>
    <row r="1147" ht="15.75" customHeight="1">
      <c r="O1147" s="545"/>
    </row>
    <row r="1148" ht="15.75" customHeight="1">
      <c r="O1148" s="545"/>
    </row>
    <row r="1149" ht="15.75" customHeight="1">
      <c r="O1149" s="545"/>
    </row>
    <row r="1150" ht="15.75" customHeight="1">
      <c r="O1150" s="545"/>
    </row>
    <row r="1151" ht="15.75" customHeight="1">
      <c r="O1151" s="545"/>
    </row>
    <row r="1152" ht="15.75" customHeight="1">
      <c r="O1152" s="545"/>
    </row>
    <row r="1153" ht="15.75" customHeight="1">
      <c r="O1153" s="545"/>
    </row>
    <row r="1154" ht="15.75" customHeight="1">
      <c r="O1154" s="545"/>
    </row>
    <row r="1155" ht="15.75" customHeight="1">
      <c r="O1155" s="545"/>
    </row>
    <row r="1156" ht="15.75" customHeight="1">
      <c r="O1156" s="545"/>
    </row>
    <row r="1157" ht="15.75" customHeight="1">
      <c r="O1157" s="545"/>
    </row>
    <row r="1158" ht="15.75" customHeight="1">
      <c r="O1158" s="545"/>
    </row>
    <row r="1159" ht="15.75" customHeight="1">
      <c r="O1159" s="545"/>
    </row>
    <row r="1160" ht="15.75" customHeight="1">
      <c r="O1160" s="545"/>
    </row>
    <row r="1161" ht="15.75" customHeight="1">
      <c r="O1161" s="545"/>
    </row>
    <row r="1162" ht="15.75" customHeight="1">
      <c r="O1162" s="545"/>
    </row>
    <row r="1163" ht="15.75" customHeight="1">
      <c r="O1163" s="545"/>
    </row>
    <row r="1164" ht="15.75" customHeight="1">
      <c r="O1164" s="545"/>
    </row>
    <row r="1165" ht="15.75" customHeight="1">
      <c r="O1165" s="545"/>
    </row>
    <row r="1166" ht="15.75" customHeight="1">
      <c r="O1166" s="545"/>
    </row>
    <row r="1167" ht="15.75" customHeight="1">
      <c r="O1167" s="545"/>
    </row>
    <row r="1168" ht="15.75" customHeight="1">
      <c r="O1168" s="545"/>
    </row>
    <row r="1169" ht="15.75" customHeight="1">
      <c r="O1169" s="545"/>
    </row>
    <row r="1170" ht="15.75" customHeight="1">
      <c r="O1170" s="545"/>
    </row>
    <row r="1171" ht="15.75" customHeight="1">
      <c r="O1171" s="545"/>
    </row>
    <row r="1172" ht="15.75" customHeight="1">
      <c r="O1172" s="545"/>
    </row>
    <row r="1173" ht="15.75" customHeight="1">
      <c r="O1173" s="545"/>
    </row>
    <row r="1174" ht="15.75" customHeight="1">
      <c r="O1174" s="545"/>
    </row>
    <row r="1175" ht="15.75" customHeight="1">
      <c r="O1175" s="545"/>
    </row>
    <row r="1176" ht="15.75" customHeight="1">
      <c r="O1176" s="545"/>
    </row>
    <row r="1177" ht="15.75" customHeight="1">
      <c r="O1177" s="545"/>
    </row>
    <row r="1178" ht="15.75" customHeight="1">
      <c r="O1178" s="545"/>
    </row>
    <row r="1179" ht="15.75" customHeight="1">
      <c r="O1179" s="545"/>
    </row>
    <row r="1180" ht="15.75" customHeight="1">
      <c r="O1180" s="545"/>
    </row>
    <row r="1181" ht="15.75" customHeight="1">
      <c r="O1181" s="545"/>
    </row>
    <row r="1182" ht="15.75" customHeight="1">
      <c r="O1182" s="545"/>
    </row>
    <row r="1183" ht="15.75" customHeight="1">
      <c r="O1183" s="545"/>
    </row>
    <row r="1184" ht="15.75" customHeight="1">
      <c r="O1184" s="545"/>
    </row>
    <row r="1185" ht="15.75" customHeight="1">
      <c r="O1185" s="545"/>
    </row>
    <row r="1186" ht="15.75" customHeight="1">
      <c r="O1186" s="545"/>
    </row>
    <row r="1187" ht="15.75" customHeight="1">
      <c r="O1187" s="545"/>
    </row>
    <row r="1188" ht="15.75" customHeight="1">
      <c r="O1188" s="545"/>
    </row>
    <row r="1189" ht="15.75" customHeight="1">
      <c r="O1189" s="545"/>
    </row>
    <row r="1190" ht="15.75" customHeight="1">
      <c r="O1190" s="545"/>
    </row>
    <row r="1191" ht="15.75" customHeight="1">
      <c r="O1191" s="545"/>
    </row>
    <row r="1192" ht="15.75" customHeight="1">
      <c r="O1192" s="545"/>
    </row>
    <row r="1193" ht="15.75" customHeight="1">
      <c r="O1193" s="545"/>
    </row>
    <row r="1194" ht="15.75" customHeight="1">
      <c r="O1194" s="545"/>
    </row>
    <row r="1195" ht="15.75" customHeight="1">
      <c r="O1195" s="545"/>
    </row>
    <row r="1196" ht="15.75" customHeight="1">
      <c r="O1196" s="545"/>
    </row>
    <row r="1197" ht="15.75" customHeight="1">
      <c r="O1197" s="545"/>
    </row>
    <row r="1198" ht="15.75" customHeight="1">
      <c r="O1198" s="545"/>
    </row>
    <row r="1199" ht="15.75" customHeight="1">
      <c r="O1199" s="545"/>
    </row>
    <row r="1200" ht="15.75" customHeight="1">
      <c r="O1200" s="545"/>
    </row>
    <row r="1201" ht="15.75" customHeight="1">
      <c r="O1201" s="545"/>
    </row>
    <row r="1202" ht="15.75" customHeight="1">
      <c r="O1202" s="545"/>
    </row>
    <row r="1203" ht="15.75" customHeight="1">
      <c r="O1203" s="545"/>
    </row>
    <row r="1204" ht="15.75" customHeight="1">
      <c r="O1204" s="545"/>
    </row>
    <row r="1205" ht="15.75" customHeight="1">
      <c r="O1205" s="545"/>
    </row>
    <row r="1206" ht="15.75" customHeight="1">
      <c r="O1206" s="545"/>
    </row>
    <row r="1207" ht="15.75" customHeight="1">
      <c r="O1207" s="545"/>
    </row>
    <row r="1208" ht="15.75" customHeight="1">
      <c r="O1208" s="545"/>
    </row>
    <row r="1209" ht="15.75" customHeight="1">
      <c r="O1209" s="545"/>
    </row>
    <row r="1210" ht="15.75" customHeight="1">
      <c r="O1210" s="545"/>
    </row>
    <row r="1211" ht="15.75" customHeight="1">
      <c r="O1211" s="545"/>
    </row>
    <row r="1212" ht="15.75" customHeight="1">
      <c r="O1212" s="545"/>
    </row>
    <row r="1213" ht="15.75" customHeight="1">
      <c r="O1213" s="545"/>
    </row>
    <row r="1214" ht="15.75" customHeight="1">
      <c r="O1214" s="545"/>
    </row>
    <row r="1215" ht="15.75" customHeight="1">
      <c r="O1215" s="545"/>
    </row>
    <row r="1216" ht="15.75" customHeight="1">
      <c r="O1216" s="545"/>
    </row>
    <row r="1217" ht="15.75" customHeight="1">
      <c r="O1217" s="545"/>
    </row>
    <row r="1218" ht="15.75" customHeight="1">
      <c r="O1218" s="545"/>
    </row>
    <row r="1219" ht="15.75" customHeight="1">
      <c r="O1219" s="545"/>
    </row>
    <row r="1220" ht="15.75" customHeight="1">
      <c r="O1220" s="545"/>
    </row>
    <row r="1221" ht="15.75" customHeight="1">
      <c r="O1221" s="545"/>
    </row>
    <row r="1222" ht="15.75" customHeight="1">
      <c r="O1222" s="545"/>
    </row>
    <row r="1223" ht="15.75" customHeight="1">
      <c r="O1223" s="545"/>
    </row>
    <row r="1224" ht="15.75" customHeight="1">
      <c r="O1224" s="545"/>
    </row>
    <row r="1225" ht="15.75" customHeight="1">
      <c r="O1225" s="545"/>
    </row>
    <row r="1226" ht="15.75" customHeight="1">
      <c r="O1226" s="545"/>
    </row>
    <row r="1227" ht="15.75" customHeight="1">
      <c r="O1227" s="545"/>
    </row>
    <row r="1228" ht="15.75" customHeight="1">
      <c r="O1228" s="545"/>
    </row>
    <row r="1229" ht="15.75" customHeight="1">
      <c r="O1229" s="545"/>
    </row>
    <row r="1230" ht="15.75" customHeight="1">
      <c r="O1230" s="545"/>
    </row>
    <row r="1231" ht="15.75" customHeight="1">
      <c r="O1231" s="545"/>
    </row>
    <row r="1232" ht="15.75" customHeight="1">
      <c r="O1232" s="545"/>
    </row>
    <row r="1233" ht="15.75" customHeight="1">
      <c r="O1233" s="545"/>
    </row>
    <row r="1234" ht="15.75" customHeight="1">
      <c r="O1234" s="545"/>
    </row>
    <row r="1235" ht="15.75" customHeight="1">
      <c r="O1235" s="545"/>
    </row>
    <row r="1236" ht="15.75" customHeight="1">
      <c r="O1236" s="545"/>
    </row>
    <row r="1237" ht="15.75" customHeight="1">
      <c r="O1237" s="545"/>
    </row>
    <row r="1238" ht="15.75" customHeight="1">
      <c r="O1238" s="545"/>
    </row>
    <row r="1239" ht="15.75" customHeight="1">
      <c r="O1239" s="545"/>
    </row>
    <row r="1240" ht="15.75" customHeight="1">
      <c r="O1240" s="545"/>
    </row>
    <row r="1241" ht="15.75" customHeight="1">
      <c r="O1241" s="545"/>
    </row>
    <row r="1242" ht="15.75" customHeight="1">
      <c r="O1242" s="545"/>
    </row>
    <row r="1243" ht="15.75" customHeight="1">
      <c r="O1243" s="545"/>
    </row>
    <row r="1244" ht="15.75" customHeight="1">
      <c r="O1244" s="545"/>
    </row>
    <row r="1245" ht="15.75" customHeight="1">
      <c r="O1245" s="545"/>
    </row>
    <row r="1246" ht="15.75" customHeight="1">
      <c r="O1246" s="545"/>
    </row>
    <row r="1247" ht="15.75" customHeight="1">
      <c r="O1247" s="545"/>
    </row>
    <row r="1248" ht="15.75" customHeight="1">
      <c r="O1248" s="545"/>
    </row>
    <row r="1249" ht="15.75" customHeight="1">
      <c r="O1249" s="545"/>
    </row>
    <row r="1250" ht="15.75" customHeight="1">
      <c r="O1250" s="545"/>
    </row>
    <row r="1251" ht="15.75" customHeight="1">
      <c r="O1251" s="545"/>
    </row>
    <row r="1252" ht="15.75" customHeight="1">
      <c r="O1252" s="545"/>
    </row>
    <row r="1253" ht="15.75" customHeight="1">
      <c r="O1253" s="545"/>
    </row>
    <row r="1254" ht="15.75" customHeight="1">
      <c r="O1254" s="545"/>
    </row>
    <row r="1255" ht="15.75" customHeight="1">
      <c r="O1255" s="545"/>
    </row>
    <row r="1256" ht="15.75" customHeight="1">
      <c r="O1256" s="545"/>
    </row>
    <row r="1257" ht="15.75" customHeight="1">
      <c r="O1257" s="545"/>
    </row>
    <row r="1258" ht="15.75" customHeight="1">
      <c r="O1258" s="545"/>
    </row>
    <row r="1259" ht="15.75" customHeight="1">
      <c r="O1259" s="545"/>
    </row>
    <row r="1260" ht="15.75" customHeight="1">
      <c r="O1260" s="545"/>
    </row>
    <row r="1261" ht="15.75" customHeight="1">
      <c r="O1261" s="545"/>
    </row>
    <row r="1262" ht="15.75" customHeight="1">
      <c r="O1262" s="545"/>
    </row>
    <row r="1263" ht="15.75" customHeight="1">
      <c r="O1263" s="545"/>
    </row>
    <row r="1264" ht="15.75" customHeight="1">
      <c r="O1264" s="545"/>
    </row>
    <row r="1265" ht="15.75" customHeight="1">
      <c r="O1265" s="545"/>
    </row>
    <row r="1266" ht="15.75" customHeight="1">
      <c r="O1266" s="545"/>
    </row>
    <row r="1267" ht="15.75" customHeight="1">
      <c r="O1267" s="545"/>
    </row>
    <row r="1268" ht="15.75" customHeight="1">
      <c r="O1268" s="545"/>
    </row>
    <row r="1269" ht="15.75" customHeight="1">
      <c r="O1269" s="545"/>
    </row>
    <row r="1270" ht="15.75" customHeight="1">
      <c r="O1270" s="545"/>
    </row>
    <row r="1271" ht="15.75" customHeight="1">
      <c r="O1271" s="545"/>
    </row>
    <row r="1272" ht="15.75" customHeight="1">
      <c r="O1272" s="545"/>
    </row>
    <row r="1273" ht="15.75" customHeight="1">
      <c r="O1273" s="545"/>
    </row>
    <row r="1274" ht="15.75" customHeight="1">
      <c r="O1274" s="545"/>
    </row>
    <row r="1275" ht="15.75" customHeight="1">
      <c r="O1275" s="545"/>
    </row>
    <row r="1276" ht="15.75" customHeight="1">
      <c r="O1276" s="545"/>
    </row>
    <row r="1277" ht="15.75" customHeight="1">
      <c r="O1277" s="545"/>
    </row>
    <row r="1278" ht="15.75" customHeight="1">
      <c r="O1278" s="545"/>
    </row>
    <row r="1279" ht="15.75" customHeight="1">
      <c r="O1279" s="545"/>
    </row>
    <row r="1280" ht="15.75" customHeight="1">
      <c r="O1280" s="545"/>
    </row>
    <row r="1281" ht="15.75" customHeight="1">
      <c r="O1281" s="545"/>
    </row>
    <row r="1282" ht="15.75" customHeight="1">
      <c r="O1282" s="545"/>
    </row>
    <row r="1283" ht="15.75" customHeight="1">
      <c r="O1283" s="545"/>
    </row>
    <row r="1284" ht="15.75" customHeight="1">
      <c r="O1284" s="545"/>
    </row>
    <row r="1285" ht="15.75" customHeight="1">
      <c r="O1285" s="545"/>
    </row>
    <row r="1286" ht="15.75" customHeight="1">
      <c r="O1286" s="545"/>
    </row>
    <row r="1287" ht="15.75" customHeight="1">
      <c r="O1287" s="545"/>
    </row>
    <row r="1288" ht="15.75" customHeight="1">
      <c r="O1288" s="545"/>
    </row>
    <row r="1289" ht="15.75" customHeight="1">
      <c r="O1289" s="545"/>
    </row>
    <row r="1290" ht="15.75" customHeight="1">
      <c r="O1290" s="545"/>
    </row>
    <row r="1291" ht="15.75" customHeight="1">
      <c r="O1291" s="545"/>
    </row>
    <row r="1292" ht="15.75" customHeight="1">
      <c r="O1292" s="545"/>
    </row>
    <row r="1293" ht="15.75" customHeight="1">
      <c r="O1293" s="545"/>
    </row>
    <row r="1294" ht="15.75" customHeight="1">
      <c r="O1294" s="545"/>
    </row>
    <row r="1295" ht="15.75" customHeight="1">
      <c r="O1295" s="545"/>
    </row>
    <row r="1296" ht="15.75" customHeight="1">
      <c r="O1296" s="545"/>
    </row>
    <row r="1297" ht="15.75" customHeight="1">
      <c r="O1297" s="545"/>
    </row>
    <row r="1298" ht="15.75" customHeight="1">
      <c r="O1298" s="545"/>
    </row>
    <row r="1299" ht="15.75" customHeight="1">
      <c r="O1299" s="545"/>
    </row>
    <row r="1300" ht="15.75" customHeight="1">
      <c r="O1300" s="545"/>
    </row>
    <row r="1301" ht="15.75" customHeight="1">
      <c r="O1301" s="545"/>
    </row>
    <row r="1302" ht="15.75" customHeight="1">
      <c r="O1302" s="545"/>
    </row>
    <row r="1303" ht="15.75" customHeight="1">
      <c r="O1303" s="545"/>
    </row>
    <row r="1304" ht="15.75" customHeight="1">
      <c r="O1304" s="545"/>
    </row>
    <row r="1305" ht="15.75" customHeight="1">
      <c r="O1305" s="545"/>
    </row>
    <row r="1306" ht="15.75" customHeight="1">
      <c r="O1306" s="545"/>
    </row>
    <row r="1307" ht="15.75" customHeight="1">
      <c r="O1307" s="545"/>
    </row>
    <row r="1308" ht="15.75" customHeight="1">
      <c r="O1308" s="545"/>
    </row>
    <row r="1309" ht="15.75" customHeight="1">
      <c r="O1309" s="545"/>
    </row>
    <row r="1310" ht="15.75" customHeight="1">
      <c r="O1310" s="545"/>
    </row>
    <row r="1311" ht="15.75" customHeight="1">
      <c r="O1311" s="545"/>
    </row>
    <row r="1312" ht="15.75" customHeight="1">
      <c r="O1312" s="545"/>
    </row>
    <row r="1313" ht="15.75" customHeight="1">
      <c r="O1313" s="545"/>
    </row>
    <row r="1314" ht="15.75" customHeight="1">
      <c r="O1314" s="545"/>
    </row>
    <row r="1315" ht="15.75" customHeight="1">
      <c r="O1315" s="545"/>
    </row>
    <row r="1316" ht="15.75" customHeight="1">
      <c r="O1316" s="545"/>
    </row>
    <row r="1317" ht="15.75" customHeight="1">
      <c r="O1317" s="545"/>
    </row>
    <row r="1318" ht="15.75" customHeight="1">
      <c r="O1318" s="545"/>
    </row>
    <row r="1319" ht="15.75" customHeight="1">
      <c r="O1319" s="545"/>
    </row>
    <row r="1320" ht="15.75" customHeight="1">
      <c r="O1320" s="545"/>
    </row>
    <row r="1321" ht="15.75" customHeight="1">
      <c r="O1321" s="545"/>
    </row>
    <row r="1322" ht="15.75" customHeight="1">
      <c r="O1322" s="545"/>
    </row>
    <row r="1323" ht="15.75" customHeight="1">
      <c r="O1323" s="545"/>
    </row>
    <row r="1324" ht="15.75" customHeight="1">
      <c r="O1324" s="545"/>
    </row>
    <row r="1325" ht="15.75" customHeight="1">
      <c r="O1325" s="545"/>
    </row>
    <row r="1326" ht="15.75" customHeight="1">
      <c r="O1326" s="545"/>
    </row>
    <row r="1327" ht="15.75" customHeight="1">
      <c r="O1327" s="545"/>
    </row>
    <row r="1328" ht="15.75" customHeight="1">
      <c r="O1328" s="545"/>
    </row>
    <row r="1329" ht="15.75" customHeight="1">
      <c r="O1329" s="545"/>
    </row>
    <row r="1330" ht="15.75" customHeight="1">
      <c r="O1330" s="545"/>
    </row>
    <row r="1331" ht="15.75" customHeight="1">
      <c r="O1331" s="545"/>
    </row>
    <row r="1332" ht="15.75" customHeight="1">
      <c r="O1332" s="545"/>
    </row>
    <row r="1333" ht="15.75" customHeight="1">
      <c r="O1333" s="545"/>
    </row>
    <row r="1334" ht="15.75" customHeight="1">
      <c r="O1334" s="545"/>
    </row>
    <row r="1335" ht="15.75" customHeight="1">
      <c r="O1335" s="545"/>
    </row>
    <row r="1336" ht="15.75" customHeight="1">
      <c r="O1336" s="545"/>
    </row>
    <row r="1337" ht="15.75" customHeight="1">
      <c r="O1337" s="545"/>
    </row>
    <row r="1338" ht="15.75" customHeight="1">
      <c r="O1338" s="545"/>
    </row>
    <row r="1339" ht="15.75" customHeight="1">
      <c r="O1339" s="545"/>
    </row>
    <row r="1340" ht="15.75" customHeight="1">
      <c r="O1340" s="545"/>
    </row>
    <row r="1341" ht="15.75" customHeight="1">
      <c r="O1341" s="545"/>
    </row>
    <row r="1342" ht="15.75" customHeight="1">
      <c r="O1342" s="545"/>
    </row>
    <row r="1343" ht="15.75" customHeight="1">
      <c r="O1343" s="545"/>
    </row>
    <row r="1344" ht="15.75" customHeight="1">
      <c r="O1344" s="545"/>
    </row>
    <row r="1345" ht="15.75" customHeight="1">
      <c r="O1345" s="545"/>
    </row>
    <row r="1346" ht="15.75" customHeight="1">
      <c r="O1346" s="545"/>
    </row>
    <row r="1347" ht="15.75" customHeight="1">
      <c r="O1347" s="545"/>
    </row>
    <row r="1348" ht="15.75" customHeight="1">
      <c r="O1348" s="545"/>
    </row>
    <row r="1349" ht="15.75" customHeight="1">
      <c r="O1349" s="545"/>
    </row>
    <row r="1350" ht="15.75" customHeight="1">
      <c r="O1350" s="545"/>
    </row>
    <row r="1351" ht="15.75" customHeight="1">
      <c r="O1351" s="545"/>
    </row>
    <row r="1352" ht="15.75" customHeight="1">
      <c r="O1352" s="545"/>
    </row>
    <row r="1353" ht="15.75" customHeight="1">
      <c r="O1353" s="545"/>
    </row>
    <row r="1354" ht="15.75" customHeight="1">
      <c r="O1354" s="545"/>
    </row>
    <row r="1355" ht="15.75" customHeight="1">
      <c r="O1355" s="545"/>
    </row>
    <row r="1356" ht="15.75" customHeight="1">
      <c r="O1356" s="545"/>
    </row>
    <row r="1357" ht="15.75" customHeight="1">
      <c r="O1357" s="545"/>
    </row>
    <row r="1358" ht="15.75" customHeight="1">
      <c r="O1358" s="545"/>
    </row>
    <row r="1359" ht="15.75" customHeight="1">
      <c r="O1359" s="545"/>
    </row>
    <row r="1360" ht="15.75" customHeight="1">
      <c r="O1360" s="545"/>
    </row>
    <row r="1361" ht="15.75" customHeight="1">
      <c r="O1361" s="545"/>
    </row>
    <row r="1362" ht="15.75" customHeight="1">
      <c r="O1362" s="545"/>
    </row>
    <row r="1363" ht="15.75" customHeight="1">
      <c r="O1363" s="545"/>
    </row>
    <row r="1364" ht="15.75" customHeight="1">
      <c r="O1364" s="545"/>
    </row>
    <row r="1365" ht="15.75" customHeight="1">
      <c r="O1365" s="545"/>
    </row>
    <row r="1366" ht="15.75" customHeight="1">
      <c r="O1366" s="545"/>
    </row>
    <row r="1367" ht="15.75" customHeight="1">
      <c r="O1367" s="545"/>
    </row>
    <row r="1368" ht="15.75" customHeight="1">
      <c r="O1368" s="545"/>
    </row>
    <row r="1369" ht="15.75" customHeight="1">
      <c r="O1369" s="545"/>
    </row>
    <row r="1370" ht="15.75" customHeight="1">
      <c r="O1370" s="545"/>
    </row>
    <row r="1371" ht="15.75" customHeight="1">
      <c r="O1371" s="545"/>
    </row>
    <row r="1372" ht="15.75" customHeight="1">
      <c r="O1372" s="545"/>
    </row>
    <row r="1373" ht="15.75" customHeight="1">
      <c r="O1373" s="545"/>
    </row>
    <row r="1374" ht="15.75" customHeight="1">
      <c r="O1374" s="545"/>
    </row>
    <row r="1375" ht="15.75" customHeight="1">
      <c r="O1375" s="545"/>
    </row>
    <row r="1376" ht="15.75" customHeight="1">
      <c r="O1376" s="545"/>
    </row>
    <row r="1377" ht="15.75" customHeight="1">
      <c r="O1377" s="545"/>
    </row>
    <row r="1378" ht="15.75" customHeight="1">
      <c r="O1378" s="545"/>
    </row>
    <row r="1379" ht="15.75" customHeight="1">
      <c r="O1379" s="545"/>
    </row>
    <row r="1380" ht="15.75" customHeight="1">
      <c r="O1380" s="545"/>
    </row>
    <row r="1381" ht="15.75" customHeight="1">
      <c r="O1381" s="545"/>
    </row>
    <row r="1382" ht="15.75" customHeight="1">
      <c r="O1382" s="545"/>
    </row>
    <row r="1383" ht="15.75" customHeight="1">
      <c r="O1383" s="545"/>
    </row>
    <row r="1384" ht="15.75" customHeight="1">
      <c r="O1384" s="545"/>
    </row>
    <row r="1385" ht="15.75" customHeight="1">
      <c r="O1385" s="545"/>
    </row>
    <row r="1386" ht="15.75" customHeight="1">
      <c r="O1386" s="545"/>
    </row>
    <row r="1387" ht="15.75" customHeight="1">
      <c r="O1387" s="545"/>
    </row>
    <row r="1388" ht="15.75" customHeight="1">
      <c r="O1388" s="545"/>
    </row>
    <row r="1389" ht="15.75" customHeight="1">
      <c r="O1389" s="545"/>
    </row>
    <row r="1390" ht="15.75" customHeight="1">
      <c r="O1390" s="545"/>
    </row>
    <row r="1391" ht="15.75" customHeight="1">
      <c r="O1391" s="545"/>
    </row>
    <row r="1392" ht="15.75" customHeight="1">
      <c r="O1392" s="545"/>
    </row>
    <row r="1393" ht="15.75" customHeight="1">
      <c r="O1393" s="545"/>
    </row>
    <row r="1394" ht="15.75" customHeight="1">
      <c r="O1394" s="545"/>
    </row>
    <row r="1395" ht="15.75" customHeight="1">
      <c r="O1395" s="545"/>
    </row>
    <row r="1396" ht="15.75" customHeight="1">
      <c r="O1396" s="545"/>
    </row>
    <row r="1397" ht="15.75" customHeight="1">
      <c r="O1397" s="545"/>
    </row>
    <row r="1398" ht="15.75" customHeight="1">
      <c r="O1398" s="545"/>
    </row>
    <row r="1399" ht="15.75" customHeight="1">
      <c r="O1399" s="545"/>
    </row>
    <row r="1400" ht="15.75" customHeight="1">
      <c r="O1400" s="545"/>
    </row>
    <row r="1401" ht="15.75" customHeight="1">
      <c r="O1401" s="545"/>
    </row>
    <row r="1402" ht="15.75" customHeight="1">
      <c r="O1402" s="545"/>
    </row>
    <row r="1403" ht="15.75" customHeight="1">
      <c r="O1403" s="545"/>
    </row>
    <row r="1404" ht="15.75" customHeight="1">
      <c r="O1404" s="545"/>
    </row>
    <row r="1405" ht="15.75" customHeight="1">
      <c r="O1405" s="545"/>
    </row>
    <row r="1406" ht="15.75" customHeight="1">
      <c r="O1406" s="545"/>
    </row>
    <row r="1407" ht="15.75" customHeight="1">
      <c r="O1407" s="545"/>
    </row>
    <row r="1408" ht="15.75" customHeight="1">
      <c r="O1408" s="545"/>
    </row>
    <row r="1409" ht="15.75" customHeight="1">
      <c r="O1409" s="545"/>
    </row>
    <row r="1410" ht="15.75" customHeight="1">
      <c r="O1410" s="545"/>
    </row>
    <row r="1411" ht="15.75" customHeight="1">
      <c r="O1411" s="545"/>
    </row>
    <row r="1412" ht="15.75" customHeight="1">
      <c r="O1412" s="545"/>
    </row>
    <row r="1413" ht="15.75" customHeight="1">
      <c r="O1413" s="545"/>
    </row>
    <row r="1414" ht="15.75" customHeight="1">
      <c r="O1414" s="545"/>
    </row>
    <row r="1415" ht="15.75" customHeight="1">
      <c r="O1415" s="545"/>
    </row>
    <row r="1416" ht="15.75" customHeight="1">
      <c r="O1416" s="545"/>
    </row>
    <row r="1417" ht="15.75" customHeight="1">
      <c r="O1417" s="545"/>
    </row>
    <row r="1418" ht="15.75" customHeight="1">
      <c r="O1418" s="545"/>
    </row>
    <row r="1419" ht="15.75" customHeight="1">
      <c r="O1419" s="545"/>
    </row>
    <row r="1420" ht="15.75" customHeight="1">
      <c r="O1420" s="545"/>
    </row>
    <row r="1421" ht="15.75" customHeight="1">
      <c r="O1421" s="545"/>
    </row>
    <row r="1422" ht="15.75" customHeight="1">
      <c r="O1422" s="545"/>
    </row>
    <row r="1423" ht="15.75" customHeight="1">
      <c r="O1423" s="545"/>
    </row>
    <row r="1424" ht="15.75" customHeight="1">
      <c r="O1424" s="545"/>
    </row>
    <row r="1425" ht="15.75" customHeight="1">
      <c r="O1425" s="545"/>
    </row>
    <row r="1426" ht="15.75" customHeight="1">
      <c r="O1426" s="545"/>
    </row>
    <row r="1427" ht="15.75" customHeight="1">
      <c r="O1427" s="545"/>
    </row>
    <row r="1428" ht="15.75" customHeight="1">
      <c r="O1428" s="545"/>
    </row>
    <row r="1429" ht="15.75" customHeight="1">
      <c r="O1429" s="545"/>
    </row>
    <row r="1430" ht="15.75" customHeight="1">
      <c r="O1430" s="545"/>
    </row>
    <row r="1431" ht="15.75" customHeight="1">
      <c r="O1431" s="545"/>
    </row>
    <row r="1432" ht="15.75" customHeight="1">
      <c r="O1432" s="545"/>
    </row>
    <row r="1433" ht="15.75" customHeight="1">
      <c r="O1433" s="545"/>
    </row>
    <row r="1434" ht="15.75" customHeight="1">
      <c r="O1434" s="545"/>
    </row>
    <row r="1435" ht="15.75" customHeight="1">
      <c r="O1435" s="545"/>
    </row>
    <row r="1436" ht="15.75" customHeight="1">
      <c r="O1436" s="545"/>
    </row>
    <row r="1437" ht="15.75" customHeight="1">
      <c r="O1437" s="545"/>
    </row>
    <row r="1438" ht="15.75" customHeight="1">
      <c r="O1438" s="545"/>
    </row>
    <row r="1439" ht="15.75" customHeight="1">
      <c r="O1439" s="545"/>
    </row>
    <row r="1440" ht="15.75" customHeight="1">
      <c r="O1440" s="545"/>
    </row>
    <row r="1441" ht="15.75" customHeight="1">
      <c r="O1441" s="545"/>
    </row>
    <row r="1442" ht="15.75" customHeight="1">
      <c r="O1442" s="545"/>
    </row>
    <row r="1443" ht="15.75" customHeight="1">
      <c r="O1443" s="545"/>
    </row>
    <row r="1444" ht="15.75" customHeight="1">
      <c r="O1444" s="545"/>
    </row>
    <row r="1445" ht="15.75" customHeight="1">
      <c r="O1445" s="545"/>
    </row>
    <row r="1446" ht="15.75" customHeight="1">
      <c r="O1446" s="545"/>
    </row>
    <row r="1447" ht="15.75" customHeight="1">
      <c r="O1447" s="545"/>
    </row>
    <row r="1448" ht="15.75" customHeight="1">
      <c r="O1448" s="545"/>
    </row>
    <row r="1449" ht="15.75" customHeight="1">
      <c r="O1449" s="545"/>
    </row>
    <row r="1450" ht="15.75" customHeight="1">
      <c r="O1450" s="545"/>
    </row>
    <row r="1451" ht="15.75" customHeight="1">
      <c r="O1451" s="545"/>
    </row>
    <row r="1452" ht="15.75" customHeight="1">
      <c r="O1452" s="545"/>
    </row>
    <row r="1453" ht="15.75" customHeight="1">
      <c r="O1453" s="545"/>
    </row>
    <row r="1454" ht="15.75" customHeight="1">
      <c r="O1454" s="545"/>
    </row>
    <row r="1455" ht="15.75" customHeight="1">
      <c r="O1455" s="545"/>
    </row>
    <row r="1456" ht="15.75" customHeight="1">
      <c r="O1456" s="545"/>
    </row>
    <row r="1457" ht="15.75" customHeight="1">
      <c r="O1457" s="545"/>
    </row>
    <row r="1458" ht="15.75" customHeight="1">
      <c r="O1458" s="545"/>
    </row>
    <row r="1459" ht="15.75" customHeight="1">
      <c r="O1459" s="545"/>
    </row>
    <row r="1460" ht="15.75" customHeight="1">
      <c r="O1460" s="545"/>
    </row>
    <row r="1461" ht="15.75" customHeight="1">
      <c r="O1461" s="545"/>
    </row>
    <row r="1462" ht="15.75" customHeight="1">
      <c r="O1462" s="545"/>
    </row>
    <row r="1463" ht="15.75" customHeight="1">
      <c r="O1463" s="545"/>
    </row>
    <row r="1464" ht="15.75" customHeight="1">
      <c r="O1464" s="545"/>
    </row>
    <row r="1465" ht="15.75" customHeight="1">
      <c r="O1465" s="545"/>
    </row>
    <row r="1466" ht="15.75" customHeight="1">
      <c r="O1466" s="545"/>
    </row>
    <row r="1467" ht="15.75" customHeight="1">
      <c r="O1467" s="545"/>
    </row>
    <row r="1468" ht="15.75" customHeight="1">
      <c r="O1468" s="545"/>
    </row>
    <row r="1469" ht="15.75" customHeight="1">
      <c r="O1469" s="545"/>
    </row>
    <row r="1470" ht="15.75" customHeight="1">
      <c r="O1470" s="545"/>
    </row>
    <row r="1471" ht="15.75" customHeight="1">
      <c r="O1471" s="545"/>
    </row>
    <row r="1472" ht="15.75" customHeight="1">
      <c r="O1472" s="545"/>
    </row>
    <row r="1473" ht="15.75" customHeight="1">
      <c r="O1473" s="545"/>
    </row>
    <row r="1474" ht="15.75" customHeight="1">
      <c r="O1474" s="545"/>
    </row>
    <row r="1475" ht="15.75" customHeight="1">
      <c r="O1475" s="545"/>
    </row>
    <row r="1476" ht="15.75" customHeight="1">
      <c r="O1476" s="545"/>
    </row>
    <row r="1477" ht="15.75" customHeight="1">
      <c r="O1477" s="545"/>
    </row>
    <row r="1478" ht="15.75" customHeight="1">
      <c r="O1478" s="545"/>
    </row>
    <row r="1479" ht="15.75" customHeight="1">
      <c r="O1479" s="545"/>
    </row>
    <row r="1480" ht="15.75" customHeight="1">
      <c r="O1480" s="545"/>
    </row>
    <row r="1481" ht="15.75" customHeight="1">
      <c r="O1481" s="545"/>
    </row>
    <row r="1482" ht="15.75" customHeight="1">
      <c r="O1482" s="545"/>
    </row>
    <row r="1483" ht="15.75" customHeight="1">
      <c r="O1483" s="545"/>
    </row>
    <row r="1484" ht="15.75" customHeight="1">
      <c r="O1484" s="545"/>
    </row>
    <row r="1485" ht="15.75" customHeight="1">
      <c r="O1485" s="545"/>
    </row>
    <row r="1486" ht="15.75" customHeight="1">
      <c r="O1486" s="545"/>
    </row>
    <row r="1487" ht="15.75" customHeight="1">
      <c r="O1487" s="545"/>
    </row>
    <row r="1488" ht="15.75" customHeight="1">
      <c r="O1488" s="545"/>
    </row>
    <row r="1489" ht="15.75" customHeight="1">
      <c r="O1489" s="545"/>
    </row>
    <row r="1490" ht="15.75" customHeight="1">
      <c r="O1490" s="545"/>
    </row>
    <row r="1491" ht="15.75" customHeight="1">
      <c r="O1491" s="545"/>
    </row>
    <row r="1492" ht="15.75" customHeight="1">
      <c r="O1492" s="545"/>
    </row>
    <row r="1493" ht="15.75" customHeight="1">
      <c r="O1493" s="545"/>
    </row>
    <row r="1494" ht="15.75" customHeight="1">
      <c r="O1494" s="545"/>
    </row>
    <row r="1495" ht="15.75" customHeight="1">
      <c r="O1495" s="545"/>
    </row>
    <row r="1496" ht="15.75" customHeight="1">
      <c r="O1496" s="545"/>
    </row>
    <row r="1497" ht="15.75" customHeight="1">
      <c r="O1497" s="545"/>
    </row>
    <row r="1498" ht="15.75" customHeight="1">
      <c r="O1498" s="545"/>
    </row>
    <row r="1499" ht="15.75" customHeight="1">
      <c r="O1499" s="545"/>
    </row>
    <row r="1500" ht="15.75" customHeight="1">
      <c r="O1500" s="545"/>
    </row>
    <row r="1501" ht="15.75" customHeight="1">
      <c r="O1501" s="545"/>
    </row>
    <row r="1502" ht="15.75" customHeight="1">
      <c r="O1502" s="545"/>
    </row>
    <row r="1503" ht="15.75" customHeight="1">
      <c r="O1503" s="545"/>
    </row>
    <row r="1504" ht="15.75" customHeight="1">
      <c r="O1504" s="545"/>
    </row>
    <row r="1505" ht="15.75" customHeight="1">
      <c r="O1505" s="545"/>
    </row>
    <row r="1506" ht="15.75" customHeight="1">
      <c r="O1506" s="545"/>
    </row>
    <row r="1507" ht="15.75" customHeight="1">
      <c r="O1507" s="545"/>
    </row>
    <row r="1508" ht="15.75" customHeight="1">
      <c r="O1508" s="545"/>
    </row>
    <row r="1509" ht="15.75" customHeight="1">
      <c r="O1509" s="545"/>
    </row>
    <row r="1510" ht="15.75" customHeight="1">
      <c r="O1510" s="545"/>
    </row>
    <row r="1511" ht="15.75" customHeight="1">
      <c r="O1511" s="545"/>
    </row>
    <row r="1512" ht="15.75" customHeight="1">
      <c r="O1512" s="545"/>
    </row>
    <row r="1513" ht="15.75" customHeight="1">
      <c r="O1513" s="545"/>
    </row>
    <row r="1514" ht="15.75" customHeight="1">
      <c r="O1514" s="545"/>
    </row>
    <row r="1515" ht="15.75" customHeight="1">
      <c r="O1515" s="545"/>
    </row>
    <row r="1516" ht="15.75" customHeight="1">
      <c r="O1516" s="545"/>
    </row>
    <row r="1517" ht="15.75" customHeight="1">
      <c r="O1517" s="545"/>
    </row>
    <row r="1518" ht="15.75" customHeight="1">
      <c r="O1518" s="545"/>
    </row>
    <row r="1519" ht="15.75" customHeight="1">
      <c r="O1519" s="545"/>
    </row>
    <row r="1520" ht="15.75" customHeight="1">
      <c r="O1520" s="545"/>
    </row>
    <row r="1521" ht="15.75" customHeight="1">
      <c r="O1521" s="545"/>
    </row>
    <row r="1522" ht="15.75" customHeight="1">
      <c r="O1522" s="545"/>
    </row>
    <row r="1523" ht="15.75" customHeight="1">
      <c r="O1523" s="545"/>
    </row>
    <row r="1524" ht="15.75" customHeight="1">
      <c r="O1524" s="545"/>
    </row>
    <row r="1525" ht="15.75" customHeight="1">
      <c r="O1525" s="545"/>
    </row>
    <row r="1526" ht="15.75" customHeight="1">
      <c r="O1526" s="545"/>
    </row>
    <row r="1527" ht="15.75" customHeight="1">
      <c r="O1527" s="545"/>
    </row>
    <row r="1528" ht="15.75" customHeight="1">
      <c r="O1528" s="545"/>
    </row>
    <row r="1529" ht="15.75" customHeight="1">
      <c r="O1529" s="545"/>
    </row>
    <row r="1530" ht="15.75" customHeight="1">
      <c r="O1530" s="545"/>
    </row>
    <row r="1531" ht="15.75" customHeight="1">
      <c r="O1531" s="545"/>
    </row>
    <row r="1532" ht="15.75" customHeight="1">
      <c r="O1532" s="545"/>
    </row>
    <row r="1533" ht="15.75" customHeight="1">
      <c r="O1533" s="545"/>
    </row>
    <row r="1534" ht="15.75" customHeight="1">
      <c r="O1534" s="545"/>
    </row>
    <row r="1535" ht="15.75" customHeight="1">
      <c r="O1535" s="545"/>
    </row>
    <row r="1536" ht="15.75" customHeight="1">
      <c r="O1536" s="545"/>
    </row>
    <row r="1537" ht="15.75" customHeight="1">
      <c r="O1537" s="545"/>
    </row>
    <row r="1538" ht="15.75" customHeight="1">
      <c r="O1538" s="545"/>
    </row>
    <row r="1539" ht="15.75" customHeight="1">
      <c r="O1539" s="545"/>
    </row>
    <row r="1540" ht="15.75" customHeight="1">
      <c r="O1540" s="545"/>
    </row>
    <row r="1541" ht="15.75" customHeight="1">
      <c r="O1541" s="545"/>
    </row>
    <row r="1542" ht="15.75" customHeight="1">
      <c r="O1542" s="545"/>
    </row>
    <row r="1543" ht="15.75" customHeight="1">
      <c r="O1543" s="545"/>
    </row>
    <row r="1544" ht="15.75" customHeight="1">
      <c r="O1544" s="545"/>
    </row>
    <row r="1545" ht="15.75" customHeight="1">
      <c r="O1545" s="545"/>
    </row>
    <row r="1546" ht="15.75" customHeight="1">
      <c r="O1546" s="545"/>
    </row>
    <row r="1547" ht="15.75" customHeight="1">
      <c r="O1547" s="545"/>
    </row>
    <row r="1548" ht="15.75" customHeight="1">
      <c r="O1548" s="545"/>
    </row>
    <row r="1549" ht="15.75" customHeight="1">
      <c r="O1549" s="545"/>
    </row>
    <row r="1550" ht="15.75" customHeight="1">
      <c r="O1550" s="545"/>
    </row>
    <row r="1551" ht="15.75" customHeight="1">
      <c r="O1551" s="545"/>
    </row>
    <row r="1552" ht="15.75" customHeight="1">
      <c r="O1552" s="545"/>
    </row>
    <row r="1553" ht="15.75" customHeight="1">
      <c r="O1553" s="545"/>
    </row>
    <row r="1554" ht="15.75" customHeight="1">
      <c r="O1554" s="545"/>
    </row>
    <row r="1555" ht="15.75" customHeight="1">
      <c r="O1555" s="545"/>
    </row>
    <row r="1556" ht="15.75" customHeight="1">
      <c r="O1556" s="545"/>
    </row>
    <row r="1557" ht="15.75" customHeight="1">
      <c r="O1557" s="545"/>
    </row>
    <row r="1558" ht="15.75" customHeight="1">
      <c r="O1558" s="545"/>
    </row>
    <row r="1559" ht="15.75" customHeight="1">
      <c r="O1559" s="545"/>
    </row>
    <row r="1560" ht="15.75" customHeight="1">
      <c r="O1560" s="545"/>
    </row>
    <row r="1561" ht="15.75" customHeight="1">
      <c r="O1561" s="545"/>
    </row>
    <row r="1562" ht="15.75" customHeight="1">
      <c r="O1562" s="545"/>
    </row>
    <row r="1563" ht="15.75" customHeight="1">
      <c r="O1563" s="545"/>
    </row>
    <row r="1564" ht="15.75" customHeight="1">
      <c r="O1564" s="545"/>
    </row>
    <row r="1565" ht="15.75" customHeight="1">
      <c r="O1565" s="545"/>
    </row>
    <row r="1566" ht="15.75" customHeight="1">
      <c r="O1566" s="545"/>
    </row>
    <row r="1567" ht="15.75" customHeight="1">
      <c r="O1567" s="545"/>
    </row>
    <row r="1568" ht="15.75" customHeight="1">
      <c r="O1568" s="545"/>
    </row>
    <row r="1569" ht="15.75" customHeight="1">
      <c r="O1569" s="545"/>
    </row>
    <row r="1570" ht="15.75" customHeight="1">
      <c r="O1570" s="545"/>
    </row>
    <row r="1571" ht="15.75" customHeight="1">
      <c r="O1571" s="545"/>
    </row>
    <row r="1572" ht="15.75" customHeight="1">
      <c r="O1572" s="545"/>
    </row>
    <row r="1573" ht="15.75" customHeight="1">
      <c r="O1573" s="545"/>
    </row>
    <row r="1574" ht="15.75" customHeight="1">
      <c r="O1574" s="545"/>
    </row>
    <row r="1575" ht="15.75" customHeight="1">
      <c r="O1575" s="545"/>
    </row>
    <row r="1576" ht="15.75" customHeight="1">
      <c r="O1576" s="545"/>
    </row>
    <row r="1577" ht="15.75" customHeight="1">
      <c r="O1577" s="545"/>
    </row>
    <row r="1578" ht="15.75" customHeight="1">
      <c r="O1578" s="545"/>
    </row>
    <row r="1579" ht="15.75" customHeight="1">
      <c r="O1579" s="545"/>
    </row>
    <row r="1580" ht="15.75" customHeight="1">
      <c r="O1580" s="545"/>
    </row>
    <row r="1581" ht="15.75" customHeight="1">
      <c r="O1581" s="545"/>
    </row>
    <row r="1582" ht="15.75" customHeight="1">
      <c r="O1582" s="545"/>
    </row>
    <row r="1583" ht="15.75" customHeight="1">
      <c r="O1583" s="545"/>
    </row>
    <row r="1584" ht="15.75" customHeight="1">
      <c r="O1584" s="545"/>
    </row>
    <row r="1585" ht="15.75" customHeight="1">
      <c r="O1585" s="545"/>
    </row>
    <row r="1586" ht="15.75" customHeight="1">
      <c r="O1586" s="545"/>
    </row>
    <row r="1587" ht="15.75" customHeight="1">
      <c r="O1587" s="545"/>
    </row>
    <row r="1588" ht="15.75" customHeight="1">
      <c r="O1588" s="545"/>
    </row>
    <row r="1589" ht="15.75" customHeight="1">
      <c r="O1589" s="545"/>
    </row>
    <row r="1590" ht="15.75" customHeight="1">
      <c r="O1590" s="545"/>
    </row>
    <row r="1591" ht="15.75" customHeight="1">
      <c r="O1591" s="545"/>
    </row>
    <row r="1592" ht="15.75" customHeight="1">
      <c r="O1592" s="545"/>
    </row>
    <row r="1593" ht="15.75" customHeight="1">
      <c r="O1593" s="545"/>
    </row>
    <row r="1594" ht="15.75" customHeight="1">
      <c r="O1594" s="545"/>
    </row>
    <row r="1595" ht="15.75" customHeight="1">
      <c r="O1595" s="545"/>
    </row>
    <row r="1596" ht="15.75" customHeight="1">
      <c r="O1596" s="545"/>
    </row>
    <row r="1597" ht="15.75" customHeight="1">
      <c r="O1597" s="545"/>
    </row>
    <row r="1598" ht="15.75" customHeight="1">
      <c r="O1598" s="545"/>
    </row>
    <row r="1599" ht="15.75" customHeight="1">
      <c r="O1599" s="545"/>
    </row>
    <row r="1600" ht="15.75" customHeight="1">
      <c r="O1600" s="545"/>
    </row>
    <row r="1601" ht="15.75" customHeight="1">
      <c r="O1601" s="545"/>
    </row>
    <row r="1602" ht="15.75" customHeight="1">
      <c r="O1602" s="545"/>
    </row>
    <row r="1603" ht="15.75" customHeight="1">
      <c r="O1603" s="545"/>
    </row>
    <row r="1604" ht="15.75" customHeight="1">
      <c r="O1604" s="545"/>
    </row>
    <row r="1605" ht="15.75" customHeight="1">
      <c r="O1605" s="545"/>
    </row>
    <row r="1606" ht="15.75" customHeight="1">
      <c r="O1606" s="545"/>
    </row>
    <row r="1607" ht="15.75" customHeight="1">
      <c r="O1607" s="545"/>
    </row>
    <row r="1608" ht="15.75" customHeight="1">
      <c r="O1608" s="545"/>
    </row>
    <row r="1609" ht="15.75" customHeight="1">
      <c r="O1609" s="545"/>
    </row>
    <row r="1610" ht="15.75" customHeight="1">
      <c r="O1610" s="545"/>
    </row>
    <row r="1611" ht="15.75" customHeight="1">
      <c r="O1611" s="545"/>
    </row>
    <row r="1612" ht="15.75" customHeight="1">
      <c r="O1612" s="545"/>
    </row>
    <row r="1613" ht="15.75" customHeight="1">
      <c r="O1613" s="545"/>
    </row>
    <row r="1614" ht="15.75" customHeight="1">
      <c r="O1614" s="545"/>
    </row>
    <row r="1615" ht="15.75" customHeight="1">
      <c r="O1615" s="545"/>
    </row>
    <row r="1616" ht="15.75" customHeight="1">
      <c r="O1616" s="545"/>
    </row>
    <row r="1617" ht="15.75" customHeight="1">
      <c r="O1617" s="545"/>
    </row>
    <row r="1618" ht="15.75" customHeight="1">
      <c r="O1618" s="545"/>
    </row>
    <row r="1619" ht="15.75" customHeight="1">
      <c r="O1619" s="545"/>
    </row>
    <row r="1620" ht="15.75" customHeight="1">
      <c r="O1620" s="545"/>
    </row>
    <row r="1621" ht="15.75" customHeight="1">
      <c r="O1621" s="545"/>
    </row>
    <row r="1622" ht="15.75" customHeight="1">
      <c r="O1622" s="545"/>
    </row>
    <row r="1623" ht="15.75" customHeight="1">
      <c r="O1623" s="545"/>
    </row>
    <row r="1624" ht="15.75" customHeight="1">
      <c r="O1624" s="545"/>
    </row>
    <row r="1625" ht="15.75" customHeight="1">
      <c r="O1625" s="545"/>
    </row>
    <row r="1626" ht="15.75" customHeight="1">
      <c r="O1626" s="545"/>
    </row>
    <row r="1627" ht="15.75" customHeight="1">
      <c r="O1627" s="545"/>
    </row>
    <row r="1628" ht="15.75" customHeight="1">
      <c r="O1628" s="545"/>
    </row>
    <row r="1629" ht="15.75" customHeight="1">
      <c r="O1629" s="545"/>
    </row>
    <row r="1630" ht="15.75" customHeight="1">
      <c r="O1630" s="545"/>
    </row>
    <row r="1631" ht="15.75" customHeight="1">
      <c r="O1631" s="545"/>
    </row>
    <row r="1632" ht="15.75" customHeight="1">
      <c r="O1632" s="545"/>
    </row>
    <row r="1633" ht="15.75" customHeight="1">
      <c r="O1633" s="545"/>
    </row>
    <row r="1634" ht="15.75" customHeight="1">
      <c r="O1634" s="545"/>
    </row>
    <row r="1635" ht="15.75" customHeight="1">
      <c r="O1635" s="545"/>
    </row>
    <row r="1636" ht="15.75" customHeight="1">
      <c r="O1636" s="545"/>
    </row>
    <row r="1637" ht="15.75" customHeight="1">
      <c r="O1637" s="545"/>
    </row>
    <row r="1638" ht="15.75" customHeight="1">
      <c r="O1638" s="545"/>
    </row>
    <row r="1639" ht="15.75" customHeight="1">
      <c r="O1639" s="545"/>
    </row>
    <row r="1640" ht="15.75" customHeight="1">
      <c r="O1640" s="545"/>
    </row>
    <row r="1641" ht="15.75" customHeight="1">
      <c r="O1641" s="545"/>
    </row>
    <row r="1642" ht="15.75" customHeight="1">
      <c r="O1642" s="545"/>
    </row>
    <row r="1643" ht="15.75" customHeight="1">
      <c r="O1643" s="545"/>
    </row>
    <row r="1644" ht="15.75" customHeight="1">
      <c r="O1644" s="545"/>
    </row>
    <row r="1645" ht="15.75" customHeight="1">
      <c r="O1645" s="545"/>
    </row>
    <row r="1646" ht="15.75" customHeight="1">
      <c r="O1646" s="545"/>
    </row>
    <row r="1647" ht="15.75" customHeight="1">
      <c r="O1647" s="545"/>
    </row>
    <row r="1648" ht="15.75" customHeight="1">
      <c r="O1648" s="545"/>
    </row>
    <row r="1649" ht="15.75" customHeight="1">
      <c r="O1649" s="545"/>
    </row>
    <row r="1650" ht="15.75" customHeight="1">
      <c r="O1650" s="545"/>
    </row>
    <row r="1651" ht="15.75" customHeight="1">
      <c r="O1651" s="545"/>
    </row>
    <row r="1652" ht="15.75" customHeight="1">
      <c r="O1652" s="545"/>
    </row>
    <row r="1653" ht="15.75" customHeight="1">
      <c r="O1653" s="545"/>
    </row>
    <row r="1654" ht="15.75" customHeight="1">
      <c r="O1654" s="545"/>
    </row>
    <row r="1655" ht="15.75" customHeight="1">
      <c r="O1655" s="545"/>
    </row>
    <row r="1656" ht="15.75" customHeight="1">
      <c r="O1656" s="545"/>
    </row>
    <row r="1657" ht="15.75" customHeight="1">
      <c r="O1657" s="545"/>
    </row>
    <row r="1658" ht="15.75" customHeight="1">
      <c r="O1658" s="545"/>
    </row>
    <row r="1659" ht="15.75" customHeight="1">
      <c r="O1659" s="545"/>
    </row>
    <row r="1660" ht="15.75" customHeight="1">
      <c r="O1660" s="545"/>
    </row>
    <row r="1661" ht="15.75" customHeight="1">
      <c r="O1661" s="545"/>
    </row>
    <row r="1662" ht="15.75" customHeight="1">
      <c r="O1662" s="545"/>
    </row>
    <row r="1663" ht="15.75" customHeight="1">
      <c r="O1663" s="545"/>
    </row>
    <row r="1664" ht="15.75" customHeight="1">
      <c r="O1664" s="545"/>
    </row>
    <row r="1665" ht="15.75" customHeight="1">
      <c r="O1665" s="545"/>
    </row>
    <row r="1666" ht="15.75" customHeight="1">
      <c r="O1666" s="545"/>
    </row>
    <row r="1667" ht="15.75" customHeight="1">
      <c r="O1667" s="545"/>
    </row>
    <row r="1668" ht="15.75" customHeight="1">
      <c r="O1668" s="545"/>
    </row>
    <row r="1669" ht="15.75" customHeight="1">
      <c r="O1669" s="545"/>
    </row>
    <row r="1670" ht="15.75" customHeight="1">
      <c r="O1670" s="545"/>
    </row>
    <row r="1671" ht="15.75" customHeight="1">
      <c r="O1671" s="545"/>
    </row>
    <row r="1672" ht="15.75" customHeight="1">
      <c r="O1672" s="545"/>
    </row>
    <row r="1673" ht="15.75" customHeight="1">
      <c r="O1673" s="545"/>
    </row>
    <row r="1674" ht="15.75" customHeight="1">
      <c r="O1674" s="545"/>
    </row>
    <row r="1675" ht="15.75" customHeight="1">
      <c r="O1675" s="545"/>
    </row>
    <row r="1676" ht="15.75" customHeight="1">
      <c r="O1676" s="545"/>
    </row>
    <row r="1677" ht="15.75" customHeight="1">
      <c r="O1677" s="545"/>
    </row>
    <row r="1678" ht="15.75" customHeight="1">
      <c r="O1678" s="545"/>
    </row>
    <row r="1679" ht="15.75" customHeight="1">
      <c r="O1679" s="545"/>
    </row>
    <row r="1680" ht="15.75" customHeight="1">
      <c r="O1680" s="545"/>
    </row>
    <row r="1681" ht="15.75" customHeight="1">
      <c r="O1681" s="545"/>
    </row>
    <row r="1682" ht="15.75" customHeight="1">
      <c r="O1682" s="545"/>
    </row>
    <row r="1683" ht="15.75" customHeight="1">
      <c r="O1683" s="545"/>
    </row>
    <row r="1684" ht="15.75" customHeight="1">
      <c r="O1684" s="545"/>
    </row>
    <row r="1685" ht="15.75" customHeight="1">
      <c r="O1685" s="545"/>
    </row>
    <row r="1686" ht="15.75" customHeight="1">
      <c r="O1686" s="545"/>
    </row>
    <row r="1687" ht="15.75" customHeight="1">
      <c r="O1687" s="545"/>
    </row>
    <row r="1688" ht="15.75" customHeight="1">
      <c r="O1688" s="545"/>
    </row>
    <row r="1689" ht="15.75" customHeight="1">
      <c r="O1689" s="545"/>
    </row>
    <row r="1690" ht="15.75" customHeight="1">
      <c r="O1690" s="545"/>
    </row>
    <row r="1691" ht="15.75" customHeight="1">
      <c r="O1691" s="545"/>
    </row>
    <row r="1692" ht="15.75" customHeight="1">
      <c r="O1692" s="545"/>
    </row>
    <row r="1693" ht="15.75" customHeight="1">
      <c r="O1693" s="545"/>
    </row>
    <row r="1694" ht="15.75" customHeight="1">
      <c r="O1694" s="545"/>
    </row>
    <row r="1695" ht="15.75" customHeight="1">
      <c r="O1695" s="545"/>
    </row>
    <row r="1696" ht="15.75" customHeight="1">
      <c r="O1696" s="545"/>
    </row>
    <row r="1697" ht="15.75" customHeight="1">
      <c r="O1697" s="545"/>
    </row>
    <row r="1698" ht="15.75" customHeight="1">
      <c r="O1698" s="545"/>
    </row>
    <row r="1699" ht="15.75" customHeight="1">
      <c r="O1699" s="545"/>
    </row>
    <row r="1700" ht="15.75" customHeight="1">
      <c r="O1700" s="545"/>
    </row>
    <row r="1701" ht="15.75" customHeight="1">
      <c r="O1701" s="545"/>
    </row>
    <row r="1702" ht="15.75" customHeight="1">
      <c r="O1702" s="545"/>
    </row>
    <row r="1703" ht="15.75" customHeight="1">
      <c r="O1703" s="545"/>
    </row>
    <row r="1704" ht="15.75" customHeight="1">
      <c r="O1704" s="545"/>
    </row>
    <row r="1705" ht="15.75" customHeight="1">
      <c r="O1705" s="545"/>
    </row>
    <row r="1706" ht="15.75" customHeight="1">
      <c r="O1706" s="545"/>
    </row>
    <row r="1707" ht="15.75" customHeight="1">
      <c r="O1707" s="545"/>
    </row>
    <row r="1708" ht="15.75" customHeight="1">
      <c r="O1708" s="545"/>
    </row>
    <row r="1709" ht="15.75" customHeight="1">
      <c r="O1709" s="545"/>
    </row>
    <row r="1710" ht="15.75" customHeight="1">
      <c r="O1710" s="545"/>
    </row>
    <row r="1711" ht="15.75" customHeight="1">
      <c r="O1711" s="545"/>
    </row>
    <row r="1712" ht="15.75" customHeight="1">
      <c r="O1712" s="545"/>
    </row>
    <row r="1713" ht="15.75" customHeight="1">
      <c r="O1713" s="545"/>
    </row>
    <row r="1714" ht="15.75" customHeight="1">
      <c r="O1714" s="545"/>
    </row>
    <row r="1715" ht="15.75" customHeight="1">
      <c r="O1715" s="545"/>
    </row>
    <row r="1716" ht="15.75" customHeight="1">
      <c r="O1716" s="545"/>
    </row>
    <row r="1717" ht="15.75" customHeight="1">
      <c r="O1717" s="545"/>
    </row>
    <row r="1718" ht="15.75" customHeight="1">
      <c r="O1718" s="545"/>
    </row>
    <row r="1719" ht="15.75" customHeight="1">
      <c r="O1719" s="545"/>
    </row>
    <row r="1720" ht="15.75" customHeight="1">
      <c r="O1720" s="545"/>
    </row>
    <row r="1721" ht="15.75" customHeight="1">
      <c r="O1721" s="545"/>
    </row>
    <row r="1722" ht="15.75" customHeight="1">
      <c r="O1722" s="545"/>
    </row>
    <row r="1723" ht="15.75" customHeight="1">
      <c r="O1723" s="545"/>
    </row>
    <row r="1724" ht="15.75" customHeight="1">
      <c r="O1724" s="545"/>
    </row>
    <row r="1725" ht="15.75" customHeight="1">
      <c r="O1725" s="545"/>
    </row>
    <row r="1726" ht="15.75" customHeight="1">
      <c r="O1726" s="545"/>
    </row>
    <row r="1727" ht="15.75" customHeight="1">
      <c r="O1727" s="545"/>
    </row>
    <row r="1728" ht="15.75" customHeight="1">
      <c r="O1728" s="545"/>
    </row>
    <row r="1729" ht="15.75" customHeight="1">
      <c r="O1729" s="545"/>
    </row>
    <row r="1730" ht="15.75" customHeight="1">
      <c r="O1730" s="545"/>
    </row>
    <row r="1731" ht="15.75" customHeight="1">
      <c r="O1731" s="545"/>
    </row>
    <row r="1732" ht="15.75" customHeight="1">
      <c r="O1732" s="545"/>
    </row>
    <row r="1733" ht="15.75" customHeight="1">
      <c r="O1733" s="545"/>
    </row>
    <row r="1734" ht="15.75" customHeight="1">
      <c r="O1734" s="545"/>
    </row>
    <row r="1735" ht="15.75" customHeight="1">
      <c r="O1735" s="545"/>
    </row>
    <row r="1736" ht="15.75" customHeight="1">
      <c r="O1736" s="545"/>
    </row>
    <row r="1737" ht="15.75" customHeight="1">
      <c r="O1737" s="545"/>
    </row>
    <row r="1738" ht="15.75" customHeight="1">
      <c r="O1738" s="545"/>
    </row>
    <row r="1739" ht="15.75" customHeight="1">
      <c r="O1739" s="545"/>
    </row>
    <row r="1740" ht="15.75" customHeight="1">
      <c r="O1740" s="545"/>
    </row>
    <row r="1741" ht="15.75" customHeight="1">
      <c r="O1741" s="545"/>
    </row>
    <row r="1742" ht="15.75" customHeight="1">
      <c r="O1742" s="545"/>
    </row>
    <row r="1743" ht="15.75" customHeight="1">
      <c r="O1743" s="545"/>
    </row>
    <row r="1744" ht="15.75" customHeight="1">
      <c r="O1744" s="545"/>
    </row>
    <row r="1745" ht="15.75" customHeight="1">
      <c r="O1745" s="545"/>
    </row>
    <row r="1746" ht="15.75" customHeight="1">
      <c r="O1746" s="545"/>
    </row>
    <row r="1747" ht="15.75" customHeight="1">
      <c r="O1747" s="545"/>
    </row>
    <row r="1748" ht="15.75" customHeight="1">
      <c r="O1748" s="545"/>
    </row>
    <row r="1749" ht="15.75" customHeight="1">
      <c r="O1749" s="545"/>
    </row>
    <row r="1750" ht="15.75" customHeight="1">
      <c r="O1750" s="545"/>
    </row>
    <row r="1751" ht="15.75" customHeight="1">
      <c r="O1751" s="545"/>
    </row>
    <row r="1752" ht="15.75" customHeight="1">
      <c r="O1752" s="545"/>
    </row>
    <row r="1753" ht="15.75" customHeight="1">
      <c r="O1753" s="545"/>
    </row>
    <row r="1754" ht="15.75" customHeight="1">
      <c r="O1754" s="545"/>
    </row>
    <row r="1755" ht="15.75" customHeight="1">
      <c r="O1755" s="545"/>
    </row>
    <row r="1756" ht="15.75" customHeight="1">
      <c r="O1756" s="545"/>
    </row>
    <row r="1757" ht="15.75" customHeight="1">
      <c r="O1757" s="545"/>
    </row>
    <row r="1758" ht="15.75" customHeight="1">
      <c r="O1758" s="545"/>
    </row>
    <row r="1759" ht="15.75" customHeight="1">
      <c r="O1759" s="545"/>
    </row>
    <row r="1760" ht="15.75" customHeight="1">
      <c r="O1760" s="545"/>
    </row>
    <row r="1761" ht="15.75" customHeight="1">
      <c r="O1761" s="545"/>
    </row>
    <row r="1762" ht="15.75" customHeight="1">
      <c r="O1762" s="545"/>
    </row>
    <row r="1763" ht="15.75" customHeight="1">
      <c r="O1763" s="545"/>
    </row>
    <row r="1764" ht="15.75" customHeight="1">
      <c r="O1764" s="545"/>
    </row>
    <row r="1765" ht="15.75" customHeight="1">
      <c r="O1765" s="545"/>
    </row>
    <row r="1766" ht="15.75" customHeight="1">
      <c r="O1766" s="545"/>
    </row>
    <row r="1767" ht="15.75" customHeight="1">
      <c r="O1767" s="545"/>
    </row>
    <row r="1768" ht="15.75" customHeight="1">
      <c r="O1768" s="545"/>
    </row>
    <row r="1769" ht="15.75" customHeight="1">
      <c r="O1769" s="545"/>
    </row>
    <row r="1770" ht="15.75" customHeight="1">
      <c r="O1770" s="545"/>
    </row>
    <row r="1771" ht="15.75" customHeight="1">
      <c r="O1771" s="545"/>
    </row>
    <row r="1772" ht="15.75" customHeight="1">
      <c r="O1772" s="545"/>
    </row>
    <row r="1773" ht="15.75" customHeight="1">
      <c r="O1773" s="545"/>
    </row>
    <row r="1774" ht="15.75" customHeight="1">
      <c r="O1774" s="545"/>
    </row>
    <row r="1775" ht="15.75" customHeight="1">
      <c r="O1775" s="545"/>
    </row>
    <row r="1776" ht="15.75" customHeight="1">
      <c r="O1776" s="545"/>
    </row>
    <row r="1777" ht="15.75" customHeight="1">
      <c r="O1777" s="545"/>
    </row>
    <row r="1778" ht="15.75" customHeight="1">
      <c r="O1778" s="545"/>
    </row>
    <row r="1779" ht="15.75" customHeight="1">
      <c r="O1779" s="545"/>
    </row>
    <row r="1780" ht="15.75" customHeight="1">
      <c r="O1780" s="545"/>
    </row>
    <row r="1781" ht="15.75" customHeight="1">
      <c r="O1781" s="545"/>
    </row>
    <row r="1782" ht="15.75" customHeight="1">
      <c r="O1782" s="545"/>
    </row>
    <row r="1783" ht="15.75" customHeight="1">
      <c r="O1783" s="545"/>
    </row>
    <row r="1784" ht="15.75" customHeight="1">
      <c r="O1784" s="545"/>
    </row>
    <row r="1785" ht="15.75" customHeight="1">
      <c r="O1785" s="545"/>
    </row>
    <row r="1786" ht="15.75" customHeight="1">
      <c r="O1786" s="545"/>
    </row>
    <row r="1787" ht="15.75" customHeight="1">
      <c r="O1787" s="545"/>
    </row>
    <row r="1788" ht="15.75" customHeight="1">
      <c r="O1788" s="545"/>
    </row>
    <row r="1789" ht="15.75" customHeight="1">
      <c r="O1789" s="545"/>
    </row>
    <row r="1790" ht="15.75" customHeight="1">
      <c r="O1790" s="545"/>
    </row>
    <row r="1791" ht="15.75" customHeight="1">
      <c r="O1791" s="545"/>
    </row>
    <row r="1792" ht="15.75" customHeight="1">
      <c r="O1792" s="545"/>
    </row>
    <row r="1793" ht="15.75" customHeight="1">
      <c r="O1793" s="545"/>
    </row>
    <row r="1794" ht="15.75" customHeight="1">
      <c r="O1794" s="545"/>
    </row>
    <row r="1795" ht="15.75" customHeight="1">
      <c r="O1795" s="545"/>
    </row>
    <row r="1796" ht="15.75" customHeight="1">
      <c r="O1796" s="545"/>
    </row>
    <row r="1797" ht="15.75" customHeight="1">
      <c r="O1797" s="545"/>
    </row>
    <row r="1798" ht="15.75" customHeight="1">
      <c r="O1798" s="545"/>
    </row>
    <row r="1799" ht="15.75" customHeight="1">
      <c r="O1799" s="545"/>
    </row>
    <row r="1800" ht="15.75" customHeight="1">
      <c r="O1800" s="545"/>
    </row>
    <row r="1801" ht="15.75" customHeight="1">
      <c r="O1801" s="545"/>
    </row>
    <row r="1802" ht="15.75" customHeight="1">
      <c r="O1802" s="545"/>
    </row>
    <row r="1803" ht="15.75" customHeight="1">
      <c r="O1803" s="545"/>
    </row>
    <row r="1804" ht="15.75" customHeight="1">
      <c r="O1804" s="545"/>
    </row>
    <row r="1805" ht="15.75" customHeight="1">
      <c r="O1805" s="545"/>
    </row>
    <row r="1806" ht="15.75" customHeight="1">
      <c r="O1806" s="545"/>
    </row>
    <row r="1807" ht="15.75" customHeight="1">
      <c r="O1807" s="545"/>
    </row>
    <row r="1808" ht="15.75" customHeight="1">
      <c r="O1808" s="545"/>
    </row>
    <row r="1809" ht="15.75" customHeight="1">
      <c r="O1809" s="545"/>
    </row>
    <row r="1810" ht="15.75" customHeight="1">
      <c r="O1810" s="545"/>
    </row>
    <row r="1811" ht="15.75" customHeight="1">
      <c r="O1811" s="545"/>
    </row>
    <row r="1812" ht="15.75" customHeight="1">
      <c r="O1812" s="545"/>
    </row>
    <row r="1813" ht="15.75" customHeight="1">
      <c r="O1813" s="545"/>
    </row>
    <row r="1814" ht="15.75" customHeight="1">
      <c r="O1814" s="545"/>
    </row>
    <row r="1815" ht="15.75" customHeight="1">
      <c r="O1815" s="545"/>
    </row>
    <row r="1816" ht="15.75" customHeight="1">
      <c r="O1816" s="545"/>
    </row>
    <row r="1817" ht="15.75" customHeight="1">
      <c r="O1817" s="545"/>
    </row>
    <row r="1818" ht="15.75" customHeight="1">
      <c r="O1818" s="545"/>
    </row>
    <row r="1819" ht="15.75" customHeight="1">
      <c r="O1819" s="545"/>
    </row>
    <row r="1820" ht="15.75" customHeight="1">
      <c r="O1820" s="545"/>
    </row>
    <row r="1821" ht="15.75" customHeight="1">
      <c r="O1821" s="545"/>
    </row>
    <row r="1822" ht="15.75" customHeight="1">
      <c r="O1822" s="545"/>
    </row>
    <row r="1823" ht="15.75" customHeight="1">
      <c r="O1823" s="545"/>
    </row>
    <row r="1824" ht="15.75" customHeight="1">
      <c r="O1824" s="545"/>
    </row>
    <row r="1825" ht="15.75" customHeight="1">
      <c r="O1825" s="545"/>
    </row>
    <row r="1826" ht="15.75" customHeight="1">
      <c r="O1826" s="545"/>
    </row>
    <row r="1827" ht="15.75" customHeight="1">
      <c r="O1827" s="545"/>
    </row>
    <row r="1828" ht="15.75" customHeight="1">
      <c r="O1828" s="545"/>
    </row>
    <row r="1829" ht="15.75" customHeight="1">
      <c r="O1829" s="545"/>
    </row>
    <row r="1830" ht="15.75" customHeight="1">
      <c r="O1830" s="545"/>
    </row>
    <row r="1831" ht="15.75" customHeight="1">
      <c r="O1831" s="545"/>
    </row>
    <row r="1832" ht="15.75" customHeight="1">
      <c r="O1832" s="545"/>
    </row>
    <row r="1833" ht="15.75" customHeight="1">
      <c r="O1833" s="545"/>
    </row>
    <row r="1834" ht="15.75" customHeight="1">
      <c r="O1834" s="545"/>
    </row>
    <row r="1835" ht="15.75" customHeight="1">
      <c r="O1835" s="545"/>
    </row>
    <row r="1836" ht="15.75" customHeight="1">
      <c r="O1836" s="545"/>
    </row>
    <row r="1837" ht="15.75" customHeight="1">
      <c r="O1837" s="545"/>
    </row>
    <row r="1838" ht="15.75" customHeight="1">
      <c r="O1838" s="545"/>
    </row>
    <row r="1839" ht="15.75" customHeight="1">
      <c r="O1839" s="545"/>
    </row>
    <row r="1840" ht="15.75" customHeight="1">
      <c r="O1840" s="545"/>
    </row>
    <row r="1841" ht="15.75" customHeight="1">
      <c r="O1841" s="545"/>
    </row>
    <row r="1842" ht="15.75" customHeight="1">
      <c r="O1842" s="545"/>
    </row>
    <row r="1843" ht="15.75" customHeight="1">
      <c r="O1843" s="545"/>
    </row>
    <row r="1844" ht="15.75" customHeight="1">
      <c r="O1844" s="545"/>
    </row>
    <row r="1845" ht="15.75" customHeight="1">
      <c r="O1845" s="545"/>
    </row>
    <row r="1846" ht="15.75" customHeight="1">
      <c r="O1846" s="545"/>
    </row>
    <row r="1847" ht="15.75" customHeight="1">
      <c r="O1847" s="545"/>
    </row>
    <row r="1848" ht="15.75" customHeight="1">
      <c r="O1848" s="545"/>
    </row>
    <row r="1849" ht="15.75" customHeight="1">
      <c r="O1849" s="545"/>
    </row>
    <row r="1850" ht="15.75" customHeight="1">
      <c r="O1850" s="545"/>
    </row>
    <row r="1851" ht="15.75" customHeight="1">
      <c r="O1851" s="545"/>
    </row>
    <row r="1852" ht="15.75" customHeight="1">
      <c r="O1852" s="545"/>
    </row>
    <row r="1853" ht="15.75" customHeight="1">
      <c r="O1853" s="545"/>
    </row>
    <row r="1854" ht="15.75" customHeight="1">
      <c r="O1854" s="545"/>
    </row>
    <row r="1855" ht="15.75" customHeight="1">
      <c r="O1855" s="545"/>
    </row>
    <row r="1856" ht="15.75" customHeight="1">
      <c r="O1856" s="545"/>
    </row>
    <row r="1857" ht="15.75" customHeight="1">
      <c r="O1857" s="545"/>
    </row>
    <row r="1858" ht="15.75" customHeight="1">
      <c r="O1858" s="545"/>
    </row>
    <row r="1859" ht="15.75" customHeight="1">
      <c r="O1859" s="545"/>
    </row>
    <row r="1860" ht="15.75" customHeight="1">
      <c r="O1860" s="545"/>
    </row>
    <row r="1861" ht="15.75" customHeight="1">
      <c r="O1861" s="545"/>
    </row>
    <row r="1862" ht="15.75" customHeight="1">
      <c r="O1862" s="545"/>
    </row>
    <row r="1863" ht="15.75" customHeight="1">
      <c r="O1863" s="545"/>
    </row>
    <row r="1864" ht="15.75" customHeight="1">
      <c r="O1864" s="545"/>
    </row>
    <row r="1865" ht="15.75" customHeight="1">
      <c r="O1865" s="545"/>
    </row>
    <row r="1866" ht="15.75" customHeight="1">
      <c r="O1866" s="545"/>
    </row>
    <row r="1867" ht="15.75" customHeight="1">
      <c r="O1867" s="545"/>
    </row>
    <row r="1868" ht="15.75" customHeight="1">
      <c r="O1868" s="545"/>
    </row>
    <row r="1869" ht="15.75" customHeight="1">
      <c r="O1869" s="545"/>
    </row>
    <row r="1870" ht="15.75" customHeight="1">
      <c r="O1870" s="545"/>
    </row>
    <row r="1871" ht="15.75" customHeight="1">
      <c r="O1871" s="545"/>
    </row>
    <row r="1872" ht="15.75" customHeight="1">
      <c r="O1872" s="545"/>
    </row>
    <row r="1873" ht="15.75" customHeight="1">
      <c r="O1873" s="545"/>
    </row>
    <row r="1874" ht="15.75" customHeight="1">
      <c r="O1874" s="545"/>
    </row>
    <row r="1875" ht="15.75" customHeight="1">
      <c r="O1875" s="545"/>
    </row>
    <row r="1876" ht="15.75" customHeight="1">
      <c r="O1876" s="545"/>
    </row>
    <row r="1877" ht="15.75" customHeight="1">
      <c r="O1877" s="545"/>
    </row>
    <row r="1878" ht="15.75" customHeight="1">
      <c r="O1878" s="545"/>
    </row>
    <row r="1879" ht="15.75" customHeight="1">
      <c r="O1879" s="545"/>
    </row>
    <row r="1880" ht="15.75" customHeight="1">
      <c r="O1880" s="545"/>
    </row>
    <row r="1881" ht="15.75" customHeight="1">
      <c r="O1881" s="545"/>
    </row>
    <row r="1882" ht="15.75" customHeight="1">
      <c r="O1882" s="545"/>
    </row>
    <row r="1883" ht="15.75" customHeight="1">
      <c r="O1883" s="545"/>
    </row>
    <row r="1884" ht="15.75" customHeight="1">
      <c r="O1884" s="545"/>
    </row>
    <row r="1885" ht="15.75" customHeight="1">
      <c r="O1885" s="545"/>
    </row>
    <row r="1886" ht="15.75" customHeight="1">
      <c r="O1886" s="545"/>
    </row>
    <row r="1887" ht="15.75" customHeight="1">
      <c r="O1887" s="545"/>
    </row>
    <row r="1888" ht="15.75" customHeight="1">
      <c r="O1888" s="545"/>
    </row>
    <row r="1889" ht="15.75" customHeight="1">
      <c r="O1889" s="545"/>
    </row>
    <row r="1890" ht="15.75" customHeight="1">
      <c r="O1890" s="545"/>
    </row>
    <row r="1891" ht="15.75" customHeight="1">
      <c r="O1891" s="545"/>
    </row>
    <row r="1892" ht="15.75" customHeight="1">
      <c r="O1892" s="545"/>
    </row>
    <row r="1893" ht="15.75" customHeight="1">
      <c r="O1893" s="545"/>
    </row>
    <row r="1894" ht="15.75" customHeight="1">
      <c r="O1894" s="545"/>
    </row>
    <row r="1895" ht="15.75" customHeight="1">
      <c r="O1895" s="545"/>
    </row>
    <row r="1896" ht="15.75" customHeight="1">
      <c r="O1896" s="545"/>
    </row>
    <row r="1897" ht="15.75" customHeight="1">
      <c r="O1897" s="545"/>
    </row>
    <row r="1898" ht="15.75" customHeight="1">
      <c r="O1898" s="545"/>
    </row>
    <row r="1899" ht="15.75" customHeight="1">
      <c r="O1899" s="545"/>
    </row>
    <row r="1900" ht="15.75" customHeight="1">
      <c r="O1900" s="545"/>
    </row>
    <row r="1901" ht="15.75" customHeight="1">
      <c r="O1901" s="545"/>
    </row>
    <row r="1902" ht="15.75" customHeight="1">
      <c r="O1902" s="545"/>
    </row>
    <row r="1903" ht="15.75" customHeight="1">
      <c r="O1903" s="545"/>
    </row>
    <row r="1904" ht="15.75" customHeight="1">
      <c r="O1904" s="545"/>
    </row>
    <row r="1905" ht="15.75" customHeight="1">
      <c r="O1905" s="545"/>
    </row>
    <row r="1906" ht="15.75" customHeight="1">
      <c r="O1906" s="545"/>
    </row>
    <row r="1907" ht="15.75" customHeight="1">
      <c r="O1907" s="545"/>
    </row>
    <row r="1908" ht="15.75" customHeight="1">
      <c r="O1908" s="545"/>
    </row>
    <row r="1909" ht="15.75" customHeight="1">
      <c r="O1909" s="545"/>
    </row>
    <row r="1910" ht="15.75" customHeight="1">
      <c r="O1910" s="545"/>
    </row>
    <row r="1911" ht="15.75" customHeight="1">
      <c r="O1911" s="545"/>
    </row>
    <row r="1912" ht="15.75" customHeight="1">
      <c r="O1912" s="545"/>
    </row>
    <row r="1913" ht="15.75" customHeight="1">
      <c r="O1913" s="545"/>
    </row>
    <row r="1914" ht="15.75" customHeight="1">
      <c r="O1914" s="545"/>
    </row>
    <row r="1915" ht="15.75" customHeight="1">
      <c r="O1915" s="545"/>
    </row>
    <row r="1916" ht="15.75" customHeight="1">
      <c r="O1916" s="545"/>
    </row>
    <row r="1917" ht="15.75" customHeight="1">
      <c r="O1917" s="545"/>
    </row>
    <row r="1918" ht="15.75" customHeight="1">
      <c r="O1918" s="545"/>
    </row>
    <row r="1919" ht="15.75" customHeight="1">
      <c r="O1919" s="545"/>
    </row>
    <row r="1920" ht="15.75" customHeight="1">
      <c r="O1920" s="545"/>
    </row>
    <row r="1921" ht="15.75" customHeight="1">
      <c r="O1921" s="545"/>
    </row>
    <row r="1922" ht="15.75" customHeight="1">
      <c r="O1922" s="545"/>
    </row>
    <row r="1923" ht="15.75" customHeight="1">
      <c r="O1923" s="545"/>
    </row>
    <row r="1924" ht="15.75" customHeight="1">
      <c r="O1924" s="545"/>
    </row>
    <row r="1925" ht="15.75" customHeight="1">
      <c r="O1925" s="545"/>
    </row>
    <row r="1926" ht="15.75" customHeight="1">
      <c r="O1926" s="545"/>
    </row>
    <row r="1927" ht="15.75" customHeight="1">
      <c r="O1927" s="545"/>
    </row>
    <row r="1928" ht="15.75" customHeight="1">
      <c r="O1928" s="545"/>
    </row>
    <row r="1929" ht="15.75" customHeight="1">
      <c r="O1929" s="545"/>
    </row>
    <row r="1930" ht="15.75" customHeight="1">
      <c r="O1930" s="545"/>
    </row>
    <row r="1931" ht="15.75" customHeight="1">
      <c r="O1931" s="545"/>
    </row>
    <row r="1932" ht="15.75" customHeight="1">
      <c r="O1932" s="545"/>
    </row>
    <row r="1933" ht="15.75" customHeight="1">
      <c r="O1933" s="545"/>
    </row>
    <row r="1934" ht="15.75" customHeight="1">
      <c r="O1934" s="545"/>
    </row>
    <row r="1935" ht="15.75" customHeight="1">
      <c r="O1935" s="545"/>
    </row>
    <row r="1936" ht="15.75" customHeight="1">
      <c r="O1936" s="545"/>
    </row>
    <row r="1937" ht="15.75" customHeight="1">
      <c r="O1937" s="545"/>
    </row>
    <row r="1938" ht="15.75" customHeight="1">
      <c r="O1938" s="545"/>
    </row>
    <row r="1939" ht="15.75" customHeight="1">
      <c r="O1939" s="545"/>
    </row>
    <row r="1940" ht="15.75" customHeight="1">
      <c r="O1940" s="545"/>
    </row>
    <row r="1941" ht="15.75" customHeight="1">
      <c r="O1941" s="545"/>
    </row>
    <row r="1942" ht="15.75" customHeight="1">
      <c r="O1942" s="545"/>
    </row>
    <row r="1943" ht="15.75" customHeight="1">
      <c r="O1943" s="545"/>
    </row>
    <row r="1944" ht="15.75" customHeight="1">
      <c r="O1944" s="545"/>
    </row>
    <row r="1945" ht="15.75" customHeight="1">
      <c r="O1945" s="545"/>
    </row>
    <row r="1946" ht="15.75" customHeight="1">
      <c r="O1946" s="545"/>
    </row>
    <row r="1947" ht="15.75" customHeight="1">
      <c r="O1947" s="545"/>
    </row>
    <row r="1948" ht="15.75" customHeight="1">
      <c r="O1948" s="545"/>
    </row>
    <row r="1949" ht="15.75" customHeight="1">
      <c r="O1949" s="545"/>
    </row>
    <row r="1950" ht="15.75" customHeight="1">
      <c r="O1950" s="545"/>
    </row>
    <row r="1951" ht="15.75" customHeight="1">
      <c r="O1951" s="545"/>
    </row>
    <row r="1952" ht="15.75" customHeight="1">
      <c r="O1952" s="545"/>
    </row>
    <row r="1953" ht="15.75" customHeight="1">
      <c r="O1953" s="545"/>
    </row>
    <row r="1954" ht="15.75" customHeight="1">
      <c r="O1954" s="545"/>
    </row>
    <row r="1955" ht="15.75" customHeight="1">
      <c r="O1955" s="545"/>
    </row>
    <row r="1956" ht="15.75" customHeight="1">
      <c r="O1956" s="545"/>
    </row>
    <row r="1957" ht="15.75" customHeight="1">
      <c r="O1957" s="545"/>
    </row>
    <row r="1958" ht="15.75" customHeight="1">
      <c r="O1958" s="545"/>
    </row>
    <row r="1959" ht="15.75" customHeight="1">
      <c r="O1959" s="545"/>
    </row>
    <row r="1960" ht="15.75" customHeight="1">
      <c r="O1960" s="545"/>
    </row>
    <row r="1961" ht="15.75" customHeight="1">
      <c r="O1961" s="545"/>
    </row>
    <row r="1962" ht="15.75" customHeight="1">
      <c r="O1962" s="545"/>
    </row>
    <row r="1963" ht="15.75" customHeight="1">
      <c r="O1963" s="545"/>
    </row>
    <row r="1964" ht="15.75" customHeight="1">
      <c r="O1964" s="545"/>
    </row>
    <row r="1965" ht="15.75" customHeight="1">
      <c r="O1965" s="545"/>
    </row>
    <row r="1966" ht="15.75" customHeight="1">
      <c r="O1966" s="545"/>
    </row>
    <row r="1967" ht="15.75" customHeight="1">
      <c r="O1967" s="545"/>
    </row>
    <row r="1968" ht="15.75" customHeight="1">
      <c r="O1968" s="545"/>
    </row>
    <row r="1969" ht="15.75" customHeight="1">
      <c r="O1969" s="545"/>
    </row>
    <row r="1970" ht="15.75" customHeight="1">
      <c r="O1970" s="545"/>
    </row>
    <row r="1971" ht="15.75" customHeight="1">
      <c r="O1971" s="545"/>
    </row>
    <row r="1972" ht="15.75" customHeight="1">
      <c r="O1972" s="545"/>
    </row>
    <row r="1973" ht="15.75" customHeight="1">
      <c r="O1973" s="545"/>
    </row>
    <row r="1974" ht="15.75" customHeight="1">
      <c r="O1974" s="545"/>
    </row>
    <row r="1975" ht="15.75" customHeight="1">
      <c r="O1975" s="545"/>
    </row>
    <row r="1976" ht="15.75" customHeight="1">
      <c r="O1976" s="545"/>
    </row>
    <row r="1977" ht="15.75" customHeight="1">
      <c r="O1977" s="545"/>
    </row>
    <row r="1978" ht="15.75" customHeight="1">
      <c r="O1978" s="545"/>
    </row>
    <row r="1979" ht="15.75" customHeight="1">
      <c r="O1979" s="545"/>
    </row>
    <row r="1980" ht="15.75" customHeight="1">
      <c r="O1980" s="545"/>
    </row>
    <row r="1981" ht="15.75" customHeight="1">
      <c r="O1981" s="545"/>
    </row>
    <row r="1982" ht="15.75" customHeight="1">
      <c r="O1982" s="545"/>
    </row>
    <row r="1983" ht="15.75" customHeight="1">
      <c r="O1983" s="545"/>
    </row>
    <row r="1984" ht="15.75" customHeight="1">
      <c r="O1984" s="545"/>
    </row>
    <row r="1985" ht="15.75" customHeight="1">
      <c r="O1985" s="545"/>
    </row>
    <row r="1986" ht="15.75" customHeight="1">
      <c r="O1986" s="545"/>
    </row>
    <row r="1987" ht="15.75" customHeight="1">
      <c r="O1987" s="545"/>
    </row>
    <row r="1988" ht="15.75" customHeight="1">
      <c r="O1988" s="545"/>
    </row>
    <row r="1989" ht="15.75" customHeight="1">
      <c r="O1989" s="545"/>
    </row>
    <row r="1990" ht="15.75" customHeight="1">
      <c r="O1990" s="545"/>
    </row>
    <row r="1991" ht="15.75" customHeight="1">
      <c r="O1991" s="545"/>
    </row>
    <row r="1992" ht="15.75" customHeight="1">
      <c r="O1992" s="545"/>
    </row>
    <row r="1993" ht="15.75" customHeight="1">
      <c r="O1993" s="545"/>
    </row>
    <row r="1994" ht="15.75" customHeight="1">
      <c r="O1994" s="545"/>
    </row>
    <row r="1995" ht="15.75" customHeight="1">
      <c r="O1995" s="545"/>
    </row>
    <row r="1996" ht="15.75" customHeight="1">
      <c r="O1996" s="545"/>
    </row>
    <row r="1997" ht="15.75" customHeight="1">
      <c r="O1997" s="545"/>
    </row>
    <row r="1998" ht="15.75" customHeight="1">
      <c r="O1998" s="545"/>
    </row>
    <row r="1999" ht="15.75" customHeight="1">
      <c r="O1999" s="545"/>
    </row>
    <row r="2000" ht="15.75" customHeight="1">
      <c r="O2000" s="545"/>
    </row>
    <row r="2001" ht="15.75" customHeight="1">
      <c r="O2001" s="545"/>
    </row>
    <row r="2002" ht="15.75" customHeight="1">
      <c r="O2002" s="545"/>
    </row>
    <row r="2003" ht="15.75" customHeight="1">
      <c r="O2003" s="545"/>
    </row>
    <row r="2004" ht="15.75" customHeight="1">
      <c r="O2004" s="545"/>
    </row>
    <row r="2005" ht="15.75" customHeight="1">
      <c r="O2005" s="545"/>
    </row>
    <row r="2006" ht="15.75" customHeight="1">
      <c r="O2006" s="545"/>
    </row>
    <row r="2007" ht="15.75" customHeight="1">
      <c r="O2007" s="545"/>
    </row>
    <row r="2008" ht="15.75" customHeight="1">
      <c r="O2008" s="545"/>
    </row>
    <row r="2009" ht="15.75" customHeight="1">
      <c r="O2009" s="545"/>
    </row>
    <row r="2010" ht="15.75" customHeight="1">
      <c r="O2010" s="545"/>
    </row>
    <row r="2011" ht="15.75" customHeight="1">
      <c r="O2011" s="545"/>
    </row>
    <row r="2012" ht="15.75" customHeight="1">
      <c r="O2012" s="545"/>
    </row>
    <row r="2013" ht="15.75" customHeight="1">
      <c r="O2013" s="545"/>
    </row>
    <row r="2014" ht="15.75" customHeight="1">
      <c r="O2014" s="545"/>
    </row>
    <row r="2015" ht="15.75" customHeight="1">
      <c r="O2015" s="545"/>
    </row>
    <row r="2016" ht="15.75" customHeight="1">
      <c r="O2016" s="545"/>
    </row>
    <row r="2017" ht="15.75" customHeight="1">
      <c r="O2017" s="545"/>
    </row>
    <row r="2018" ht="15.75" customHeight="1">
      <c r="O2018" s="545"/>
    </row>
    <row r="2019" ht="15.75" customHeight="1">
      <c r="O2019" s="545"/>
    </row>
    <row r="2020" ht="15.75" customHeight="1">
      <c r="O2020" s="545"/>
    </row>
    <row r="2021" ht="15.75" customHeight="1">
      <c r="O2021" s="545"/>
    </row>
    <row r="2022" ht="15.75" customHeight="1">
      <c r="O2022" s="545"/>
    </row>
    <row r="2023" ht="15.75" customHeight="1">
      <c r="O2023" s="545"/>
    </row>
    <row r="2024" ht="15.75" customHeight="1">
      <c r="O2024" s="545"/>
    </row>
    <row r="2025" ht="15.75" customHeight="1">
      <c r="O2025" s="545"/>
    </row>
    <row r="2026" ht="15.75" customHeight="1">
      <c r="O2026" s="545"/>
    </row>
    <row r="2027" ht="15.75" customHeight="1">
      <c r="O2027" s="545"/>
    </row>
    <row r="2028" ht="15.75" customHeight="1">
      <c r="O2028" s="545"/>
    </row>
    <row r="2029" ht="15.75" customHeight="1">
      <c r="O2029" s="545"/>
    </row>
    <row r="2030" ht="15.75" customHeight="1">
      <c r="O2030" s="545"/>
    </row>
    <row r="2031" ht="15.75" customHeight="1">
      <c r="O2031" s="545"/>
    </row>
    <row r="2032" ht="15.75" customHeight="1">
      <c r="O2032" s="545"/>
    </row>
    <row r="2033" ht="15.75" customHeight="1">
      <c r="O2033" s="545"/>
    </row>
    <row r="2034" ht="15.75" customHeight="1">
      <c r="O2034" s="545"/>
    </row>
    <row r="2035" ht="15.75" customHeight="1">
      <c r="O2035" s="545"/>
    </row>
    <row r="2036" ht="15.75" customHeight="1">
      <c r="O2036" s="545"/>
    </row>
    <row r="2037" ht="15.75" customHeight="1">
      <c r="O2037" s="545"/>
    </row>
    <row r="2038" ht="15.75" customHeight="1">
      <c r="O2038" s="545"/>
    </row>
    <row r="2039" ht="15.75" customHeight="1">
      <c r="O2039" s="545"/>
    </row>
    <row r="2040" ht="15.75" customHeight="1">
      <c r="O2040" s="545"/>
    </row>
    <row r="2041" ht="15.75" customHeight="1">
      <c r="O2041" s="545"/>
    </row>
    <row r="2042" ht="15.75" customHeight="1">
      <c r="O2042" s="545"/>
    </row>
  </sheetData>
  <mergeCells count="4">
    <mergeCell ref="E2:F2"/>
    <mergeCell ref="L2:M2"/>
    <mergeCell ref="E11:F11"/>
    <mergeCell ref="E21:F21"/>
  </mergeCells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1" t="str">
        <f t="array" ref="A1:I16">GERAL!A2:I17</f>
        <v>VIATURA</v>
      </c>
      <c r="B1" s="546" t="s">
        <v>18</v>
      </c>
      <c r="C1" s="161" t="s">
        <v>39</v>
      </c>
      <c r="D1" s="161" t="s">
        <v>40</v>
      </c>
      <c r="E1" s="161" t="s">
        <v>42</v>
      </c>
      <c r="F1" s="161" t="s">
        <v>43</v>
      </c>
      <c r="G1" s="161" t="s">
        <v>44</v>
      </c>
      <c r="H1" s="161" t="s">
        <v>45</v>
      </c>
      <c r="I1" s="161" t="s">
        <v>47</v>
      </c>
      <c r="J1" s="547" t="s">
        <v>1277</v>
      </c>
      <c r="K1" s="547" t="s">
        <v>1278</v>
      </c>
      <c r="L1" s="547" t="str">
        <f>IFERROR(__xludf.DUMMYFUNCTION("QUERY(GERAL!A2:G17, ""SELECT A, F, G WHERE F &lt;&gt; '---'"", 1)"),"#REF!")</f>
        <v>#REF!</v>
      </c>
      <c r="M1" s="468" t="s">
        <v>1279</v>
      </c>
      <c r="O1" s="468" t="s">
        <v>37</v>
      </c>
      <c r="P1" s="468" t="s">
        <v>43</v>
      </c>
      <c r="Q1" s="468" t="s">
        <v>44</v>
      </c>
      <c r="S1" s="161" t="str">
        <f>IFERROR(__xludf.DUMMYFUNCTION("QUERY(A1:J16, ""SELECT A, D, E WHERE J = 'Vigente' LABEL D 'Qtdade Acionada', E 'Quantidade Disponível para Acionamento'"", 1)"),"VIATURA")</f>
        <v>VIATURA</v>
      </c>
      <c r="T1" s="161" t="str">
        <f>IFERROR(__xludf.DUMMYFUNCTION("""COMPUTED_VALUE"""),"Qtdade Acionada")</f>
        <v>Qtdade Acionada</v>
      </c>
      <c r="U1" s="161" t="str">
        <f>IFERROR(__xludf.DUMMYFUNCTION("""COMPUTED_VALUE"""),"Quantidade Disponível para Acionamento")</f>
        <v>Quantidade Disponível para Acionamento</v>
      </c>
      <c r="W1" s="468" t="s">
        <v>1280</v>
      </c>
      <c r="X1" s="468" t="s">
        <v>1281</v>
      </c>
      <c r="Y1" s="468" t="s">
        <v>1282</v>
      </c>
      <c r="Z1" s="468" t="s">
        <v>1283</v>
      </c>
    </row>
    <row r="2">
      <c r="A2" s="161" t="s">
        <v>48</v>
      </c>
      <c r="B2" s="546">
        <v>218500.0</v>
      </c>
      <c r="C2" s="160" t="s">
        <v>33</v>
      </c>
      <c r="D2" s="161">
        <v>437.0</v>
      </c>
      <c r="E2" s="161">
        <v>0.0</v>
      </c>
      <c r="F2" s="548">
        <v>91.0</v>
      </c>
      <c r="G2" s="548">
        <v>18.0</v>
      </c>
      <c r="H2" s="548">
        <v>8.0</v>
      </c>
      <c r="I2" s="549">
        <v>46266.0</v>
      </c>
      <c r="J2" s="161" t="str">
        <f t="array" ref="J2:J17">IF(A2:A17="", "", IF(I2:I17&lt;TODAY(), "Vencido", "Vigente"))</f>
        <v>Vigente</v>
      </c>
      <c r="K2" s="161">
        <f t="array" ref="K2:K17">IF(A2:A17="", "", IFERROR(VALUE(B2:B17)*VALUE(C2:C17), 0))</f>
        <v>95484500</v>
      </c>
      <c r="L2" s="161">
        <f t="array" ref="L2:L17">IF(A2:A17="", "", IFERROR(VALUE(B2:B17)*VALUE(D2:D17), 0))</f>
        <v>95484500</v>
      </c>
      <c r="M2" s="161">
        <f t="array" ref="M2:M17">IF(A2:A17="", "", IF(H2:H17="VENCIDA", 0, IFERROR(VALUE(H2:H17), 0)))</f>
        <v>8</v>
      </c>
      <c r="O2" s="161" t="str">
        <f>IFERROR(__xludf.DUMMYFUNCTION("FILTER({GERAL!A3:A17 , GERAL!F3:G17}, GERAL!F3:F17 &lt;&gt; ""---"")"),"RP CRETA")</f>
        <v>RP CRETA</v>
      </c>
      <c r="P2" s="548">
        <f>IFERROR(__xludf.DUMMYFUNCTION("""COMPUTED_VALUE"""),91.0)</f>
        <v>91</v>
      </c>
      <c r="Q2" s="548">
        <f>IFERROR(__xludf.DUMMYFUNCTION("""COMPUTED_VALUE"""),18.0)</f>
        <v>18</v>
      </c>
      <c r="S2" s="161" t="str">
        <f>IFERROR(__xludf.DUMMYFUNCTION("""COMPUTED_VALUE"""),"RP CRETA")</f>
        <v>RP CRETA</v>
      </c>
      <c r="T2" s="548">
        <f>IFERROR(__xludf.DUMMYFUNCTION("""COMPUTED_VALUE"""),437.0)</f>
        <v>437</v>
      </c>
      <c r="U2" s="161">
        <f>IFERROR(__xludf.DUMMYFUNCTION("""COMPUTED_VALUE"""),0.0)</f>
        <v>0</v>
      </c>
      <c r="W2" s="161" t="str">
        <f t="array" ref="W2:W16">A2:A16</f>
        <v>RP CRETA</v>
      </c>
      <c r="X2" s="161">
        <f t="array" ref="X2:X16">IF(M2:M16&lt;=60, M2:M16, "")</f>
        <v>8</v>
      </c>
      <c r="Y2" s="161" t="str">
        <f t="array" ref="Y2:Y16">IF((M2:M16&gt;60)*(M2:M16&lt;=100), M2:M16, "")</f>
        <v/>
      </c>
      <c r="Z2" s="161" t="str">
        <f t="array" ref="Z2:Z16">IF(M2:M16&gt;100, M2:M16, "")</f>
        <v/>
      </c>
    </row>
    <row r="3">
      <c r="A3" s="161" t="s">
        <v>93</v>
      </c>
      <c r="B3" s="546">
        <v>115680.0</v>
      </c>
      <c r="C3" s="161" t="s">
        <v>664</v>
      </c>
      <c r="D3" s="548">
        <v>7.0</v>
      </c>
      <c r="E3" s="161">
        <v>263.0</v>
      </c>
      <c r="F3" s="548" t="s">
        <v>94</v>
      </c>
      <c r="G3" s="548" t="s">
        <v>94</v>
      </c>
      <c r="H3" s="548">
        <v>57.0</v>
      </c>
      <c r="I3" s="549">
        <v>46315.0</v>
      </c>
      <c r="J3" s="161" t="s">
        <v>1284</v>
      </c>
      <c r="K3" s="161">
        <v>3.12336E7</v>
      </c>
      <c r="L3" s="161">
        <v>809760.0</v>
      </c>
      <c r="M3" s="161">
        <v>57.0</v>
      </c>
      <c r="O3" s="161" t="str">
        <f>IFERROR(__xludf.DUMMYFUNCTION("""COMPUTED_VALUE"""),"MOTO RP")</f>
        <v>MOTO RP</v>
      </c>
      <c r="P3" s="548">
        <f>IFERROR(__xludf.DUMMYFUNCTION("""COMPUTED_VALUE"""),101.0)</f>
        <v>101</v>
      </c>
      <c r="Q3" s="548">
        <f>IFERROR(__xludf.DUMMYFUNCTION("""COMPUTED_VALUE"""),7.0)</f>
        <v>7</v>
      </c>
      <c r="S3" s="161" t="str">
        <f>IFERROR(__xludf.DUMMYFUNCTION("""COMPUTED_VALUE"""),"SEDAN SIPOM")</f>
        <v>SEDAN SIPOM</v>
      </c>
      <c r="T3" s="548">
        <f>IFERROR(__xludf.DUMMYFUNCTION("""COMPUTED_VALUE"""),7.0)</f>
        <v>7</v>
      </c>
      <c r="U3" s="161">
        <f>IFERROR(__xludf.DUMMYFUNCTION("""COMPUTED_VALUE"""),263.0)</f>
        <v>263</v>
      </c>
      <c r="W3" s="161" t="s">
        <v>93</v>
      </c>
      <c r="X3" s="161">
        <v>57.0</v>
      </c>
      <c r="Y3" s="161" t="s">
        <v>1285</v>
      </c>
      <c r="Z3" s="161" t="s">
        <v>1285</v>
      </c>
    </row>
    <row r="4">
      <c r="A4" s="161" t="s">
        <v>98</v>
      </c>
      <c r="B4" s="546">
        <v>111700.0</v>
      </c>
      <c r="C4" s="550" t="s">
        <v>664</v>
      </c>
      <c r="D4" s="548">
        <v>0.0</v>
      </c>
      <c r="E4" s="161">
        <v>270.0</v>
      </c>
      <c r="F4" s="548" t="s">
        <v>94</v>
      </c>
      <c r="G4" s="548" t="s">
        <v>94</v>
      </c>
      <c r="H4" s="548">
        <v>54.0</v>
      </c>
      <c r="I4" s="549">
        <v>46312.0</v>
      </c>
      <c r="J4" s="161" t="s">
        <v>1284</v>
      </c>
      <c r="K4" s="161">
        <v>3.0159E7</v>
      </c>
      <c r="L4" s="161">
        <v>0.0</v>
      </c>
      <c r="M4" s="161">
        <v>54.0</v>
      </c>
      <c r="S4" s="161" t="str">
        <f>IFERROR(__xludf.DUMMYFUNCTION("""COMPUTED_VALUE"""),"HATCH SIPOM")</f>
        <v>HATCH SIPOM</v>
      </c>
      <c r="T4" s="548">
        <f>IFERROR(__xludf.DUMMYFUNCTION("""COMPUTED_VALUE"""),0.0)</f>
        <v>0</v>
      </c>
      <c r="U4" s="161">
        <f>IFERROR(__xludf.DUMMYFUNCTION("""COMPUTED_VALUE"""),270.0)</f>
        <v>270</v>
      </c>
      <c r="W4" s="161" t="s">
        <v>98</v>
      </c>
      <c r="X4" s="161">
        <v>54.0</v>
      </c>
      <c r="Y4" s="161" t="s">
        <v>1285</v>
      </c>
      <c r="Z4" s="161" t="s">
        <v>1285</v>
      </c>
    </row>
    <row r="5">
      <c r="A5" s="161" t="s">
        <v>102</v>
      </c>
      <c r="B5" s="546">
        <v>35723.49</v>
      </c>
      <c r="C5" s="550" t="s">
        <v>713</v>
      </c>
      <c r="D5" s="548">
        <v>50.0</v>
      </c>
      <c r="E5" s="161">
        <v>130.0</v>
      </c>
      <c r="F5" s="548" t="s">
        <v>94</v>
      </c>
      <c r="G5" s="548" t="s">
        <v>94</v>
      </c>
      <c r="H5" s="548">
        <v>164.0</v>
      </c>
      <c r="I5" s="549">
        <v>46422.0</v>
      </c>
      <c r="J5" s="161" t="s">
        <v>1284</v>
      </c>
      <c r="K5" s="161">
        <v>6430228.199999999</v>
      </c>
      <c r="L5" s="161">
        <v>1786174.5</v>
      </c>
      <c r="M5" s="161">
        <v>164.0</v>
      </c>
      <c r="S5" s="161" t="str">
        <f>IFERROR(__xludf.DUMMYFUNCTION("""COMPUTED_VALUE"""),"MOTO SIPOM")</f>
        <v>MOTO SIPOM</v>
      </c>
      <c r="T5" s="548">
        <f>IFERROR(__xludf.DUMMYFUNCTION("""COMPUTED_VALUE"""),50.0)</f>
        <v>50</v>
      </c>
      <c r="U5" s="161">
        <f>IFERROR(__xludf.DUMMYFUNCTION("""COMPUTED_VALUE"""),130.0)</f>
        <v>130</v>
      </c>
      <c r="W5" s="161" t="s">
        <v>102</v>
      </c>
      <c r="X5" s="161" t="s">
        <v>1285</v>
      </c>
      <c r="Y5" s="161" t="s">
        <v>1285</v>
      </c>
      <c r="Z5" s="161">
        <v>164.0</v>
      </c>
    </row>
    <row r="6">
      <c r="A6" s="161" t="s">
        <v>104</v>
      </c>
      <c r="B6" s="546">
        <v>258857.8</v>
      </c>
      <c r="C6" s="550" t="s">
        <v>823</v>
      </c>
      <c r="D6" s="548">
        <v>60.0</v>
      </c>
      <c r="E6" s="161">
        <v>90.0</v>
      </c>
      <c r="F6" s="548" t="s">
        <v>94</v>
      </c>
      <c r="G6" s="548" t="s">
        <v>94</v>
      </c>
      <c r="H6" s="548">
        <v>207.0</v>
      </c>
      <c r="I6" s="549">
        <v>46465.0</v>
      </c>
      <c r="J6" s="161" t="s">
        <v>1284</v>
      </c>
      <c r="K6" s="161">
        <v>3.882867E7</v>
      </c>
      <c r="L6" s="161">
        <v>1.5531468E7</v>
      </c>
      <c r="M6" s="161">
        <v>207.0</v>
      </c>
      <c r="S6" s="161" t="str">
        <f>IFERROR(__xludf.DUMMYFUNCTION("""COMPUTED_VALUE"""),"RURAL")</f>
        <v>RURAL</v>
      </c>
      <c r="T6" s="548">
        <f>IFERROR(__xludf.DUMMYFUNCTION("""COMPUTED_VALUE"""),60.0)</f>
        <v>60</v>
      </c>
      <c r="U6" s="161">
        <f>IFERROR(__xludf.DUMMYFUNCTION("""COMPUTED_VALUE"""),90.0)</f>
        <v>90</v>
      </c>
      <c r="W6" s="161" t="s">
        <v>104</v>
      </c>
      <c r="X6" s="161" t="s">
        <v>1285</v>
      </c>
      <c r="Y6" s="161" t="s">
        <v>1285</v>
      </c>
      <c r="Z6" s="161">
        <v>207.0</v>
      </c>
    </row>
    <row r="7">
      <c r="A7" s="161" t="s">
        <v>108</v>
      </c>
      <c r="B7" s="546">
        <v>138044.95</v>
      </c>
      <c r="C7" s="550" t="s">
        <v>165</v>
      </c>
      <c r="D7" s="548">
        <v>1256.0</v>
      </c>
      <c r="E7" s="161">
        <v>44.0</v>
      </c>
      <c r="F7" s="548" t="s">
        <v>94</v>
      </c>
      <c r="G7" s="548" t="s">
        <v>94</v>
      </c>
      <c r="H7" s="548">
        <v>207.0</v>
      </c>
      <c r="I7" s="549">
        <v>46465.0</v>
      </c>
      <c r="J7" s="161" t="s">
        <v>1284</v>
      </c>
      <c r="K7" s="161">
        <v>1.7945843500000003E8</v>
      </c>
      <c r="L7" s="161">
        <v>1.7338445720000002E8</v>
      </c>
      <c r="M7" s="161">
        <v>207.0</v>
      </c>
      <c r="S7" s="161" t="str">
        <f>IFERROR(__xludf.DUMMYFUNCTION("""COMPUTED_VALUE"""),"RP DUSTER")</f>
        <v>RP DUSTER</v>
      </c>
      <c r="T7" s="548">
        <f>IFERROR(__xludf.DUMMYFUNCTION("""COMPUTED_VALUE"""),1256.0)</f>
        <v>1256</v>
      </c>
      <c r="U7" s="161">
        <f>IFERROR(__xludf.DUMMYFUNCTION("""COMPUTED_VALUE"""),44.0)</f>
        <v>44</v>
      </c>
      <c r="W7" s="161" t="s">
        <v>108</v>
      </c>
      <c r="X7" s="161" t="s">
        <v>1285</v>
      </c>
      <c r="Y7" s="161" t="s">
        <v>1285</v>
      </c>
      <c r="Z7" s="161">
        <v>207.0</v>
      </c>
    </row>
    <row r="8">
      <c r="A8" s="161" t="s">
        <v>114</v>
      </c>
      <c r="B8" s="546">
        <v>311812.93</v>
      </c>
      <c r="C8" s="550" t="s">
        <v>729</v>
      </c>
      <c r="D8" s="161">
        <v>5.0</v>
      </c>
      <c r="E8" s="161">
        <v>22.0</v>
      </c>
      <c r="F8" s="548" t="s">
        <v>94</v>
      </c>
      <c r="G8" s="548" t="s">
        <v>94</v>
      </c>
      <c r="H8" s="548">
        <v>311.0</v>
      </c>
      <c r="I8" s="549">
        <v>46569.0</v>
      </c>
      <c r="J8" s="161" t="s">
        <v>1284</v>
      </c>
      <c r="K8" s="161">
        <v>8418949.11</v>
      </c>
      <c r="L8" s="161">
        <v>1559064.65</v>
      </c>
      <c r="M8" s="161">
        <v>311.0</v>
      </c>
      <c r="S8" s="161" t="str">
        <f>IFERROR(__xludf.DUMMYFUNCTION("""COMPUTED_VALUE"""),"SUV CANIL")</f>
        <v>SUV CANIL</v>
      </c>
      <c r="T8" s="548">
        <f>IFERROR(__xludf.DUMMYFUNCTION("""COMPUTED_VALUE"""),5.0)</f>
        <v>5</v>
      </c>
      <c r="U8" s="161">
        <f>IFERROR(__xludf.DUMMYFUNCTION("""COMPUTED_VALUE"""),22.0)</f>
        <v>22</v>
      </c>
      <c r="W8" s="161" t="s">
        <v>114</v>
      </c>
      <c r="X8" s="161" t="s">
        <v>1285</v>
      </c>
      <c r="Y8" s="161" t="s">
        <v>1285</v>
      </c>
      <c r="Z8" s="161">
        <v>311.0</v>
      </c>
    </row>
    <row r="9">
      <c r="A9" s="161" t="s">
        <v>121</v>
      </c>
      <c r="B9" s="546">
        <v>201000.0</v>
      </c>
      <c r="C9" s="550" t="s">
        <v>980</v>
      </c>
      <c r="D9" s="548">
        <v>537.0</v>
      </c>
      <c r="E9" s="161">
        <v>263.0</v>
      </c>
      <c r="F9" s="548" t="s">
        <v>94</v>
      </c>
      <c r="G9" s="548" t="s">
        <v>94</v>
      </c>
      <c r="H9" s="548" t="s">
        <v>897</v>
      </c>
      <c r="I9" s="549">
        <v>45472.0</v>
      </c>
      <c r="J9" s="161" t="s">
        <v>1286</v>
      </c>
      <c r="K9" s="161">
        <v>1.608E8</v>
      </c>
      <c r="L9" s="161">
        <v>1.07937E8</v>
      </c>
      <c r="M9" s="161">
        <v>0.0</v>
      </c>
      <c r="W9" s="161" t="s">
        <v>121</v>
      </c>
      <c r="X9" s="161">
        <v>0.0</v>
      </c>
      <c r="Y9" s="161" t="s">
        <v>1285</v>
      </c>
      <c r="Z9" s="161" t="s">
        <v>1285</v>
      </c>
    </row>
    <row r="10">
      <c r="A10" s="161" t="s">
        <v>124</v>
      </c>
      <c r="B10" s="546">
        <v>40580.0</v>
      </c>
      <c r="C10" s="550" t="s">
        <v>451</v>
      </c>
      <c r="D10" s="160">
        <v>535.0</v>
      </c>
      <c r="E10" s="161">
        <v>0.0</v>
      </c>
      <c r="F10" s="548">
        <v>101.0</v>
      </c>
      <c r="G10" s="548">
        <v>7.0</v>
      </c>
      <c r="H10" s="548" t="s">
        <v>897</v>
      </c>
      <c r="I10" s="549">
        <v>46184.0</v>
      </c>
      <c r="J10" s="161" t="s">
        <v>1286</v>
      </c>
      <c r="K10" s="161">
        <v>2.17103E7</v>
      </c>
      <c r="L10" s="161">
        <v>2.17103E7</v>
      </c>
      <c r="M10" s="161">
        <v>0.0</v>
      </c>
      <c r="W10" s="161" t="s">
        <v>124</v>
      </c>
      <c r="X10" s="161">
        <v>0.0</v>
      </c>
      <c r="Y10" s="161" t="s">
        <v>1285</v>
      </c>
      <c r="Z10" s="161" t="s">
        <v>1285</v>
      </c>
    </row>
    <row r="11">
      <c r="A11" s="161" t="s">
        <v>135</v>
      </c>
      <c r="B11" s="546">
        <v>280500.0</v>
      </c>
      <c r="C11" s="550" t="s">
        <v>922</v>
      </c>
      <c r="D11" s="161">
        <v>15.0</v>
      </c>
      <c r="E11" s="161">
        <v>4.0</v>
      </c>
      <c r="F11" s="548" t="s">
        <v>94</v>
      </c>
      <c r="G11" s="548" t="s">
        <v>94</v>
      </c>
      <c r="H11" s="548" t="s">
        <v>897</v>
      </c>
      <c r="I11" s="549">
        <v>46156.0</v>
      </c>
      <c r="J11" s="161" t="s">
        <v>1286</v>
      </c>
      <c r="K11" s="161">
        <v>5329500.0</v>
      </c>
      <c r="L11" s="161">
        <v>4207500.0</v>
      </c>
      <c r="M11" s="161">
        <v>0.0</v>
      </c>
      <c r="W11" s="161" t="s">
        <v>135</v>
      </c>
      <c r="X11" s="161">
        <v>0.0</v>
      </c>
      <c r="Y11" s="161" t="s">
        <v>1285</v>
      </c>
      <c r="Z11" s="161" t="s">
        <v>1285</v>
      </c>
    </row>
    <row r="12">
      <c r="A12" s="161" t="s">
        <v>145</v>
      </c>
      <c r="B12" s="546" t="s">
        <v>791</v>
      </c>
      <c r="C12" s="550" t="s">
        <v>792</v>
      </c>
      <c r="D12" s="161">
        <v>5.0</v>
      </c>
      <c r="E12" s="161">
        <v>39.0</v>
      </c>
      <c r="F12" s="548" t="s">
        <v>94</v>
      </c>
      <c r="G12" s="548" t="s">
        <v>94</v>
      </c>
      <c r="H12" s="548" t="s">
        <v>897</v>
      </c>
      <c r="I12" s="549">
        <v>46149.0</v>
      </c>
      <c r="J12" s="161" t="s">
        <v>1286</v>
      </c>
      <c r="K12" s="161">
        <v>0.0</v>
      </c>
      <c r="L12" s="161">
        <v>0.0</v>
      </c>
      <c r="M12" s="161">
        <v>0.0</v>
      </c>
      <c r="W12" s="161" t="s">
        <v>145</v>
      </c>
      <c r="X12" s="161">
        <v>0.0</v>
      </c>
      <c r="Y12" s="161" t="s">
        <v>1285</v>
      </c>
      <c r="Z12" s="161" t="s">
        <v>1285</v>
      </c>
    </row>
    <row r="13">
      <c r="A13" s="161" t="s">
        <v>147</v>
      </c>
      <c r="B13" s="546">
        <v>299750.0</v>
      </c>
      <c r="C13" s="550" t="s">
        <v>974</v>
      </c>
      <c r="D13" s="548">
        <v>0.0</v>
      </c>
      <c r="E13" s="161">
        <v>33.0</v>
      </c>
      <c r="F13" s="548" t="s">
        <v>94</v>
      </c>
      <c r="G13" s="548" t="s">
        <v>94</v>
      </c>
      <c r="H13" s="548" t="s">
        <v>897</v>
      </c>
      <c r="I13" s="549">
        <v>46162.0</v>
      </c>
      <c r="J13" s="161" t="s">
        <v>1286</v>
      </c>
      <c r="K13" s="161">
        <v>9891750.0</v>
      </c>
      <c r="L13" s="161">
        <v>0.0</v>
      </c>
      <c r="M13" s="161">
        <v>0.0</v>
      </c>
      <c r="W13" s="161" t="s">
        <v>147</v>
      </c>
      <c r="X13" s="161">
        <v>0.0</v>
      </c>
      <c r="Y13" s="161" t="s">
        <v>1285</v>
      </c>
      <c r="Z13" s="161" t="s">
        <v>1285</v>
      </c>
    </row>
    <row r="14">
      <c r="A14" s="161" t="s">
        <v>148</v>
      </c>
      <c r="B14" s="546">
        <v>273700.0</v>
      </c>
      <c r="C14" s="550" t="s">
        <v>741</v>
      </c>
      <c r="D14" s="548">
        <v>160.0</v>
      </c>
      <c r="E14" s="161">
        <v>240.0</v>
      </c>
      <c r="F14" s="548" t="s">
        <v>94</v>
      </c>
      <c r="G14" s="548" t="s">
        <v>94</v>
      </c>
      <c r="H14" s="548" t="s">
        <v>897</v>
      </c>
      <c r="I14" s="549">
        <v>46059.0</v>
      </c>
      <c r="J14" s="161" t="s">
        <v>1286</v>
      </c>
      <c r="K14" s="161">
        <v>1.0948E8</v>
      </c>
      <c r="L14" s="161">
        <v>4.3792E7</v>
      </c>
      <c r="M14" s="161">
        <v>0.0</v>
      </c>
      <c r="W14" s="161" t="s">
        <v>148</v>
      </c>
      <c r="X14" s="161">
        <v>0.0</v>
      </c>
      <c r="Y14" s="161" t="s">
        <v>1285</v>
      </c>
      <c r="Z14" s="161" t="s">
        <v>1285</v>
      </c>
    </row>
    <row r="15">
      <c r="A15" s="161" t="s">
        <v>149</v>
      </c>
      <c r="B15" s="546">
        <v>339000.0</v>
      </c>
      <c r="C15" s="550" t="s">
        <v>896</v>
      </c>
      <c r="D15" s="548">
        <v>6.0</v>
      </c>
      <c r="E15" s="161">
        <v>9.0</v>
      </c>
      <c r="F15" s="548" t="s">
        <v>94</v>
      </c>
      <c r="G15" s="548" t="s">
        <v>94</v>
      </c>
      <c r="H15" s="548" t="s">
        <v>897</v>
      </c>
      <c r="I15" s="549">
        <v>46204.0</v>
      </c>
      <c r="J15" s="161" t="s">
        <v>1286</v>
      </c>
      <c r="K15" s="161">
        <v>5085000.0</v>
      </c>
      <c r="L15" s="161">
        <v>2034000.0</v>
      </c>
      <c r="M15" s="161">
        <v>0.0</v>
      </c>
      <c r="W15" s="161" t="s">
        <v>149</v>
      </c>
      <c r="X15" s="161">
        <v>0.0</v>
      </c>
      <c r="Y15" s="161" t="s">
        <v>1285</v>
      </c>
      <c r="Z15" s="161" t="s">
        <v>1285</v>
      </c>
    </row>
    <row r="16">
      <c r="A16" s="161" t="s">
        <v>150</v>
      </c>
      <c r="B16" s="546" t="s">
        <v>941</v>
      </c>
      <c r="C16" s="550" t="s">
        <v>664</v>
      </c>
      <c r="D16" s="161">
        <v>3.0</v>
      </c>
      <c r="E16" s="161">
        <v>267.0</v>
      </c>
      <c r="F16" s="548" t="s">
        <v>94</v>
      </c>
      <c r="G16" s="548" t="s">
        <v>94</v>
      </c>
      <c r="H16" s="548" t="s">
        <v>897</v>
      </c>
      <c r="I16" s="549">
        <v>46160.0</v>
      </c>
      <c r="J16" s="161" t="s">
        <v>1286</v>
      </c>
      <c r="K16" s="161">
        <v>0.0</v>
      </c>
      <c r="L16" s="161">
        <v>0.0</v>
      </c>
      <c r="M16" s="161">
        <v>0.0</v>
      </c>
      <c r="W16" s="161" t="s">
        <v>150</v>
      </c>
      <c r="X16" s="161">
        <v>0.0</v>
      </c>
      <c r="Y16" s="161" t="s">
        <v>1285</v>
      </c>
      <c r="Z16" s="161" t="s">
        <v>1285</v>
      </c>
    </row>
    <row r="17">
      <c r="J17" s="161" t="s">
        <v>1285</v>
      </c>
      <c r="K17" s="161" t="s">
        <v>1285</v>
      </c>
      <c r="L17" s="161" t="s">
        <v>1285</v>
      </c>
      <c r="M17" s="161" t="s">
        <v>1285</v>
      </c>
    </row>
    <row r="18">
      <c r="E18" s="551">
        <f t="array" ref="E18">SUM(IFERROR(VALUE(E2:E17), 0))</f>
        <v>1674</v>
      </c>
      <c r="K18" s="552">
        <f t="shared" ref="K18:L18" si="1">SUM(K2:K17)</f>
        <v>702309932.3</v>
      </c>
      <c r="L18" s="552">
        <f t="shared" si="1"/>
        <v>468236224.4</v>
      </c>
    </row>
    <row r="19">
      <c r="E19" s="551">
        <f t="array" ref="E19">SUM(IFERROR(VALUE(E2:E17), 0))</f>
        <v>1674</v>
      </c>
      <c r="K19" s="552">
        <f t="shared" ref="K19:L19" si="2">SUM(K2:K17)</f>
        <v>702309932.3</v>
      </c>
      <c r="L19" s="552">
        <f t="shared" si="2"/>
        <v>468236224.4</v>
      </c>
    </row>
  </sheetData>
  <drawing r:id="rId1"/>
</worksheet>
</file>