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analisisNumerico\"/>
    </mc:Choice>
  </mc:AlternateContent>
  <bookViews>
    <workbookView xWindow="0" yWindow="0" windowWidth="20490" windowHeight="82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7" i="1" l="1"/>
  <c r="D36" i="1"/>
  <c r="F38" i="1"/>
  <c r="D38" i="1"/>
  <c r="C38" i="1"/>
  <c r="E37" i="1"/>
  <c r="C37" i="1"/>
  <c r="F36" i="1"/>
  <c r="E36" i="1"/>
  <c r="C23" i="1" a="1"/>
  <c r="D25" i="1" s="1"/>
  <c r="C44" i="1" l="1"/>
  <c r="D50" i="1"/>
  <c r="E23" i="1"/>
  <c r="C25" i="1"/>
  <c r="C23" i="1"/>
  <c r="D24" i="1"/>
  <c r="E25" i="1"/>
  <c r="C46" i="1"/>
  <c r="C55" i="1"/>
  <c r="C45" i="1"/>
  <c r="D51" i="1"/>
  <c r="C56" i="1" s="1"/>
  <c r="D23" i="1"/>
  <c r="C24" i="1"/>
  <c r="E24" i="1"/>
  <c r="G23" i="1" l="1" a="1"/>
  <c r="G24" i="1" s="1"/>
  <c r="D52" i="1"/>
  <c r="C47" i="1"/>
  <c r="G23" i="1" l="1"/>
  <c r="G25" i="1"/>
  <c r="C57" i="1"/>
  <c r="C59" i="1" s="1"/>
  <c r="E50" i="1"/>
  <c r="D55" i="1" l="1"/>
  <c r="E51" i="1"/>
  <c r="D56" i="1" l="1"/>
  <c r="E52" i="1"/>
  <c r="D57" i="1" s="1"/>
  <c r="D59" i="1" l="1"/>
  <c r="F50" i="1"/>
  <c r="E55" i="1" l="1"/>
  <c r="F51" i="1"/>
  <c r="E56" i="1" l="1"/>
  <c r="F52" i="1"/>
  <c r="E57" i="1" s="1"/>
  <c r="E59" i="1" l="1"/>
  <c r="G50" i="1"/>
  <c r="F55" i="1" s="1"/>
  <c r="G51" i="1" l="1"/>
  <c r="G52" i="1" s="1"/>
  <c r="F57" i="1" s="1"/>
  <c r="F56" i="1"/>
  <c r="F59" i="1" s="1"/>
  <c r="H50" i="1"/>
  <c r="G55" i="1" l="1"/>
  <c r="H52" i="1"/>
  <c r="G57" i="1" s="1"/>
  <c r="H51" i="1"/>
  <c r="G56" i="1" l="1"/>
  <c r="I50" i="1"/>
  <c r="G59" i="1"/>
  <c r="H55" i="1" l="1"/>
  <c r="I51" i="1"/>
  <c r="H56" i="1" l="1"/>
  <c r="I52" i="1"/>
  <c r="H57" i="1" s="1"/>
  <c r="H59" i="1" l="1"/>
  <c r="J50" i="1"/>
  <c r="I55" i="1" l="1"/>
  <c r="J51" i="1"/>
  <c r="I56" i="1" l="1"/>
  <c r="J52" i="1"/>
  <c r="I57" i="1" s="1"/>
  <c r="I59" i="1" l="1"/>
  <c r="K50" i="1"/>
  <c r="J55" i="1" s="1"/>
  <c r="K51" i="1" l="1"/>
  <c r="K52" i="1" s="1"/>
  <c r="J57" i="1" s="1"/>
  <c r="J56" i="1"/>
  <c r="J59" i="1" s="1"/>
  <c r="L50" i="1"/>
  <c r="K55" i="1" l="1"/>
  <c r="L52" i="1"/>
  <c r="K57" i="1" s="1"/>
  <c r="L51" i="1"/>
  <c r="K56" i="1" l="1"/>
  <c r="M50" i="1"/>
  <c r="K59" i="1"/>
  <c r="L55" i="1" l="1"/>
  <c r="M51" i="1"/>
  <c r="L56" i="1" l="1"/>
  <c r="M52" i="1"/>
  <c r="L57" i="1" s="1"/>
  <c r="L59" i="1" l="1"/>
  <c r="N50" i="1"/>
  <c r="M55" i="1" l="1"/>
  <c r="N51" i="1"/>
  <c r="M56" i="1" l="1"/>
  <c r="N52" i="1"/>
  <c r="M57" i="1" s="1"/>
  <c r="M59" i="1" l="1"/>
  <c r="O50" i="1"/>
  <c r="N55" i="1" s="1"/>
  <c r="O51" i="1" l="1"/>
  <c r="O52" i="1" s="1"/>
  <c r="N57" i="1" s="1"/>
  <c r="N56" i="1"/>
  <c r="N59" i="1" s="1"/>
  <c r="P50" i="1"/>
  <c r="O55" i="1" l="1"/>
  <c r="P52" i="1"/>
  <c r="O57" i="1" s="1"/>
  <c r="P51" i="1"/>
  <c r="O56" i="1" l="1"/>
  <c r="O59" i="1"/>
</calcChain>
</file>

<file path=xl/sharedStrings.xml><?xml version="1.0" encoding="utf-8"?>
<sst xmlns="http://schemas.openxmlformats.org/spreadsheetml/2006/main" count="38" uniqueCount="35">
  <si>
    <t>arena %</t>
  </si>
  <si>
    <t>grano fino %</t>
  </si>
  <si>
    <t>grano grueso %</t>
  </si>
  <si>
    <t>cantera 1</t>
  </si>
  <si>
    <t>cantera 2</t>
  </si>
  <si>
    <t>cantera 3</t>
  </si>
  <si>
    <t>Un ingeniero civil requiere 4800, 5810,5690 de arena, grano fino y grano grueso</t>
  </si>
  <si>
    <t>respectivamente</t>
  </si>
  <si>
    <t>determinar la cantidad de metros cubicos que se debe transportar de material</t>
  </si>
  <si>
    <t>desde cada cantera ,para cumplir con sus requerimientos</t>
  </si>
  <si>
    <t>a</t>
  </si>
  <si>
    <t>b</t>
  </si>
  <si>
    <t>inv(a)</t>
  </si>
  <si>
    <t>x</t>
  </si>
  <si>
    <t>Ax= b</t>
  </si>
  <si>
    <t>despejar los elementos de la diagonal</t>
  </si>
  <si>
    <t>x= M x + c</t>
  </si>
  <si>
    <t>M</t>
  </si>
  <si>
    <t>c</t>
  </si>
  <si>
    <t>x1</t>
  </si>
  <si>
    <t>x2</t>
  </si>
  <si>
    <t>x3</t>
  </si>
  <si>
    <t>encontrar el alfa = indicador de convergencia</t>
  </si>
  <si>
    <t>alfa1</t>
  </si>
  <si>
    <t>alfa 2</t>
  </si>
  <si>
    <t>si alfa &lt;= 1 el sistema converge</t>
  </si>
  <si>
    <t>alfa 3</t>
  </si>
  <si>
    <t>si alfa &gt; 1  converge o lentamente o no converge</t>
  </si>
  <si>
    <t>maximo</t>
  </si>
  <si>
    <t>E1</t>
  </si>
  <si>
    <t>E2</t>
  </si>
  <si>
    <t>E3</t>
  </si>
  <si>
    <t>ERROR</t>
  </si>
  <si>
    <t>arena</t>
  </si>
  <si>
    <t>a lo que se ve la convergencia se alcanza en 8 iteraciones como en la tabla que se muetra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</si>
</sst>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0" fillId="3" borderId="0" xfId="0" applyFill="1"/>
    <xf numFmtId="0" fontId="0" fillId="4" borderId="1" xfId="0" applyFill="1" applyBorder="1"/>
    <xf numFmtId="0" fontId="0" fillId="5" borderId="0" xfId="0" applyFill="1"/>
    <xf numFmtId="0" fontId="0" fillId="6" borderId="0" xfId="0" applyFill="1"/>
    <xf numFmtId="0" fontId="0" fillId="5" borderId="0" xfId="0" applyFill="1" applyAlignment="1">
      <alignment horizontal="center"/>
    </xf>
    <xf numFmtId="0" fontId="0" fillId="7" borderId="0" xfId="0" applyFill="1"/>
    <xf numFmtId="0" fontId="1" fillId="8" borderId="1" xfId="0" applyFont="1" applyFill="1" applyBorder="1"/>
    <xf numFmtId="0" fontId="0" fillId="9" borderId="0" xfId="0" applyFill="1"/>
    <xf numFmtId="0" fontId="2" fillId="10" borderId="0" xfId="0" applyFont="1" applyFill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2" fillId="10" borderId="1" xfId="0" applyFont="1" applyFill="1" applyBorder="1" applyAlignment="1">
      <alignment horizontal="center"/>
    </xf>
    <xf numFmtId="0" fontId="0" fillId="11" borderId="0" xfId="0" applyFill="1"/>
    <xf numFmtId="0" fontId="0" fillId="12" borderId="0" xfId="0" applyFill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704852</xdr:colOff>
      <xdr:row>25</xdr:row>
      <xdr:rowOff>57153</xdr:rowOff>
    </xdr:from>
    <xdr:to>
      <xdr:col>10</xdr:col>
      <xdr:colOff>504825</xdr:colOff>
      <xdr:row>48</xdr:row>
      <xdr:rowOff>9527</xdr:rowOff>
    </xdr:to>
    <xdr:cxnSp macro="">
      <xdr:nvCxnSpPr>
        <xdr:cNvPr id="3" name="Conector curvado 2"/>
        <xdr:cNvCxnSpPr/>
      </xdr:nvCxnSpPr>
      <xdr:spPr>
        <a:xfrm rot="16200000" flipH="1">
          <a:off x="4533902" y="5562603"/>
          <a:ext cx="4333874" cy="2847973"/>
        </a:xfrm>
        <a:prstGeom prst="curvedConnector3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P62"/>
  <sheetViews>
    <sheetView tabSelected="1" workbookViewId="0">
      <selection activeCell="L28" sqref="L28"/>
    </sheetView>
  </sheetViews>
  <sheetFormatPr baseColWidth="10" defaultRowHeight="15" x14ac:dyDescent="0.25"/>
  <cols>
    <col min="7" max="7" width="11.42578125" customWidth="1"/>
  </cols>
  <sheetData>
    <row r="4" spans="2:7" x14ac:dyDescent="0.25">
      <c r="C4" s="1" t="s">
        <v>0</v>
      </c>
      <c r="D4" s="1" t="s">
        <v>1</v>
      </c>
      <c r="E4" s="1" t="s">
        <v>2</v>
      </c>
      <c r="G4" s="1" t="s">
        <v>33</v>
      </c>
    </row>
    <row r="5" spans="2:7" x14ac:dyDescent="0.25">
      <c r="B5" t="s">
        <v>3</v>
      </c>
      <c r="C5" s="2">
        <v>52</v>
      </c>
      <c r="D5" s="2">
        <v>30</v>
      </c>
      <c r="E5" s="2">
        <v>18</v>
      </c>
      <c r="G5" s="3">
        <v>4800</v>
      </c>
    </row>
    <row r="6" spans="2:7" x14ac:dyDescent="0.25">
      <c r="B6" t="s">
        <v>4</v>
      </c>
      <c r="C6" s="2">
        <v>20</v>
      </c>
      <c r="D6" s="2">
        <v>50</v>
      </c>
      <c r="E6" s="2">
        <v>30</v>
      </c>
      <c r="G6" s="3">
        <v>5810</v>
      </c>
    </row>
    <row r="7" spans="2:7" x14ac:dyDescent="0.25">
      <c r="B7" t="s">
        <v>5</v>
      </c>
      <c r="C7" s="2">
        <v>25</v>
      </c>
      <c r="D7" s="2">
        <v>20</v>
      </c>
      <c r="E7" s="2">
        <v>55</v>
      </c>
      <c r="G7" s="3">
        <v>5690</v>
      </c>
    </row>
    <row r="9" spans="2:7" x14ac:dyDescent="0.25">
      <c r="B9" t="s">
        <v>6</v>
      </c>
    </row>
    <row r="10" spans="2:7" x14ac:dyDescent="0.25">
      <c r="B10" t="s">
        <v>7</v>
      </c>
    </row>
    <row r="12" spans="2:7" x14ac:dyDescent="0.25">
      <c r="B12" t="s">
        <v>8</v>
      </c>
    </row>
    <row r="13" spans="2:7" x14ac:dyDescent="0.25">
      <c r="B13" t="s">
        <v>9</v>
      </c>
    </row>
    <row r="18" spans="3:7" x14ac:dyDescent="0.25">
      <c r="D18" s="1" t="s">
        <v>10</v>
      </c>
      <c r="G18" s="1" t="s">
        <v>11</v>
      </c>
    </row>
    <row r="19" spans="3:7" x14ac:dyDescent="0.25">
      <c r="C19" s="3">
        <v>0.52</v>
      </c>
      <c r="D19" s="3">
        <v>0.2</v>
      </c>
      <c r="E19" s="3">
        <v>0.25</v>
      </c>
      <c r="G19" s="3">
        <v>4800</v>
      </c>
    </row>
    <row r="20" spans="3:7" x14ac:dyDescent="0.25">
      <c r="C20" s="3">
        <v>0.3</v>
      </c>
      <c r="D20" s="3">
        <v>0.5</v>
      </c>
      <c r="E20" s="3">
        <v>0.2</v>
      </c>
      <c r="G20" s="3">
        <v>5810</v>
      </c>
    </row>
    <row r="21" spans="3:7" x14ac:dyDescent="0.25">
      <c r="C21" s="3">
        <v>0.18</v>
      </c>
      <c r="D21" s="3">
        <v>0.3</v>
      </c>
      <c r="E21" s="3">
        <v>0.55000000000000004</v>
      </c>
      <c r="G21" s="3">
        <v>5690</v>
      </c>
    </row>
    <row r="22" spans="3:7" x14ac:dyDescent="0.25">
      <c r="D22" t="s">
        <v>12</v>
      </c>
      <c r="G22" t="s">
        <v>13</v>
      </c>
    </row>
    <row r="23" spans="3:7" x14ac:dyDescent="0.25">
      <c r="C23" s="10">
        <f t="array" ref="C23:E25">MINVERSE(C19:E21)</f>
        <v>2.5</v>
      </c>
      <c r="D23" s="10">
        <v>-0.40697674418604657</v>
      </c>
      <c r="E23" s="10">
        <v>-0.98837209302325568</v>
      </c>
      <c r="G23" s="4">
        <f t="array" ref="G23:G25">MMULT(C23:E25,G19:G21)</f>
        <v>4011.6279069767443</v>
      </c>
    </row>
    <row r="24" spans="3:7" x14ac:dyDescent="0.25">
      <c r="C24" s="10">
        <v>-1.4999999999999998</v>
      </c>
      <c r="D24" s="10">
        <v>2.8023255813953489</v>
      </c>
      <c r="E24" s="10">
        <v>-0.33720930232558155</v>
      </c>
      <c r="G24" s="4">
        <v>7162.790697674418</v>
      </c>
    </row>
    <row r="25" spans="3:7" x14ac:dyDescent="0.25">
      <c r="C25" s="10">
        <v>-1.2909570053780891E-16</v>
      </c>
      <c r="D25" s="10">
        <v>-1.3953488372093024</v>
      </c>
      <c r="E25" s="10">
        <v>2.3255813953488373</v>
      </c>
      <c r="G25" s="4">
        <v>5125.5813953488359</v>
      </c>
    </row>
    <row r="28" spans="3:7" x14ac:dyDescent="0.25">
      <c r="D28" t="s">
        <v>14</v>
      </c>
    </row>
    <row r="29" spans="3:7" x14ac:dyDescent="0.25">
      <c r="C29" s="15">
        <v>0.52</v>
      </c>
      <c r="D29" s="15">
        <v>0.2</v>
      </c>
      <c r="E29" s="15">
        <v>0.25</v>
      </c>
      <c r="G29" s="5">
        <v>4800</v>
      </c>
    </row>
    <row r="30" spans="3:7" x14ac:dyDescent="0.25">
      <c r="C30" s="15">
        <v>0.3</v>
      </c>
      <c r="D30" s="15">
        <v>0.5</v>
      </c>
      <c r="E30" s="15">
        <v>0.2</v>
      </c>
      <c r="G30" s="5">
        <v>5810</v>
      </c>
    </row>
    <row r="31" spans="3:7" x14ac:dyDescent="0.25">
      <c r="C31" s="15">
        <v>0.18</v>
      </c>
      <c r="D31" s="15">
        <v>0.3</v>
      </c>
      <c r="E31" s="15">
        <v>0.55000000000000004</v>
      </c>
      <c r="G31" s="5">
        <v>5690</v>
      </c>
    </row>
    <row r="34" spans="2:8" x14ac:dyDescent="0.25">
      <c r="C34" t="s">
        <v>15</v>
      </c>
      <c r="F34" t="s">
        <v>16</v>
      </c>
    </row>
    <row r="35" spans="2:8" x14ac:dyDescent="0.25">
      <c r="D35" t="s">
        <v>17</v>
      </c>
      <c r="F35" t="s">
        <v>18</v>
      </c>
    </row>
    <row r="36" spans="2:8" x14ac:dyDescent="0.25">
      <c r="B36" t="s">
        <v>19</v>
      </c>
      <c r="C36" s="16">
        <v>0</v>
      </c>
      <c r="D36" s="6">
        <f>+-D29/C29</f>
        <v>-0.38461538461538464</v>
      </c>
      <c r="E36" s="6">
        <f>+-E29/C29</f>
        <v>-0.48076923076923073</v>
      </c>
      <c r="F36" s="7">
        <f>+G29/C29</f>
        <v>9230.7692307692305</v>
      </c>
    </row>
    <row r="37" spans="2:8" x14ac:dyDescent="0.25">
      <c r="B37" t="s">
        <v>20</v>
      </c>
      <c r="C37" s="6">
        <f>+-C30/D30</f>
        <v>-0.6</v>
      </c>
      <c r="D37" s="16">
        <v>0</v>
      </c>
      <c r="E37" s="6">
        <f>+-E30/D30</f>
        <v>-0.4</v>
      </c>
      <c r="F37" s="7">
        <f>+G30/D30</f>
        <v>11620</v>
      </c>
    </row>
    <row r="38" spans="2:8" x14ac:dyDescent="0.25">
      <c r="B38" t="s">
        <v>21</v>
      </c>
      <c r="C38" s="6">
        <f>+-C31/E31</f>
        <v>-0.32727272727272722</v>
      </c>
      <c r="D38" s="6">
        <f>+-D31/E31</f>
        <v>-0.54545454545454541</v>
      </c>
      <c r="E38" s="16">
        <v>0</v>
      </c>
      <c r="F38" s="7">
        <f>+G31/E31</f>
        <v>10345.454545454544</v>
      </c>
    </row>
    <row r="42" spans="2:8" x14ac:dyDescent="0.25">
      <c r="C42" t="s">
        <v>22</v>
      </c>
    </row>
    <row r="43" spans="2:8" x14ac:dyDescent="0.25">
      <c r="B43" s="8"/>
      <c r="C43" s="8"/>
      <c r="D43" s="8"/>
      <c r="E43" s="8"/>
      <c r="F43" s="8"/>
      <c r="G43" s="8"/>
      <c r="H43" s="8"/>
    </row>
    <row r="44" spans="2:8" x14ac:dyDescent="0.25">
      <c r="B44" s="8" t="s">
        <v>23</v>
      </c>
      <c r="C44" s="8">
        <f>+ABS(D36)+ABS(E36)</f>
        <v>0.86538461538461542</v>
      </c>
      <c r="D44" s="8"/>
      <c r="E44" s="8"/>
      <c r="F44" s="8"/>
      <c r="G44" s="8"/>
      <c r="H44" s="8"/>
    </row>
    <row r="45" spans="2:8" x14ac:dyDescent="0.25">
      <c r="B45" s="8" t="s">
        <v>24</v>
      </c>
      <c r="C45" s="8">
        <f>+ABS(C37)+ABS(E37)</f>
        <v>1</v>
      </c>
      <c r="D45" s="8"/>
      <c r="E45" s="8" t="s">
        <v>25</v>
      </c>
      <c r="F45" s="8"/>
      <c r="G45" s="8"/>
      <c r="H45" s="8"/>
    </row>
    <row r="46" spans="2:8" x14ac:dyDescent="0.25">
      <c r="B46" s="8" t="s">
        <v>26</v>
      </c>
      <c r="C46" s="8">
        <f>+ABS(C38)+ABS(D38)</f>
        <v>0.87272727272727257</v>
      </c>
      <c r="D46" s="8"/>
      <c r="E46" s="8" t="s">
        <v>27</v>
      </c>
      <c r="F46" s="8"/>
      <c r="G46" s="8"/>
      <c r="H46" s="8"/>
    </row>
    <row r="47" spans="2:8" x14ac:dyDescent="0.25">
      <c r="B47" s="8" t="s">
        <v>28</v>
      </c>
      <c r="C47" s="9">
        <f>+MAX(C44:C46)</f>
        <v>1</v>
      </c>
      <c r="D47" s="8"/>
      <c r="E47" s="8"/>
      <c r="F47" s="8"/>
      <c r="G47" s="8"/>
      <c r="H47" s="8"/>
    </row>
    <row r="49" spans="2:16" x14ac:dyDescent="0.25">
      <c r="C49" s="10">
        <v>0</v>
      </c>
      <c r="D49" s="10">
        <v>1</v>
      </c>
      <c r="E49" s="10">
        <v>2</v>
      </c>
      <c r="F49" s="10">
        <v>3</v>
      </c>
      <c r="G49" s="10">
        <v>4</v>
      </c>
      <c r="H49" s="10">
        <v>5</v>
      </c>
      <c r="I49" s="10">
        <v>6</v>
      </c>
      <c r="J49" s="10">
        <v>7</v>
      </c>
      <c r="K49" s="10">
        <v>8</v>
      </c>
      <c r="L49" s="10">
        <v>9</v>
      </c>
      <c r="M49" s="10">
        <v>10</v>
      </c>
      <c r="N49" s="10">
        <v>11</v>
      </c>
      <c r="O49" s="10">
        <v>12</v>
      </c>
      <c r="P49" s="10">
        <v>13</v>
      </c>
    </row>
    <row r="50" spans="2:16" ht="15.75" x14ac:dyDescent="0.25">
      <c r="B50" s="11" t="s">
        <v>19</v>
      </c>
      <c r="C50" s="12">
        <v>0</v>
      </c>
      <c r="D50" s="12">
        <f>+$D$36*C51+ $E$36*C52+$F$36</f>
        <v>9230.7692307692305</v>
      </c>
      <c r="E50" s="12">
        <f t="shared" ref="E47:P50" si="0">+$D$36*D51+ $E$36*D52+$F$36</f>
        <v>4965.1425497579348</v>
      </c>
      <c r="F50" s="12">
        <f t="shared" si="0"/>
        <v>4176.9273652651809</v>
      </c>
      <c r="G50" s="12">
        <f t="shared" si="0"/>
        <v>4037.8301432990738</v>
      </c>
      <c r="H50" s="12">
        <f t="shared" si="0"/>
        <v>4015.0686585307085</v>
      </c>
      <c r="I50" s="12">
        <f>+$D$36*H51+ $E$36*H52+$F$36</f>
        <v>4011.853362558868</v>
      </c>
      <c r="J50" s="12">
        <f>+$D$36*I51+ $E$36*I52+$F$36</f>
        <v>4011.5558848591481</v>
      </c>
      <c r="K50" s="17">
        <f>+$D$36*J51+ $E$36*J52+$F$36</f>
        <v>4011.5842209617722</v>
      </c>
      <c r="L50" s="12">
        <f>+$D$36*K51+ $E$36*K52+$F$36</f>
        <v>4011.6119203829367</v>
      </c>
      <c r="M50" s="12">
        <f t="shared" si="0"/>
        <v>4011.6229293542638</v>
      </c>
      <c r="N50" s="12">
        <f t="shared" si="0"/>
        <v>4011.6264771873193</v>
      </c>
      <c r="O50" s="13">
        <f t="shared" si="0"/>
        <v>4011.6275156928341</v>
      </c>
      <c r="P50" s="12">
        <f t="shared" si="0"/>
        <v>4011.6278032988203</v>
      </c>
    </row>
    <row r="51" spans="2:16" ht="15.75" x14ac:dyDescent="0.25">
      <c r="B51" s="11" t="s">
        <v>20</v>
      </c>
      <c r="C51" s="12">
        <v>0</v>
      </c>
      <c r="D51" s="12">
        <f>+$C$37*D50+$E$37*C52+$F$37</f>
        <v>6081.5384615384619</v>
      </c>
      <c r="E51" s="12">
        <f t="shared" ref="E48:P51" si="1">+$C$37*E50+$E$37*D52+$F$37</f>
        <v>7038.0053792361487</v>
      </c>
      <c r="F51" s="12">
        <f t="shared" si="1"/>
        <v>7161.2088700970908</v>
      </c>
      <c r="G51" s="12">
        <f t="shared" si="1"/>
        <v>7168.3634316764546</v>
      </c>
      <c r="H51" s="12">
        <f t="shared" si="1"/>
        <v>7165.3722269155896</v>
      </c>
      <c r="I51" s="12">
        <f>+$C$37*I50+$E$37*H52+$F$37</f>
        <v>7163.6690927266463</v>
      </c>
      <c r="J51" s="12">
        <f>+$C$37*J50+$E$37*I52+$F$37</f>
        <v>7163.0550749598497</v>
      </c>
      <c r="K51" s="17">
        <f>+$C$37*K50+$E$37*J52+$F$37</f>
        <v>7162.8651632502833</v>
      </c>
      <c r="L51" s="12">
        <f>+$C$37*L50+$E$37*K52+$F$37</f>
        <v>7162.8108177689319</v>
      </c>
      <c r="M51" s="12">
        <f t="shared" si="1"/>
        <v>7162.7959812962481</v>
      </c>
      <c r="N51" s="12">
        <f t="shared" si="1"/>
        <v>7162.7920567222573</v>
      </c>
      <c r="O51" s="13">
        <f t="shared" si="1"/>
        <v>7162.7910417918592</v>
      </c>
      <c r="P51" s="12">
        <f t="shared" si="1"/>
        <v>7162.7907837387211</v>
      </c>
    </row>
    <row r="52" spans="2:16" ht="15.75" x14ac:dyDescent="0.25">
      <c r="B52" s="11" t="s">
        <v>21</v>
      </c>
      <c r="C52" s="12">
        <v>0</v>
      </c>
      <c r="D52" s="12">
        <f>+$C$38*D50+$D$38*D51+$F$38</f>
        <v>4007.2727272727261</v>
      </c>
      <c r="E52" s="12">
        <f t="shared" ref="E49:P52" si="2">+$C$38*E50+$D$38*E51+$F$38</f>
        <v>4881.5867768595026</v>
      </c>
      <c r="F52" s="12">
        <f t="shared" si="2"/>
        <v>5072.3462058602536</v>
      </c>
      <c r="G52" s="12">
        <f t="shared" si="2"/>
        <v>5113.9664449149632</v>
      </c>
      <c r="H52" s="12">
        <f t="shared" si="2"/>
        <v>5123.0472243450822</v>
      </c>
      <c r="I52" s="12">
        <f>+$C$38*I50+$D$38*I51+$F$38</f>
        <v>5125.0284853116536</v>
      </c>
      <c r="J52" s="12">
        <f>+$C$38*J50+$D$38*J51+$F$38</f>
        <v>5125.4607604316334</v>
      </c>
      <c r="K52" s="17">
        <f>+$C$38*K50+$D$38*K51+$F$38</f>
        <v>5125.5550750032644</v>
      </c>
      <c r="L52" s="12">
        <f t="shared" si="2"/>
        <v>5125.5756527279846</v>
      </c>
      <c r="M52" s="12">
        <f t="shared" si="2"/>
        <v>5125.580142413377</v>
      </c>
      <c r="N52" s="12">
        <f t="shared" si="2"/>
        <v>5125.5811219810994</v>
      </c>
      <c r="O52" s="13">
        <f t="shared" si="2"/>
        <v>5125.5813357049665</v>
      </c>
      <c r="P52" s="12">
        <f t="shared" si="2"/>
        <v>5125.5813823356284</v>
      </c>
    </row>
    <row r="55" spans="2:16" ht="15.75" x14ac:dyDescent="0.25">
      <c r="B55" s="14" t="s">
        <v>29</v>
      </c>
      <c r="C55" s="12">
        <f>ABS(D50-C50)</f>
        <v>9230.7692307692305</v>
      </c>
      <c r="D55" s="12">
        <f>ABS(E50-D50)</f>
        <v>4265.6266810112957</v>
      </c>
      <c r="E55" s="12">
        <f t="shared" ref="D52:O57" si="3">ABS(F50-E50)</f>
        <v>788.21518449275391</v>
      </c>
      <c r="F55" s="12">
        <f t="shared" si="3"/>
        <v>139.0972219661071</v>
      </c>
      <c r="G55" s="12">
        <f t="shared" si="3"/>
        <v>22.761484768365335</v>
      </c>
      <c r="H55" s="12">
        <f>ABS(I50-H50)</f>
        <v>3.2152959718405327</v>
      </c>
      <c r="I55" s="12">
        <f>ABS(J50-I50)</f>
        <v>0.29747769971982052</v>
      </c>
      <c r="J55" s="12">
        <f>ABS(K50-J50)</f>
        <v>2.8336102624052728E-2</v>
      </c>
      <c r="K55" s="12">
        <f>ABS(L50-K50)</f>
        <v>2.769942116447055E-2</v>
      </c>
      <c r="L55" s="12">
        <f t="shared" si="3"/>
        <v>1.100897132710088E-2</v>
      </c>
      <c r="M55" s="12">
        <f t="shared" si="3"/>
        <v>3.5478330555633875E-3</v>
      </c>
      <c r="N55" s="12">
        <f t="shared" si="3"/>
        <v>1.0385055147708044E-3</v>
      </c>
      <c r="O55" s="12">
        <f t="shared" si="3"/>
        <v>2.8760598615917843E-4</v>
      </c>
    </row>
    <row r="56" spans="2:16" ht="15.75" x14ac:dyDescent="0.25">
      <c r="B56" s="14" t="s">
        <v>30</v>
      </c>
      <c r="C56" s="12">
        <f>ABS(D51-C51)</f>
        <v>6081.5384615384619</v>
      </c>
      <c r="D56" s="12">
        <f t="shared" si="3"/>
        <v>956.46691769768677</v>
      </c>
      <c r="E56" s="12">
        <f t="shared" si="3"/>
        <v>123.20349086094211</v>
      </c>
      <c r="F56" s="12">
        <f t="shared" si="3"/>
        <v>7.1545615793638717</v>
      </c>
      <c r="G56" s="12">
        <f t="shared" si="3"/>
        <v>2.9912047608650028</v>
      </c>
      <c r="H56" s="12">
        <f>ABS(I51-H51)</f>
        <v>1.7031341889432952</v>
      </c>
      <c r="I56" s="12">
        <f>ABS(J51-I51)</f>
        <v>0.61401776679667819</v>
      </c>
      <c r="J56" s="12">
        <f>ABS(K51-J51)</f>
        <v>0.18991170956633141</v>
      </c>
      <c r="K56" s="12">
        <f>ABS(L51-K51)</f>
        <v>5.4345481351447233E-2</v>
      </c>
      <c r="L56" s="12">
        <f t="shared" si="3"/>
        <v>1.4836472683782631E-2</v>
      </c>
      <c r="M56" s="12">
        <f t="shared" si="3"/>
        <v>3.9245739908437827E-3</v>
      </c>
      <c r="N56" s="12">
        <f t="shared" si="3"/>
        <v>1.0149303980142577E-3</v>
      </c>
      <c r="O56" s="12">
        <f t="shared" si="3"/>
        <v>2.5805313816817943E-4</v>
      </c>
    </row>
    <row r="57" spans="2:16" ht="15.75" x14ac:dyDescent="0.25">
      <c r="B57" s="14" t="s">
        <v>31</v>
      </c>
      <c r="C57" s="12">
        <f>ABS(D52-C52)</f>
        <v>4007.2727272727261</v>
      </c>
      <c r="D57" s="12">
        <f t="shared" si="3"/>
        <v>874.31404958677649</v>
      </c>
      <c r="E57" s="12">
        <f t="shared" si="3"/>
        <v>190.75942900075097</v>
      </c>
      <c r="F57" s="12">
        <f t="shared" si="3"/>
        <v>41.6202390547096</v>
      </c>
      <c r="G57" s="12">
        <f t="shared" si="3"/>
        <v>9.080779430119037</v>
      </c>
      <c r="H57" s="12">
        <f>ABS(I52-H52)</f>
        <v>1.9812609665714263</v>
      </c>
      <c r="I57" s="12">
        <f>ABS(J52-I52)</f>
        <v>0.43227511997974943</v>
      </c>
      <c r="J57" s="12">
        <f>ABS(K52-J52)</f>
        <v>9.4314571631002764E-2</v>
      </c>
      <c r="K57" s="12">
        <f>ABS(L52-K52)</f>
        <v>2.0577724720169499E-2</v>
      </c>
      <c r="L57" s="12">
        <f t="shared" si="3"/>
        <v>4.4896853924001334E-3</v>
      </c>
      <c r="M57" s="12">
        <f t="shared" si="3"/>
        <v>9.7956772242469015E-4</v>
      </c>
      <c r="N57" s="12">
        <f t="shared" si="3"/>
        <v>2.1372386709117563E-4</v>
      </c>
      <c r="O57" s="12">
        <f t="shared" si="3"/>
        <v>4.6630661927338224E-5</v>
      </c>
    </row>
    <row r="58" spans="2:16" x14ac:dyDescent="0.25"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</row>
    <row r="59" spans="2:16" ht="15.75" x14ac:dyDescent="0.25">
      <c r="B59" s="14" t="s">
        <v>32</v>
      </c>
      <c r="C59" s="12">
        <f>MAX(C55:C57)</f>
        <v>9230.7692307692305</v>
      </c>
      <c r="D59" s="12">
        <f t="shared" ref="D56:O59" si="4">MAX(D55:D57)</f>
        <v>4265.6266810112957</v>
      </c>
      <c r="E59" s="12">
        <f t="shared" si="4"/>
        <v>788.21518449275391</v>
      </c>
      <c r="F59" s="12">
        <f t="shared" si="4"/>
        <v>139.0972219661071</v>
      </c>
      <c r="G59" s="12">
        <f t="shared" si="4"/>
        <v>22.761484768365335</v>
      </c>
      <c r="H59" s="12">
        <f t="shared" si="4"/>
        <v>3.2152959718405327</v>
      </c>
      <c r="I59" s="12">
        <f>MAX(I55:I57)</f>
        <v>0.61401776679667819</v>
      </c>
      <c r="J59" s="12">
        <f>MAX(J55:J57)</f>
        <v>0.18991170956633141</v>
      </c>
      <c r="K59" s="12">
        <f>MAX(K55:K57)</f>
        <v>5.4345481351447233E-2</v>
      </c>
      <c r="L59" s="12">
        <f t="shared" si="4"/>
        <v>1.4836472683782631E-2</v>
      </c>
      <c r="M59" s="12">
        <f t="shared" si="4"/>
        <v>3.9245739908437827E-3</v>
      </c>
      <c r="N59" s="12">
        <f t="shared" si="4"/>
        <v>1.0385055147708044E-3</v>
      </c>
      <c r="O59" s="12">
        <f t="shared" si="4"/>
        <v>2.8760598615917843E-4</v>
      </c>
    </row>
    <row r="62" spans="2:16" x14ac:dyDescent="0.25">
      <c r="B62" t="s">
        <v>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2024-09-19T01:23:38Z</dcterms:created>
  <dcterms:modified xsi:type="dcterms:W3CDTF">2024-09-19T01:59:11Z</dcterms:modified>
</cp:coreProperties>
</file>