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morrison/Desktop/opuntia_arthropods/E20-258_cactoblastis pheromone trapping/MS/tables/"/>
    </mc:Choice>
  </mc:AlternateContent>
  <xr:revisionPtr revIDLastSave="0" documentId="13_ncr:1_{80A844FD-E038-0F46-B2F2-330C062AFED6}" xr6:coauthVersionLast="47" xr6:coauthVersionMax="47" xr10:uidLastSave="{00000000-0000-0000-0000-000000000000}"/>
  <bookViews>
    <workbookView xWindow="13480" yWindow="500" windowWidth="15320" windowHeight="17500" firstSheet="2" activeTab="3" xr2:uid="{B02480F1-C4AF-694B-A041-94680394254A}"/>
  </bookViews>
  <sheets>
    <sheet name="A. all distances per year" sheetId="1" r:id="rId1"/>
    <sheet name="B. focal distance totals p year" sheetId="2" r:id="rId2"/>
    <sheet name="C. distances per generation" sheetId="5" r:id="rId3"/>
    <sheet name="D. 2020 distance to Mexcio" sheetId="4" r:id="rId4"/>
    <sheet name="E. area occupied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C10" i="3"/>
  <c r="C8" i="3"/>
  <c r="C7" i="3"/>
  <c r="C6" i="3"/>
  <c r="C5" i="3"/>
  <c r="C4" i="3"/>
  <c r="C3" i="3"/>
  <c r="B10" i="4"/>
  <c r="B14" i="4" s="1"/>
  <c r="C18" i="5"/>
  <c r="C19" i="5" s="1"/>
  <c r="B18" i="5"/>
  <c r="B19" i="5" s="1"/>
  <c r="C16" i="5"/>
  <c r="C17" i="5" s="1"/>
  <c r="B16" i="5"/>
  <c r="B17" i="5" s="1"/>
  <c r="C14" i="5"/>
  <c r="C15" i="5" s="1"/>
  <c r="B14" i="5"/>
  <c r="B20" i="5" s="1"/>
  <c r="B21" i="5" s="1"/>
  <c r="C12" i="5"/>
  <c r="B12" i="5"/>
  <c r="B13" i="5" s="1"/>
  <c r="C2" i="5"/>
  <c r="C3" i="5" s="1"/>
  <c r="C4" i="5"/>
  <c r="C5" i="5" s="1"/>
  <c r="C6" i="5"/>
  <c r="C8" i="5"/>
  <c r="B8" i="5"/>
  <c r="B9" i="5" s="1"/>
  <c r="B6" i="5"/>
  <c r="B7" i="5" s="1"/>
  <c r="B4" i="5"/>
  <c r="B2" i="5"/>
  <c r="B3" i="5" s="1"/>
  <c r="C7" i="5"/>
  <c r="B5" i="5"/>
  <c r="B10" i="5"/>
  <c r="B11" i="5" s="1"/>
  <c r="C19" i="2"/>
  <c r="B19" i="2"/>
  <c r="C17" i="2"/>
  <c r="B17" i="2"/>
  <c r="C15" i="2"/>
  <c r="B15" i="2"/>
  <c r="C13" i="2"/>
  <c r="C20" i="2" s="1"/>
  <c r="C21" i="2" s="1"/>
  <c r="B13" i="2"/>
  <c r="C10" i="2"/>
  <c r="B10" i="2"/>
  <c r="B11" i="2" s="1"/>
  <c r="C9" i="2"/>
  <c r="C7" i="2"/>
  <c r="C5" i="2"/>
  <c r="C3" i="2"/>
  <c r="B9" i="2"/>
  <c r="B7" i="2"/>
  <c r="B5" i="2"/>
  <c r="B3" i="2"/>
  <c r="I11" i="1"/>
  <c r="I16" i="1"/>
  <c r="J16" i="1"/>
  <c r="J11" i="1"/>
  <c r="H11" i="1"/>
  <c r="H16" i="1"/>
  <c r="B16" i="1"/>
  <c r="B21" i="1"/>
  <c r="G16" i="1"/>
  <c r="F16" i="1"/>
  <c r="G11" i="1"/>
  <c r="F11" i="1"/>
  <c r="E16" i="1"/>
  <c r="E11" i="1"/>
  <c r="D21" i="1"/>
  <c r="D16" i="1"/>
  <c r="D11" i="1"/>
  <c r="C21" i="1"/>
  <c r="C16" i="1"/>
  <c r="C11" i="1"/>
  <c r="B11" i="1"/>
  <c r="B6" i="1"/>
  <c r="B13" i="4" l="1"/>
  <c r="C20" i="5"/>
  <c r="C21" i="5" s="1"/>
  <c r="B15" i="5"/>
  <c r="C13" i="5"/>
  <c r="C10" i="5"/>
  <c r="C11" i="5" s="1"/>
  <c r="C9" i="5"/>
  <c r="B20" i="2"/>
  <c r="B21" i="2" s="1"/>
  <c r="C11" i="2"/>
</calcChain>
</file>

<file path=xl/sharedStrings.xml><?xml version="1.0" encoding="utf-8"?>
<sst xmlns="http://schemas.openxmlformats.org/spreadsheetml/2006/main" count="371" uniqueCount="105">
  <si>
    <t>N_1</t>
  </si>
  <si>
    <t>N_avg</t>
  </si>
  <si>
    <t>N_2</t>
  </si>
  <si>
    <t>N_3</t>
  </si>
  <si>
    <t>N_4</t>
  </si>
  <si>
    <t>NE_1</t>
  </si>
  <si>
    <t>NA</t>
  </si>
  <si>
    <t>S_1</t>
  </si>
  <si>
    <t>S_2</t>
  </si>
  <si>
    <t>S_3</t>
  </si>
  <si>
    <t>S_4</t>
  </si>
  <si>
    <t>S_avg</t>
  </si>
  <si>
    <t>SW_1</t>
  </si>
  <si>
    <t>SW_2</t>
  </si>
  <si>
    <t>SW_3</t>
  </si>
  <si>
    <t>SW_4</t>
  </si>
  <si>
    <t>SW_avg</t>
  </si>
  <si>
    <t>W_1</t>
  </si>
  <si>
    <t>W_2</t>
  </si>
  <si>
    <t>W_3</t>
  </si>
  <si>
    <t>W_4</t>
  </si>
  <si>
    <t>W_avg</t>
  </si>
  <si>
    <t>NW_1</t>
  </si>
  <si>
    <t>NW_2</t>
  </si>
  <si>
    <t>NW_3</t>
  </si>
  <si>
    <t>NW_4</t>
  </si>
  <si>
    <t>NW_avg</t>
  </si>
  <si>
    <t>NE_2</t>
  </si>
  <si>
    <t>NE_3</t>
  </si>
  <si>
    <t>NE_4</t>
  </si>
  <si>
    <t>NE_avg</t>
  </si>
  <si>
    <t>E_1</t>
  </si>
  <si>
    <t>E_2</t>
  </si>
  <si>
    <t>E_3</t>
  </si>
  <si>
    <t>E_4</t>
  </si>
  <si>
    <t>E_avg</t>
  </si>
  <si>
    <t>SE_1</t>
  </si>
  <si>
    <t>SE_2</t>
  </si>
  <si>
    <t>SE_3</t>
  </si>
  <si>
    <t>SE_4</t>
  </si>
  <si>
    <t>SE_avg</t>
  </si>
  <si>
    <t>at coast</t>
  </si>
  <si>
    <t>at at coast</t>
  </si>
  <si>
    <t>SW_1_per year</t>
  </si>
  <si>
    <t>SW_2_per_year</t>
  </si>
  <si>
    <t>SW_3_per_year</t>
  </si>
  <si>
    <t>SW_4_per_year</t>
  </si>
  <si>
    <t>toMexico_1</t>
  </si>
  <si>
    <t>toMexico_2</t>
  </si>
  <si>
    <t>toMexico_3</t>
  </si>
  <si>
    <t>toMexico_4</t>
  </si>
  <si>
    <t>toMexico_5</t>
  </si>
  <si>
    <t>toMexico_avg</t>
  </si>
  <si>
    <t>W_4_per year</t>
  </si>
  <si>
    <t>W_2_per year</t>
  </si>
  <si>
    <t>W_3_per year</t>
  </si>
  <si>
    <t>SW_1_Cc generation</t>
  </si>
  <si>
    <t>SW_4_annual_avg</t>
  </si>
  <si>
    <t>SW_3_annual_avg</t>
  </si>
  <si>
    <t>SW_2_annual_avg</t>
  </si>
  <si>
    <t>SW_1_annual_avg</t>
  </si>
  <si>
    <t>W_1_annual_avg</t>
  </si>
  <si>
    <t>W_2_annual_avg</t>
  </si>
  <si>
    <t>W_3_annual_avg</t>
  </si>
  <si>
    <t>W_4_annual_avg</t>
  </si>
  <si>
    <t>toMexico_6</t>
  </si>
  <si>
    <t>toMexico_7</t>
  </si>
  <si>
    <t>toMexico_8</t>
  </si>
  <si>
    <t>Estimated arrival in mexico (years)</t>
  </si>
  <si>
    <t xml:space="preserve">ArrivetoMexico_at 2017-20 annual rate </t>
  </si>
  <si>
    <t xml:space="preserve">ArrivetoMexico_at 2020-23 annual rate </t>
  </si>
  <si>
    <t>SW_2_Cc_generations</t>
  </si>
  <si>
    <t>SW_3_Cc_generations</t>
  </si>
  <si>
    <t>SW_4_Cc_generations</t>
  </si>
  <si>
    <t>SW_avg_Cc_generations</t>
  </si>
  <si>
    <t>SW_1_Cc_generations</t>
  </si>
  <si>
    <t>W_2_Cc_generations</t>
  </si>
  <si>
    <t>W_3_Cc_generations</t>
  </si>
  <si>
    <t>W_4_Cc_generations</t>
  </si>
  <si>
    <t>SW_annual_avg</t>
  </si>
  <si>
    <t>W_annual_avg</t>
  </si>
  <si>
    <t>SW_avg_per_year</t>
  </si>
  <si>
    <t>W_avg per_year</t>
  </si>
  <si>
    <t>W_avg_Cc_generations</t>
  </si>
  <si>
    <t>2017-2020 (km)</t>
  </si>
  <si>
    <t xml:space="preserve">distance vectors </t>
  </si>
  <si>
    <t>2020-2023 (km)</t>
  </si>
  <si>
    <t>2017-2018 (km)</t>
  </si>
  <si>
    <t>2018-2019 (km)</t>
  </si>
  <si>
    <t>2019-2020 (km)</t>
  </si>
  <si>
    <t>2020-2021 (km)</t>
  </si>
  <si>
    <t>2021-2022 (km)</t>
  </si>
  <si>
    <t>2022-2023 (km)</t>
  </si>
  <si>
    <t>2017-2023 (km)</t>
  </si>
  <si>
    <t>distance vectors</t>
  </si>
  <si>
    <t>from SW corner 2020 range (km)</t>
  </si>
  <si>
    <t>* meaured as straight line distances from points around SW corner of 2020 range edge due SW to Mexican border</t>
  </si>
  <si>
    <t>* meaured as annual, and per C. cactorum generation, straight line distances to the SW and W.</t>
  </si>
  <si>
    <t>* meaured as straight line total, and annual, distances to the SW and W.</t>
  </si>
  <si>
    <t>* meaured as straight line distances dispersed year-year (columns B-G), over two four-year periods (H and I), and total.</t>
  </si>
  <si>
    <t>* NA = Distance travled in this direction not known because Cactoblastis cactorum pheromone traps not set beyond previous year range extent</t>
  </si>
  <si>
    <t xml:space="preserve">* at coast = Cactoblastis cactorum reached coast by this year - thus,  distance traveled not measurable </t>
  </si>
  <si>
    <t>Year</t>
  </si>
  <si>
    <t>Range area (km^2)</t>
  </si>
  <si>
    <t>Percent increase from previous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</si>
</sst>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2" fontId="1" fillId="0" borderId="2" xfId="0" applyNumberFormat="1" applyFont="1" applyBorder="1" applyAlignment="1">
      <alignment horizontal="left"/>
    </xf>
    <xf numFmtId="2" fontId="1" fillId="0" borderId="6" xfId="0" applyNumberFormat="1" applyFont="1" applyBorder="1" applyAlignment="1">
      <alignment horizontal="left"/>
    </xf>
    <xf numFmtId="2" fontId="1" fillId="0" borderId="4" xfId="0" applyNumberFormat="1" applyFont="1" applyBorder="1" applyAlignment="1">
      <alignment horizontal="left"/>
    </xf>
    <xf numFmtId="2" fontId="0" fillId="0" borderId="7" xfId="0" applyNumberFormat="1" applyBorder="1" applyAlignment="1">
      <alignment horizontal="left"/>
    </xf>
    <xf numFmtId="2" fontId="0" fillId="0" borderId="6" xfId="0" applyNumberFormat="1" applyBorder="1" applyAlignment="1">
      <alignment horizontal="left"/>
    </xf>
    <xf numFmtId="2" fontId="0" fillId="0" borderId="8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9" xfId="0" applyBorder="1" applyAlignment="1">
      <alignment horizontal="left"/>
    </xf>
    <xf numFmtId="2" fontId="1" fillId="0" borderId="5" xfId="0" applyNumberFormat="1" applyFont="1" applyBorder="1" applyAlignment="1">
      <alignment horizontal="left"/>
    </xf>
    <xf numFmtId="2" fontId="1" fillId="0" borderId="12" xfId="0" applyNumberFormat="1" applyFont="1" applyBorder="1" applyAlignment="1">
      <alignment horizontal="left"/>
    </xf>
    <xf numFmtId="2" fontId="0" fillId="0" borderId="13" xfId="0" applyNumberFormat="1" applyBorder="1" applyAlignment="1">
      <alignment horizontal="left"/>
    </xf>
    <xf numFmtId="2" fontId="0" fillId="0" borderId="14" xfId="0" applyNumberFormat="1" applyBorder="1" applyAlignment="1">
      <alignment horizontal="left"/>
    </xf>
    <xf numFmtId="2" fontId="1" fillId="0" borderId="14" xfId="0" applyNumberFormat="1" applyFont="1" applyBorder="1" applyAlignment="1">
      <alignment horizontal="left"/>
    </xf>
    <xf numFmtId="2" fontId="1" fillId="0" borderId="15" xfId="0" applyNumberFormat="1" applyFont="1" applyBorder="1" applyAlignment="1">
      <alignment horizontal="left"/>
    </xf>
    <xf numFmtId="2" fontId="0" fillId="0" borderId="0" xfId="0" applyNumberFormat="1"/>
    <xf numFmtId="0" fontId="1" fillId="0" borderId="0" xfId="0" applyFont="1"/>
    <xf numFmtId="2" fontId="1" fillId="0" borderId="18" xfId="0" applyNumberFormat="1" applyFont="1" applyBorder="1" applyAlignment="1">
      <alignment horizontal="left"/>
    </xf>
    <xf numFmtId="2" fontId="0" fillId="0" borderId="12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2" fontId="0" fillId="0" borderId="2" xfId="0" applyNumberFormat="1" applyBorder="1" applyAlignment="1">
      <alignment horizontal="left"/>
    </xf>
    <xf numFmtId="2" fontId="0" fillId="0" borderId="3" xfId="0" applyNumberFormat="1" applyBorder="1" applyAlignment="1">
      <alignment horizontal="left"/>
    </xf>
    <xf numFmtId="2" fontId="1" fillId="0" borderId="7" xfId="0" applyNumberFormat="1" applyFont="1" applyBorder="1" applyAlignment="1">
      <alignment horizontal="left"/>
    </xf>
    <xf numFmtId="2" fontId="0" fillId="0" borderId="0" xfId="0" applyNumberFormat="1" applyAlignment="1">
      <alignment horizontal="left"/>
    </xf>
    <xf numFmtId="2" fontId="1" fillId="0" borderId="0" xfId="0" applyNumberFormat="1" applyFont="1" applyAlignment="1">
      <alignment horizontal="left"/>
    </xf>
    <xf numFmtId="2" fontId="0" fillId="0" borderId="15" xfId="0" applyNumberFormat="1" applyBorder="1" applyAlignment="1">
      <alignment horizontal="left"/>
    </xf>
    <xf numFmtId="2" fontId="0" fillId="0" borderId="23" xfId="0" applyNumberFormat="1" applyBorder="1" applyAlignment="1">
      <alignment horizontal="left"/>
    </xf>
    <xf numFmtId="2" fontId="0" fillId="0" borderId="24" xfId="0" applyNumberFormat="1" applyBorder="1" applyAlignment="1">
      <alignment horizontal="left"/>
    </xf>
    <xf numFmtId="2" fontId="3" fillId="0" borderId="2" xfId="0" applyNumberFormat="1" applyFont="1" applyBorder="1" applyAlignment="1">
      <alignment horizontal="left"/>
    </xf>
    <xf numFmtId="2" fontId="1" fillId="0" borderId="23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/>
    <xf numFmtId="2" fontId="1" fillId="0" borderId="26" xfId="0" applyNumberFormat="1" applyFont="1" applyBorder="1" applyAlignment="1">
      <alignment horizontal="left"/>
    </xf>
    <xf numFmtId="2" fontId="0" fillId="0" borderId="20" xfId="0" applyNumberFormat="1" applyBorder="1" applyAlignment="1">
      <alignment horizontal="left"/>
    </xf>
    <xf numFmtId="2" fontId="0" fillId="0" borderId="22" xfId="0" applyNumberFormat="1" applyBorder="1" applyAlignment="1">
      <alignment horizontal="left"/>
    </xf>
    <xf numFmtId="2" fontId="1" fillId="0" borderId="22" xfId="0" applyNumberFormat="1" applyFont="1" applyBorder="1" applyAlignment="1">
      <alignment horizontal="left"/>
    </xf>
    <xf numFmtId="2" fontId="0" fillId="0" borderId="27" xfId="0" applyNumberFormat="1" applyBorder="1" applyAlignment="1">
      <alignment horizontal="left"/>
    </xf>
    <xf numFmtId="2" fontId="1" fillId="0" borderId="28" xfId="0" applyNumberFormat="1" applyFont="1" applyBorder="1" applyAlignment="1">
      <alignment horizontal="left"/>
    </xf>
    <xf numFmtId="2" fontId="0" fillId="0" borderId="29" xfId="0" applyNumberFormat="1" applyBorder="1" applyAlignment="1">
      <alignment horizontal="left"/>
    </xf>
    <xf numFmtId="2" fontId="0" fillId="0" borderId="30" xfId="0" applyNumberFormat="1" applyBorder="1" applyAlignment="1">
      <alignment horizontal="left"/>
    </xf>
    <xf numFmtId="2" fontId="1" fillId="0" borderId="30" xfId="0" applyNumberFormat="1" applyFont="1" applyBorder="1" applyAlignment="1">
      <alignment horizontal="left"/>
    </xf>
    <xf numFmtId="2" fontId="0" fillId="0" borderId="31" xfId="0" applyNumberFormat="1" applyBorder="1" applyAlignment="1">
      <alignment horizontal="left"/>
    </xf>
    <xf numFmtId="2" fontId="0" fillId="0" borderId="18" xfId="0" applyNumberForma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8" xfId="0" applyBorder="1" applyAlignment="1">
      <alignment horizontal="left"/>
    </xf>
    <xf numFmtId="0" fontId="4" fillId="0" borderId="0" xfId="0" applyFont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5" xfId="0" applyBorder="1" applyAlignment="1">
      <alignment horizontal="left"/>
    </xf>
    <xf numFmtId="2" fontId="1" fillId="0" borderId="19" xfId="0" applyNumberFormat="1" applyFont="1" applyBorder="1" applyAlignment="1">
      <alignment horizontal="left"/>
    </xf>
    <xf numFmtId="2" fontId="0" fillId="0" borderId="21" xfId="0" applyNumberFormat="1" applyBorder="1" applyAlignment="1">
      <alignment horizontal="left"/>
    </xf>
    <xf numFmtId="2" fontId="0" fillId="0" borderId="17" xfId="0" applyNumberFormat="1" applyBorder="1" applyAlignment="1">
      <alignment horizontal="left"/>
    </xf>
    <xf numFmtId="2" fontId="0" fillId="0" borderId="16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288C7-5B16-4D46-B77F-EE41E864EF87}">
  <dimension ref="A1:M44"/>
  <sheetViews>
    <sheetView zoomScale="94" zoomScaleNormal="94" workbookViewId="0">
      <selection activeCell="C36" sqref="C36"/>
    </sheetView>
  </sheetViews>
  <sheetFormatPr baseColWidth="10" defaultRowHeight="16" x14ac:dyDescent="0.2"/>
  <cols>
    <col min="1" max="1" width="15" style="32" bestFit="1" customWidth="1"/>
    <col min="2" max="7" width="14.33203125" style="8" bestFit="1" customWidth="1"/>
    <col min="8" max="10" width="14.33203125" style="25" bestFit="1" customWidth="1"/>
    <col min="11" max="16384" width="10.83203125" style="8"/>
  </cols>
  <sheetData>
    <row r="1" spans="1:13" s="32" customFormat="1" x14ac:dyDescent="0.2">
      <c r="A1" s="11" t="s">
        <v>85</v>
      </c>
      <c r="B1" s="24" t="s">
        <v>87</v>
      </c>
      <c r="C1" s="3" t="s">
        <v>88</v>
      </c>
      <c r="D1" s="24" t="s">
        <v>89</v>
      </c>
      <c r="E1" s="3" t="s">
        <v>90</v>
      </c>
      <c r="F1" s="24" t="s">
        <v>91</v>
      </c>
      <c r="G1" s="3" t="s">
        <v>92</v>
      </c>
      <c r="H1" s="39" t="s">
        <v>84</v>
      </c>
      <c r="I1" s="12" t="s">
        <v>86</v>
      </c>
      <c r="J1" s="34" t="s">
        <v>93</v>
      </c>
      <c r="L1" s="26"/>
      <c r="M1" s="26"/>
    </row>
    <row r="2" spans="1:13" x14ac:dyDescent="0.2">
      <c r="A2" s="23" t="s">
        <v>7</v>
      </c>
      <c r="B2" s="6">
        <v>16.940000000000001</v>
      </c>
      <c r="C2" s="7" t="s">
        <v>42</v>
      </c>
      <c r="D2" s="6" t="s">
        <v>41</v>
      </c>
      <c r="E2" s="7" t="s">
        <v>41</v>
      </c>
      <c r="F2" s="6" t="s">
        <v>41</v>
      </c>
      <c r="G2" s="7" t="s">
        <v>41</v>
      </c>
      <c r="H2" s="40" t="s">
        <v>41</v>
      </c>
      <c r="I2" s="13" t="s">
        <v>41</v>
      </c>
      <c r="J2" s="35" t="s">
        <v>41</v>
      </c>
    </row>
    <row r="3" spans="1:13" x14ac:dyDescent="0.2">
      <c r="A3" s="22" t="s">
        <v>8</v>
      </c>
      <c r="B3" s="5">
        <v>15.43</v>
      </c>
      <c r="C3" s="25" t="s">
        <v>41</v>
      </c>
      <c r="D3" s="5" t="s">
        <v>41</v>
      </c>
      <c r="E3" s="25" t="s">
        <v>41</v>
      </c>
      <c r="F3" s="5" t="s">
        <v>41</v>
      </c>
      <c r="G3" s="25" t="s">
        <v>41</v>
      </c>
      <c r="H3" s="41" t="s">
        <v>41</v>
      </c>
      <c r="I3" s="14" t="s">
        <v>41</v>
      </c>
      <c r="J3" s="36" t="s">
        <v>41</v>
      </c>
    </row>
    <row r="4" spans="1:13" x14ac:dyDescent="0.2">
      <c r="A4" s="22" t="s">
        <v>9</v>
      </c>
      <c r="B4" s="5">
        <v>18.63</v>
      </c>
      <c r="C4" s="25" t="s">
        <v>41</v>
      </c>
      <c r="D4" s="5" t="s">
        <v>41</v>
      </c>
      <c r="E4" s="25" t="s">
        <v>41</v>
      </c>
      <c r="F4" s="5" t="s">
        <v>41</v>
      </c>
      <c r="G4" s="25" t="s">
        <v>41</v>
      </c>
      <c r="H4" s="41" t="s">
        <v>41</v>
      </c>
      <c r="I4" s="14" t="s">
        <v>41</v>
      </c>
      <c r="J4" s="36" t="s">
        <v>41</v>
      </c>
    </row>
    <row r="5" spans="1:13" x14ac:dyDescent="0.2">
      <c r="A5" s="22" t="s">
        <v>10</v>
      </c>
      <c r="B5" s="5">
        <v>20.88</v>
      </c>
      <c r="C5" s="25" t="s">
        <v>41</v>
      </c>
      <c r="D5" s="5" t="s">
        <v>41</v>
      </c>
      <c r="E5" s="25" t="s">
        <v>41</v>
      </c>
      <c r="F5" s="5" t="s">
        <v>41</v>
      </c>
      <c r="G5" s="25" t="s">
        <v>41</v>
      </c>
      <c r="H5" s="41" t="s">
        <v>41</v>
      </c>
      <c r="I5" s="14" t="s">
        <v>41</v>
      </c>
      <c r="J5" s="36" t="s">
        <v>41</v>
      </c>
    </row>
    <row r="6" spans="1:13" x14ac:dyDescent="0.2">
      <c r="A6" s="1" t="s">
        <v>11</v>
      </c>
      <c r="B6" s="2">
        <f>AVERAGE(B2:B5)</f>
        <v>17.97</v>
      </c>
      <c r="C6" s="25" t="s">
        <v>41</v>
      </c>
      <c r="D6" s="5" t="s">
        <v>41</v>
      </c>
      <c r="E6" s="25" t="s">
        <v>41</v>
      </c>
      <c r="F6" s="5" t="s">
        <v>41</v>
      </c>
      <c r="G6" s="25" t="s">
        <v>41</v>
      </c>
      <c r="H6" s="41" t="s">
        <v>41</v>
      </c>
      <c r="I6" s="14" t="s">
        <v>41</v>
      </c>
      <c r="J6" s="36" t="s">
        <v>41</v>
      </c>
    </row>
    <row r="7" spans="1:13" x14ac:dyDescent="0.2">
      <c r="A7" s="23" t="s">
        <v>12</v>
      </c>
      <c r="B7" s="6">
        <v>126.96</v>
      </c>
      <c r="C7" s="7">
        <v>27.25</v>
      </c>
      <c r="D7" s="6">
        <v>12.9</v>
      </c>
      <c r="E7" s="7">
        <v>21.83</v>
      </c>
      <c r="F7" s="6">
        <v>35.200000000000003</v>
      </c>
      <c r="G7" s="7">
        <v>3.04</v>
      </c>
      <c r="H7" s="40">
        <v>188.2</v>
      </c>
      <c r="I7" s="13">
        <v>55.44</v>
      </c>
      <c r="J7" s="35">
        <v>215.35</v>
      </c>
    </row>
    <row r="8" spans="1:13" x14ac:dyDescent="0.2">
      <c r="A8" s="22" t="s">
        <v>13</v>
      </c>
      <c r="B8" s="5">
        <v>121.56</v>
      </c>
      <c r="C8" s="25">
        <v>37.06</v>
      </c>
      <c r="D8" s="5">
        <v>41.33</v>
      </c>
      <c r="E8" s="25">
        <v>16.14</v>
      </c>
      <c r="F8" s="5">
        <v>28.58</v>
      </c>
      <c r="G8" s="25">
        <v>2.56</v>
      </c>
      <c r="H8" s="41">
        <v>183.64</v>
      </c>
      <c r="I8" s="14">
        <v>33.64</v>
      </c>
      <c r="J8" s="36">
        <v>221.23</v>
      </c>
    </row>
    <row r="9" spans="1:13" x14ac:dyDescent="0.2">
      <c r="A9" s="22" t="s">
        <v>14</v>
      </c>
      <c r="B9" s="5">
        <v>124.75</v>
      </c>
      <c r="C9" s="25">
        <v>42.96</v>
      </c>
      <c r="D9" s="5">
        <v>5.46</v>
      </c>
      <c r="E9" s="25">
        <v>11.29</v>
      </c>
      <c r="F9" s="5">
        <v>17.93</v>
      </c>
      <c r="G9" s="25">
        <v>3.42</v>
      </c>
      <c r="H9" s="41">
        <v>183.65</v>
      </c>
      <c r="I9" s="14">
        <v>22.83</v>
      </c>
      <c r="J9" s="36">
        <v>226.41</v>
      </c>
    </row>
    <row r="10" spans="1:13" x14ac:dyDescent="0.2">
      <c r="A10" s="22" t="s">
        <v>15</v>
      </c>
      <c r="B10" s="5">
        <v>134.41</v>
      </c>
      <c r="C10" s="25">
        <v>39.479999999999997</v>
      </c>
      <c r="D10" s="5">
        <v>25.3</v>
      </c>
      <c r="E10" s="25">
        <v>7.69</v>
      </c>
      <c r="F10" s="5">
        <v>9.85</v>
      </c>
      <c r="G10" s="25">
        <v>3.64</v>
      </c>
      <c r="H10" s="41">
        <v>183.63</v>
      </c>
      <c r="I10" s="14">
        <v>8.6999999999999993</v>
      </c>
      <c r="J10" s="36">
        <v>230.11</v>
      </c>
    </row>
    <row r="11" spans="1:13" x14ac:dyDescent="0.2">
      <c r="A11" s="1" t="s">
        <v>16</v>
      </c>
      <c r="B11" s="2">
        <f t="shared" ref="B11:G11" si="0">AVERAGE(B7:B10)</f>
        <v>126.91999999999999</v>
      </c>
      <c r="C11" s="26">
        <f t="shared" si="0"/>
        <v>36.6875</v>
      </c>
      <c r="D11" s="2">
        <f t="shared" si="0"/>
        <v>21.247499999999999</v>
      </c>
      <c r="E11" s="26">
        <f t="shared" si="0"/>
        <v>14.237499999999999</v>
      </c>
      <c r="F11" s="2">
        <f t="shared" si="0"/>
        <v>22.89</v>
      </c>
      <c r="G11" s="26">
        <f t="shared" si="0"/>
        <v>3.165</v>
      </c>
      <c r="H11" s="42">
        <f>AVERAGE(H7:H10)</f>
        <v>184.78</v>
      </c>
      <c r="I11" s="15">
        <f>AVERAGE(I7:I10)</f>
        <v>30.1525</v>
      </c>
      <c r="J11" s="37">
        <f>AVERAGE(J7:J10)</f>
        <v>223.27500000000001</v>
      </c>
    </row>
    <row r="12" spans="1:13" x14ac:dyDescent="0.2">
      <c r="A12" s="23" t="s">
        <v>17</v>
      </c>
      <c r="B12" s="6">
        <v>38.22</v>
      </c>
      <c r="C12" s="7">
        <v>43.33</v>
      </c>
      <c r="D12" s="6">
        <v>47.13</v>
      </c>
      <c r="E12" s="7">
        <v>27.5</v>
      </c>
      <c r="F12" s="6">
        <v>38.71</v>
      </c>
      <c r="G12" s="7">
        <v>2.94</v>
      </c>
      <c r="H12" s="40">
        <v>190.54</v>
      </c>
      <c r="I12" s="13">
        <v>60.33</v>
      </c>
      <c r="J12" s="35">
        <v>205.55</v>
      </c>
    </row>
    <row r="13" spans="1:13" x14ac:dyDescent="0.2">
      <c r="A13" s="22" t="s">
        <v>18</v>
      </c>
      <c r="B13" s="5">
        <v>20.79</v>
      </c>
      <c r="C13" s="25">
        <v>34.53</v>
      </c>
      <c r="D13" s="5">
        <v>61.16</v>
      </c>
      <c r="E13" s="25">
        <v>14.04</v>
      </c>
      <c r="F13" s="5">
        <v>28.17</v>
      </c>
      <c r="G13" s="25">
        <v>2.0099999999999998</v>
      </c>
      <c r="H13" s="41">
        <v>191.59</v>
      </c>
      <c r="I13" s="14">
        <v>29.16</v>
      </c>
      <c r="J13" s="36">
        <v>198.79</v>
      </c>
    </row>
    <row r="14" spans="1:13" x14ac:dyDescent="0.2">
      <c r="A14" s="22" t="s">
        <v>19</v>
      </c>
      <c r="B14" s="5">
        <v>11.84</v>
      </c>
      <c r="C14" s="25">
        <v>43.6</v>
      </c>
      <c r="D14" s="5">
        <v>36.11</v>
      </c>
      <c r="E14" s="25">
        <v>8.9700000000000006</v>
      </c>
      <c r="F14" s="5">
        <v>15.07</v>
      </c>
      <c r="G14" s="25">
        <v>2.34</v>
      </c>
      <c r="H14" s="41">
        <v>194.54</v>
      </c>
      <c r="I14" s="14">
        <v>17.850000000000001</v>
      </c>
      <c r="J14" s="36">
        <v>202.2</v>
      </c>
    </row>
    <row r="15" spans="1:13" x14ac:dyDescent="0.2">
      <c r="A15" s="22" t="s">
        <v>20</v>
      </c>
      <c r="B15" s="5">
        <v>4.9000000000000004</v>
      </c>
      <c r="C15" s="25">
        <v>54.06</v>
      </c>
      <c r="D15" s="5">
        <v>44.04</v>
      </c>
      <c r="E15" s="25">
        <v>6.91</v>
      </c>
      <c r="F15" s="5">
        <v>8.4600000000000009</v>
      </c>
      <c r="G15" s="25">
        <v>2.15</v>
      </c>
      <c r="H15" s="41">
        <v>204.2</v>
      </c>
      <c r="I15" s="14">
        <v>6.72</v>
      </c>
      <c r="J15" s="36">
        <v>212.9</v>
      </c>
    </row>
    <row r="16" spans="1:13" x14ac:dyDescent="0.2">
      <c r="A16" s="1" t="s">
        <v>21</v>
      </c>
      <c r="B16" s="2">
        <f t="shared" ref="B16:J16" si="1">AVERAGE(B12:B15)</f>
        <v>18.9375</v>
      </c>
      <c r="C16" s="26">
        <f t="shared" si="1"/>
        <v>43.88</v>
      </c>
      <c r="D16" s="2">
        <f t="shared" si="1"/>
        <v>47.109999999999992</v>
      </c>
      <c r="E16" s="26">
        <f t="shared" si="1"/>
        <v>14.355</v>
      </c>
      <c r="F16" s="2">
        <f t="shared" si="1"/>
        <v>22.602499999999999</v>
      </c>
      <c r="G16" s="26">
        <f t="shared" si="1"/>
        <v>2.36</v>
      </c>
      <c r="H16" s="42">
        <f t="shared" si="1"/>
        <v>195.21749999999997</v>
      </c>
      <c r="I16" s="15">
        <f t="shared" si="1"/>
        <v>28.515000000000001</v>
      </c>
      <c r="J16" s="37">
        <f t="shared" si="1"/>
        <v>204.85999999999999</v>
      </c>
    </row>
    <row r="17" spans="1:10" x14ac:dyDescent="0.2">
      <c r="A17" s="23" t="s">
        <v>22</v>
      </c>
      <c r="B17" s="6">
        <v>26.37</v>
      </c>
      <c r="C17" s="7">
        <v>103.66</v>
      </c>
      <c r="D17" s="6">
        <v>66.739999999999995</v>
      </c>
      <c r="E17" s="7" t="s">
        <v>6</v>
      </c>
      <c r="F17" s="6" t="s">
        <v>6</v>
      </c>
      <c r="G17" s="7" t="s">
        <v>6</v>
      </c>
      <c r="H17" s="40" t="s">
        <v>6</v>
      </c>
      <c r="I17" s="13" t="s">
        <v>6</v>
      </c>
      <c r="J17" s="35" t="s">
        <v>6</v>
      </c>
    </row>
    <row r="18" spans="1:10" x14ac:dyDescent="0.2">
      <c r="A18" s="22" t="s">
        <v>23</v>
      </c>
      <c r="B18" s="5">
        <v>44.78</v>
      </c>
      <c r="C18" s="25">
        <v>90.01</v>
      </c>
      <c r="D18" s="5">
        <v>47.78</v>
      </c>
      <c r="E18" s="25" t="s">
        <v>6</v>
      </c>
      <c r="F18" s="5" t="s">
        <v>6</v>
      </c>
      <c r="G18" s="25" t="s">
        <v>6</v>
      </c>
      <c r="H18" s="41" t="s">
        <v>6</v>
      </c>
      <c r="I18" s="14" t="s">
        <v>6</v>
      </c>
      <c r="J18" s="36" t="s">
        <v>6</v>
      </c>
    </row>
    <row r="19" spans="1:10" x14ac:dyDescent="0.2">
      <c r="A19" s="22" t="s">
        <v>24</v>
      </c>
      <c r="B19" s="5">
        <v>16.47</v>
      </c>
      <c r="C19" s="25">
        <v>67.680000000000007</v>
      </c>
      <c r="D19" s="5">
        <v>30.34</v>
      </c>
      <c r="E19" s="25" t="s">
        <v>6</v>
      </c>
      <c r="F19" s="5" t="s">
        <v>6</v>
      </c>
      <c r="G19" s="25" t="s">
        <v>6</v>
      </c>
      <c r="H19" s="41" t="s">
        <v>6</v>
      </c>
      <c r="I19" s="14" t="s">
        <v>6</v>
      </c>
      <c r="J19" s="36" t="s">
        <v>6</v>
      </c>
    </row>
    <row r="20" spans="1:10" x14ac:dyDescent="0.2">
      <c r="A20" s="22" t="s">
        <v>25</v>
      </c>
      <c r="B20" s="5">
        <v>9.75</v>
      </c>
      <c r="C20" s="25">
        <v>46.87</v>
      </c>
      <c r="D20" s="5">
        <v>68.63</v>
      </c>
      <c r="E20" s="25" t="s">
        <v>6</v>
      </c>
      <c r="F20" s="5" t="s">
        <v>6</v>
      </c>
      <c r="G20" s="25" t="s">
        <v>6</v>
      </c>
      <c r="H20" s="41" t="s">
        <v>6</v>
      </c>
      <c r="I20" s="14" t="s">
        <v>6</v>
      </c>
      <c r="J20" s="36" t="s">
        <v>6</v>
      </c>
    </row>
    <row r="21" spans="1:10" x14ac:dyDescent="0.2">
      <c r="A21" s="1" t="s">
        <v>26</v>
      </c>
      <c r="B21" s="2">
        <f>AVERAGE(B17:B20)</f>
        <v>24.342500000000001</v>
      </c>
      <c r="C21" s="26">
        <f>AVERAGE(C17:C20)</f>
        <v>77.055000000000007</v>
      </c>
      <c r="D21" s="2">
        <f>AVERAGE(D17:D20)</f>
        <v>53.372499999999995</v>
      </c>
      <c r="E21" s="25" t="s">
        <v>6</v>
      </c>
      <c r="F21" s="5" t="s">
        <v>6</v>
      </c>
      <c r="G21" s="25" t="s">
        <v>6</v>
      </c>
      <c r="H21" s="41" t="s">
        <v>6</v>
      </c>
      <c r="I21" s="14" t="s">
        <v>6</v>
      </c>
      <c r="J21" s="36" t="s">
        <v>6</v>
      </c>
    </row>
    <row r="22" spans="1:10" x14ac:dyDescent="0.2">
      <c r="A22" s="23" t="s">
        <v>0</v>
      </c>
      <c r="B22" s="6" t="s">
        <v>6</v>
      </c>
      <c r="C22" s="7" t="s">
        <v>6</v>
      </c>
      <c r="D22" s="6" t="s">
        <v>6</v>
      </c>
      <c r="E22" s="7" t="s">
        <v>6</v>
      </c>
      <c r="F22" s="6" t="s">
        <v>6</v>
      </c>
      <c r="G22" s="7" t="s">
        <v>6</v>
      </c>
      <c r="H22" s="40" t="s">
        <v>6</v>
      </c>
      <c r="I22" s="13" t="s">
        <v>6</v>
      </c>
      <c r="J22" s="35" t="s">
        <v>6</v>
      </c>
    </row>
    <row r="23" spans="1:10" x14ac:dyDescent="0.2">
      <c r="A23" s="22" t="s">
        <v>2</v>
      </c>
      <c r="B23" s="5" t="s">
        <v>6</v>
      </c>
      <c r="C23" s="25" t="s">
        <v>6</v>
      </c>
      <c r="D23" s="5" t="s">
        <v>6</v>
      </c>
      <c r="E23" s="25" t="s">
        <v>6</v>
      </c>
      <c r="F23" s="5" t="s">
        <v>6</v>
      </c>
      <c r="G23" s="25" t="s">
        <v>6</v>
      </c>
      <c r="H23" s="41" t="s">
        <v>6</v>
      </c>
      <c r="I23" s="14" t="s">
        <v>6</v>
      </c>
      <c r="J23" s="36" t="s">
        <v>6</v>
      </c>
    </row>
    <row r="24" spans="1:10" x14ac:dyDescent="0.2">
      <c r="A24" s="22" t="s">
        <v>3</v>
      </c>
      <c r="B24" s="5" t="s">
        <v>6</v>
      </c>
      <c r="C24" s="25" t="s">
        <v>6</v>
      </c>
      <c r="D24" s="5" t="s">
        <v>6</v>
      </c>
      <c r="E24" s="25" t="s">
        <v>6</v>
      </c>
      <c r="F24" s="5" t="s">
        <v>6</v>
      </c>
      <c r="G24" s="25" t="s">
        <v>6</v>
      </c>
      <c r="H24" s="41" t="s">
        <v>6</v>
      </c>
      <c r="I24" s="14" t="s">
        <v>6</v>
      </c>
      <c r="J24" s="36" t="s">
        <v>6</v>
      </c>
    </row>
    <row r="25" spans="1:10" x14ac:dyDescent="0.2">
      <c r="A25" s="22" t="s">
        <v>4</v>
      </c>
      <c r="B25" s="5" t="s">
        <v>6</v>
      </c>
      <c r="C25" s="25" t="s">
        <v>6</v>
      </c>
      <c r="D25" s="5" t="s">
        <v>6</v>
      </c>
      <c r="E25" s="25" t="s">
        <v>6</v>
      </c>
      <c r="F25" s="5" t="s">
        <v>6</v>
      </c>
      <c r="G25" s="25" t="s">
        <v>6</v>
      </c>
      <c r="H25" s="41" t="s">
        <v>6</v>
      </c>
      <c r="I25" s="14" t="s">
        <v>6</v>
      </c>
      <c r="J25" s="36" t="s">
        <v>6</v>
      </c>
    </row>
    <row r="26" spans="1:10" x14ac:dyDescent="0.2">
      <c r="A26" s="22" t="s">
        <v>1</v>
      </c>
      <c r="B26" s="5" t="s">
        <v>6</v>
      </c>
      <c r="C26" s="25" t="s">
        <v>6</v>
      </c>
      <c r="D26" s="5" t="s">
        <v>6</v>
      </c>
      <c r="E26" s="25" t="s">
        <v>6</v>
      </c>
      <c r="F26" s="5" t="s">
        <v>6</v>
      </c>
      <c r="G26" s="25" t="s">
        <v>6</v>
      </c>
      <c r="H26" s="41" t="s">
        <v>6</v>
      </c>
      <c r="I26" s="14" t="s">
        <v>6</v>
      </c>
      <c r="J26" s="36" t="s">
        <v>6</v>
      </c>
    </row>
    <row r="27" spans="1:10" x14ac:dyDescent="0.2">
      <c r="A27" s="23" t="s">
        <v>5</v>
      </c>
      <c r="B27" s="6" t="s">
        <v>6</v>
      </c>
      <c r="C27" s="7" t="s">
        <v>6</v>
      </c>
      <c r="D27" s="6" t="s">
        <v>6</v>
      </c>
      <c r="E27" s="7" t="s">
        <v>6</v>
      </c>
      <c r="F27" s="6" t="s">
        <v>6</v>
      </c>
      <c r="G27" s="7" t="s">
        <v>6</v>
      </c>
      <c r="H27" s="40" t="s">
        <v>6</v>
      </c>
      <c r="I27" s="13" t="s">
        <v>6</v>
      </c>
      <c r="J27" s="35" t="s">
        <v>6</v>
      </c>
    </row>
    <row r="28" spans="1:10" x14ac:dyDescent="0.2">
      <c r="A28" s="22" t="s">
        <v>27</v>
      </c>
      <c r="B28" s="5" t="s">
        <v>6</v>
      </c>
      <c r="C28" s="25" t="s">
        <v>6</v>
      </c>
      <c r="D28" s="5" t="s">
        <v>6</v>
      </c>
      <c r="E28" s="25" t="s">
        <v>6</v>
      </c>
      <c r="F28" s="5" t="s">
        <v>6</v>
      </c>
      <c r="G28" s="25" t="s">
        <v>6</v>
      </c>
      <c r="H28" s="41" t="s">
        <v>6</v>
      </c>
      <c r="I28" s="14" t="s">
        <v>6</v>
      </c>
      <c r="J28" s="36" t="s">
        <v>6</v>
      </c>
    </row>
    <row r="29" spans="1:10" x14ac:dyDescent="0.2">
      <c r="A29" s="22" t="s">
        <v>28</v>
      </c>
      <c r="B29" s="5" t="s">
        <v>6</v>
      </c>
      <c r="C29" s="25" t="s">
        <v>6</v>
      </c>
      <c r="D29" s="5" t="s">
        <v>6</v>
      </c>
      <c r="E29" s="25" t="s">
        <v>6</v>
      </c>
      <c r="F29" s="5" t="s">
        <v>6</v>
      </c>
      <c r="G29" s="25" t="s">
        <v>6</v>
      </c>
      <c r="H29" s="41" t="s">
        <v>6</v>
      </c>
      <c r="I29" s="14" t="s">
        <v>6</v>
      </c>
      <c r="J29" s="36" t="s">
        <v>6</v>
      </c>
    </row>
    <row r="30" spans="1:10" x14ac:dyDescent="0.2">
      <c r="A30" s="22" t="s">
        <v>29</v>
      </c>
      <c r="B30" s="5" t="s">
        <v>6</v>
      </c>
      <c r="C30" s="25" t="s">
        <v>6</v>
      </c>
      <c r="D30" s="5" t="s">
        <v>6</v>
      </c>
      <c r="E30" s="25" t="s">
        <v>6</v>
      </c>
      <c r="F30" s="5" t="s">
        <v>6</v>
      </c>
      <c r="G30" s="25" t="s">
        <v>6</v>
      </c>
      <c r="H30" s="41" t="s">
        <v>6</v>
      </c>
      <c r="I30" s="14" t="s">
        <v>6</v>
      </c>
      <c r="J30" s="36" t="s">
        <v>6</v>
      </c>
    </row>
    <row r="31" spans="1:10" x14ac:dyDescent="0.2">
      <c r="A31" s="22" t="s">
        <v>30</v>
      </c>
      <c r="B31" s="5" t="s">
        <v>6</v>
      </c>
      <c r="C31" s="25" t="s">
        <v>6</v>
      </c>
      <c r="D31" s="5" t="s">
        <v>6</v>
      </c>
      <c r="E31" s="25" t="s">
        <v>6</v>
      </c>
      <c r="F31" s="5" t="s">
        <v>6</v>
      </c>
      <c r="G31" s="25" t="s">
        <v>6</v>
      </c>
      <c r="H31" s="41" t="s">
        <v>6</v>
      </c>
      <c r="I31" s="14" t="s">
        <v>6</v>
      </c>
      <c r="J31" s="36" t="s">
        <v>6</v>
      </c>
    </row>
    <row r="32" spans="1:10" x14ac:dyDescent="0.2">
      <c r="A32" s="23" t="s">
        <v>31</v>
      </c>
      <c r="B32" s="6" t="s">
        <v>6</v>
      </c>
      <c r="C32" s="7" t="s">
        <v>6</v>
      </c>
      <c r="D32" s="6" t="s">
        <v>6</v>
      </c>
      <c r="E32" s="7" t="s">
        <v>6</v>
      </c>
      <c r="F32" s="6" t="s">
        <v>6</v>
      </c>
      <c r="G32" s="7" t="s">
        <v>6</v>
      </c>
      <c r="H32" s="40" t="s">
        <v>6</v>
      </c>
      <c r="I32" s="13" t="s">
        <v>6</v>
      </c>
      <c r="J32" s="35" t="s">
        <v>6</v>
      </c>
    </row>
    <row r="33" spans="1:10" x14ac:dyDescent="0.2">
      <c r="A33" s="22" t="s">
        <v>32</v>
      </c>
      <c r="B33" s="5" t="s">
        <v>6</v>
      </c>
      <c r="C33" s="25" t="s">
        <v>6</v>
      </c>
      <c r="D33" s="5" t="s">
        <v>6</v>
      </c>
      <c r="E33" s="25" t="s">
        <v>6</v>
      </c>
      <c r="F33" s="5" t="s">
        <v>6</v>
      </c>
      <c r="G33" s="25" t="s">
        <v>6</v>
      </c>
      <c r="H33" s="41" t="s">
        <v>6</v>
      </c>
      <c r="I33" s="14" t="s">
        <v>6</v>
      </c>
      <c r="J33" s="36" t="s">
        <v>6</v>
      </c>
    </row>
    <row r="34" spans="1:10" x14ac:dyDescent="0.2">
      <c r="A34" s="22" t="s">
        <v>33</v>
      </c>
      <c r="B34" s="5" t="s">
        <v>6</v>
      </c>
      <c r="C34" s="25" t="s">
        <v>6</v>
      </c>
      <c r="D34" s="5" t="s">
        <v>6</v>
      </c>
      <c r="E34" s="25" t="s">
        <v>6</v>
      </c>
      <c r="F34" s="5" t="s">
        <v>6</v>
      </c>
      <c r="G34" s="25" t="s">
        <v>6</v>
      </c>
      <c r="H34" s="41" t="s">
        <v>6</v>
      </c>
      <c r="I34" s="14" t="s">
        <v>6</v>
      </c>
      <c r="J34" s="36" t="s">
        <v>6</v>
      </c>
    </row>
    <row r="35" spans="1:10" x14ac:dyDescent="0.2">
      <c r="A35" s="22" t="s">
        <v>34</v>
      </c>
      <c r="B35" s="5" t="s">
        <v>6</v>
      </c>
      <c r="C35" s="25" t="s">
        <v>6</v>
      </c>
      <c r="D35" s="5" t="s">
        <v>6</v>
      </c>
      <c r="E35" s="25" t="s">
        <v>6</v>
      </c>
      <c r="F35" s="5" t="s">
        <v>6</v>
      </c>
      <c r="G35" s="25" t="s">
        <v>6</v>
      </c>
      <c r="H35" s="41" t="s">
        <v>6</v>
      </c>
      <c r="I35" s="14" t="s">
        <v>6</v>
      </c>
      <c r="J35" s="36" t="s">
        <v>6</v>
      </c>
    </row>
    <row r="36" spans="1:10" x14ac:dyDescent="0.2">
      <c r="A36" s="22" t="s">
        <v>35</v>
      </c>
      <c r="B36" s="5" t="s">
        <v>6</v>
      </c>
      <c r="C36" s="25" t="s">
        <v>6</v>
      </c>
      <c r="D36" s="5" t="s">
        <v>6</v>
      </c>
      <c r="E36" s="25" t="s">
        <v>6</v>
      </c>
      <c r="F36" s="5" t="s">
        <v>6</v>
      </c>
      <c r="G36" s="25" t="s">
        <v>6</v>
      </c>
      <c r="H36" s="41" t="s">
        <v>6</v>
      </c>
      <c r="I36" s="14" t="s">
        <v>6</v>
      </c>
      <c r="J36" s="36" t="s">
        <v>6</v>
      </c>
    </row>
    <row r="37" spans="1:10" x14ac:dyDescent="0.2">
      <c r="A37" s="23" t="s">
        <v>36</v>
      </c>
      <c r="B37" s="6" t="s">
        <v>6</v>
      </c>
      <c r="C37" s="7" t="s">
        <v>6</v>
      </c>
      <c r="D37" s="6" t="s">
        <v>6</v>
      </c>
      <c r="E37" s="7" t="s">
        <v>6</v>
      </c>
      <c r="F37" s="6" t="s">
        <v>6</v>
      </c>
      <c r="G37" s="7" t="s">
        <v>6</v>
      </c>
      <c r="H37" s="40" t="s">
        <v>6</v>
      </c>
      <c r="I37" s="13" t="s">
        <v>6</v>
      </c>
      <c r="J37" s="35" t="s">
        <v>6</v>
      </c>
    </row>
    <row r="38" spans="1:10" x14ac:dyDescent="0.2">
      <c r="A38" s="22" t="s">
        <v>37</v>
      </c>
      <c r="B38" s="5" t="s">
        <v>6</v>
      </c>
      <c r="C38" s="25" t="s">
        <v>6</v>
      </c>
      <c r="D38" s="5" t="s">
        <v>6</v>
      </c>
      <c r="E38" s="25" t="s">
        <v>6</v>
      </c>
      <c r="F38" s="5" t="s">
        <v>6</v>
      </c>
      <c r="G38" s="25" t="s">
        <v>6</v>
      </c>
      <c r="H38" s="41" t="s">
        <v>6</v>
      </c>
      <c r="I38" s="14" t="s">
        <v>6</v>
      </c>
      <c r="J38" s="36" t="s">
        <v>6</v>
      </c>
    </row>
    <row r="39" spans="1:10" x14ac:dyDescent="0.2">
      <c r="A39" s="22" t="s">
        <v>38</v>
      </c>
      <c r="B39" s="5" t="s">
        <v>6</v>
      </c>
      <c r="C39" s="25" t="s">
        <v>6</v>
      </c>
      <c r="D39" s="5" t="s">
        <v>6</v>
      </c>
      <c r="E39" s="25" t="s">
        <v>6</v>
      </c>
      <c r="F39" s="5" t="s">
        <v>6</v>
      </c>
      <c r="G39" s="25" t="s">
        <v>6</v>
      </c>
      <c r="H39" s="41" t="s">
        <v>6</v>
      </c>
      <c r="I39" s="14" t="s">
        <v>6</v>
      </c>
      <c r="J39" s="36" t="s">
        <v>6</v>
      </c>
    </row>
    <row r="40" spans="1:10" x14ac:dyDescent="0.2">
      <c r="A40" s="22" t="s">
        <v>39</v>
      </c>
      <c r="B40" s="5" t="s">
        <v>6</v>
      </c>
      <c r="C40" s="25" t="s">
        <v>6</v>
      </c>
      <c r="D40" s="5" t="s">
        <v>6</v>
      </c>
      <c r="E40" s="25" t="s">
        <v>6</v>
      </c>
      <c r="F40" s="5" t="s">
        <v>6</v>
      </c>
      <c r="G40" s="25" t="s">
        <v>6</v>
      </c>
      <c r="H40" s="41" t="s">
        <v>6</v>
      </c>
      <c r="I40" s="14" t="s">
        <v>6</v>
      </c>
      <c r="J40" s="36" t="s">
        <v>6</v>
      </c>
    </row>
    <row r="41" spans="1:10" ht="17" thickBot="1" x14ac:dyDescent="0.25">
      <c r="A41" s="27" t="s">
        <v>40</v>
      </c>
      <c r="B41" s="28" t="s">
        <v>6</v>
      </c>
      <c r="C41" s="29" t="s">
        <v>6</v>
      </c>
      <c r="D41" s="28" t="s">
        <v>6</v>
      </c>
      <c r="E41" s="29" t="s">
        <v>6</v>
      </c>
      <c r="F41" s="28" t="s">
        <v>6</v>
      </c>
      <c r="G41" s="29" t="s">
        <v>6</v>
      </c>
      <c r="H41" s="43" t="s">
        <v>6</v>
      </c>
      <c r="I41" s="44" t="s">
        <v>6</v>
      </c>
      <c r="J41" s="38" t="s">
        <v>6</v>
      </c>
    </row>
    <row r="42" spans="1:10" x14ac:dyDescent="0.2">
      <c r="A42" s="33" t="s">
        <v>99</v>
      </c>
    </row>
    <row r="43" spans="1:10" x14ac:dyDescent="0.2">
      <c r="A43" s="33" t="s">
        <v>101</v>
      </c>
      <c r="B43"/>
    </row>
    <row r="44" spans="1:10" x14ac:dyDescent="0.2">
      <c r="A44" s="33" t="s">
        <v>100</v>
      </c>
      <c r="B4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CD057-603F-AC45-B9B4-84122B9F294E}">
  <dimension ref="A1:C22"/>
  <sheetViews>
    <sheetView workbookViewId="0">
      <selection activeCell="A22" sqref="A22"/>
    </sheetView>
  </sheetViews>
  <sheetFormatPr baseColWidth="10" defaultRowHeight="16" x14ac:dyDescent="0.2"/>
  <cols>
    <col min="1" max="1" width="18.1640625" customWidth="1"/>
    <col min="2" max="3" width="14.33203125" style="17" bestFit="1" customWidth="1"/>
  </cols>
  <sheetData>
    <row r="1" spans="1:3" x14ac:dyDescent="0.2">
      <c r="A1" s="11" t="s">
        <v>85</v>
      </c>
      <c r="B1" s="24" t="s">
        <v>84</v>
      </c>
      <c r="C1" s="12" t="s">
        <v>86</v>
      </c>
    </row>
    <row r="2" spans="1:3" x14ac:dyDescent="0.2">
      <c r="A2" s="23" t="s">
        <v>12</v>
      </c>
      <c r="B2" s="6">
        <v>188.2</v>
      </c>
      <c r="C2" s="13">
        <v>55.44</v>
      </c>
    </row>
    <row r="3" spans="1:3" x14ac:dyDescent="0.2">
      <c r="A3" s="22" t="s">
        <v>43</v>
      </c>
      <c r="B3" s="5">
        <f>B2/4</f>
        <v>47.05</v>
      </c>
      <c r="C3" s="14">
        <f>C2/4</f>
        <v>13.86</v>
      </c>
    </row>
    <row r="4" spans="1:3" x14ac:dyDescent="0.2">
      <c r="A4" s="22" t="s">
        <v>13</v>
      </c>
      <c r="B4" s="5">
        <v>183.64</v>
      </c>
      <c r="C4" s="14">
        <v>33.64</v>
      </c>
    </row>
    <row r="5" spans="1:3" x14ac:dyDescent="0.2">
      <c r="A5" s="22" t="s">
        <v>44</v>
      </c>
      <c r="B5" s="5">
        <f>B4/4</f>
        <v>45.91</v>
      </c>
      <c r="C5" s="14">
        <f>C4/4</f>
        <v>8.41</v>
      </c>
    </row>
    <row r="6" spans="1:3" x14ac:dyDescent="0.2">
      <c r="A6" s="22" t="s">
        <v>14</v>
      </c>
      <c r="B6" s="5">
        <v>183.65</v>
      </c>
      <c r="C6" s="14">
        <v>22.83</v>
      </c>
    </row>
    <row r="7" spans="1:3" x14ac:dyDescent="0.2">
      <c r="A7" s="22" t="s">
        <v>45</v>
      </c>
      <c r="B7" s="5">
        <f>B6/4</f>
        <v>45.912500000000001</v>
      </c>
      <c r="C7" s="14">
        <f>C6/4</f>
        <v>5.7074999999999996</v>
      </c>
    </row>
    <row r="8" spans="1:3" x14ac:dyDescent="0.2">
      <c r="A8" s="22" t="s">
        <v>15</v>
      </c>
      <c r="B8" s="5">
        <v>183.63</v>
      </c>
      <c r="C8" s="14">
        <v>8.6999999999999993</v>
      </c>
    </row>
    <row r="9" spans="1:3" x14ac:dyDescent="0.2">
      <c r="A9" s="22" t="s">
        <v>46</v>
      </c>
      <c r="B9" s="5">
        <f>B8/4</f>
        <v>45.907499999999999</v>
      </c>
      <c r="C9" s="14">
        <f>C8/4</f>
        <v>2.1749999999999998</v>
      </c>
    </row>
    <row r="10" spans="1:3" x14ac:dyDescent="0.2">
      <c r="A10" s="1" t="s">
        <v>79</v>
      </c>
      <c r="B10" s="2">
        <f>AVERAGE(B8,B6,B4,B2)</f>
        <v>184.77999999999997</v>
      </c>
      <c r="C10" s="15">
        <f>AVERAGE(C8,C6,C4,C2)</f>
        <v>30.1525</v>
      </c>
    </row>
    <row r="11" spans="1:3" ht="17" thickBot="1" x14ac:dyDescent="0.25">
      <c r="A11" s="1" t="s">
        <v>81</v>
      </c>
      <c r="B11" s="2">
        <f>B10/4</f>
        <v>46.194999999999993</v>
      </c>
      <c r="C11" s="15">
        <f>C10/4</f>
        <v>7.538125</v>
      </c>
    </row>
    <row r="12" spans="1:3" x14ac:dyDescent="0.2">
      <c r="A12" s="21" t="s">
        <v>17</v>
      </c>
      <c r="B12" s="4">
        <v>190.54</v>
      </c>
      <c r="C12" s="20">
        <v>60.33</v>
      </c>
    </row>
    <row r="13" spans="1:3" x14ac:dyDescent="0.2">
      <c r="A13" s="22" t="s">
        <v>43</v>
      </c>
      <c r="B13" s="5">
        <f>B12/4</f>
        <v>47.634999999999998</v>
      </c>
      <c r="C13" s="14">
        <f>C12/4</f>
        <v>15.0825</v>
      </c>
    </row>
    <row r="14" spans="1:3" x14ac:dyDescent="0.2">
      <c r="A14" s="22" t="s">
        <v>18</v>
      </c>
      <c r="B14" s="5">
        <v>191.59</v>
      </c>
      <c r="C14" s="14">
        <v>29.16</v>
      </c>
    </row>
    <row r="15" spans="1:3" x14ac:dyDescent="0.2">
      <c r="A15" s="22" t="s">
        <v>54</v>
      </c>
      <c r="B15" s="5">
        <f>B14/4</f>
        <v>47.897500000000001</v>
      </c>
      <c r="C15" s="14">
        <f>C14/4</f>
        <v>7.29</v>
      </c>
    </row>
    <row r="16" spans="1:3" x14ac:dyDescent="0.2">
      <c r="A16" s="22" t="s">
        <v>19</v>
      </c>
      <c r="B16" s="5">
        <v>194.54</v>
      </c>
      <c r="C16" s="14">
        <v>17.850000000000001</v>
      </c>
    </row>
    <row r="17" spans="1:3" x14ac:dyDescent="0.2">
      <c r="A17" s="22" t="s">
        <v>55</v>
      </c>
      <c r="B17" s="5">
        <f>B16/4</f>
        <v>48.634999999999998</v>
      </c>
      <c r="C17" s="14">
        <f>C16/4</f>
        <v>4.4625000000000004</v>
      </c>
    </row>
    <row r="18" spans="1:3" x14ac:dyDescent="0.2">
      <c r="A18" s="22" t="s">
        <v>20</v>
      </c>
      <c r="B18" s="5">
        <v>204.2</v>
      </c>
      <c r="C18" s="14">
        <v>6.72</v>
      </c>
    </row>
    <row r="19" spans="1:3" x14ac:dyDescent="0.2">
      <c r="A19" s="30" t="s">
        <v>53</v>
      </c>
      <c r="B19" s="5">
        <f>B18/4</f>
        <v>51.05</v>
      </c>
      <c r="C19" s="14">
        <f>C18/4</f>
        <v>1.68</v>
      </c>
    </row>
    <row r="20" spans="1:3" x14ac:dyDescent="0.2">
      <c r="A20" s="1" t="s">
        <v>80</v>
      </c>
      <c r="B20" s="2">
        <f>AVERAGE(B12:B18)</f>
        <v>132.14821428571426</v>
      </c>
      <c r="C20" s="15">
        <f>AVERAGE(C12:C18)</f>
        <v>20.127857142857145</v>
      </c>
    </row>
    <row r="21" spans="1:3" ht="17" thickBot="1" x14ac:dyDescent="0.25">
      <c r="A21" s="16" t="s">
        <v>82</v>
      </c>
      <c r="B21" s="31">
        <f>B20/4</f>
        <v>33.037053571428565</v>
      </c>
      <c r="C21" s="19">
        <f>C20/4</f>
        <v>5.0319642857142863</v>
      </c>
    </row>
    <row r="22" spans="1:3" x14ac:dyDescent="0.2">
      <c r="A22" s="33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130C-F068-5649-BAED-015B6487833C}">
  <dimension ref="A1:C22"/>
  <sheetViews>
    <sheetView workbookViewId="0">
      <selection activeCell="C17" sqref="A1:C22"/>
    </sheetView>
  </sheetViews>
  <sheetFormatPr baseColWidth="10" defaultRowHeight="16" x14ac:dyDescent="0.2"/>
  <cols>
    <col min="1" max="1" width="22" customWidth="1"/>
    <col min="2" max="3" width="14.33203125" bestFit="1" customWidth="1"/>
  </cols>
  <sheetData>
    <row r="1" spans="1:3" x14ac:dyDescent="0.2">
      <c r="A1" s="11" t="s">
        <v>85</v>
      </c>
      <c r="B1" s="24" t="s">
        <v>84</v>
      </c>
      <c r="C1" s="12" t="s">
        <v>86</v>
      </c>
    </row>
    <row r="2" spans="1:3" x14ac:dyDescent="0.2">
      <c r="A2" s="23" t="s">
        <v>60</v>
      </c>
      <c r="B2" s="6">
        <f>'B. focal distance totals p year'!B3</f>
        <v>47.05</v>
      </c>
      <c r="C2" s="13">
        <f>'B. focal distance totals p year'!C3</f>
        <v>13.86</v>
      </c>
    </row>
    <row r="3" spans="1:3" x14ac:dyDescent="0.2">
      <c r="A3" s="22" t="s">
        <v>56</v>
      </c>
      <c r="B3" s="5">
        <f>B2/3</f>
        <v>15.683333333333332</v>
      </c>
      <c r="C3" s="14">
        <f>C2/3</f>
        <v>4.62</v>
      </c>
    </row>
    <row r="4" spans="1:3" x14ac:dyDescent="0.2">
      <c r="A4" s="22" t="s">
        <v>59</v>
      </c>
      <c r="B4" s="5">
        <f>'B. focal distance totals p year'!B5</f>
        <v>45.91</v>
      </c>
      <c r="C4" s="14">
        <f>'B. focal distance totals p year'!C5</f>
        <v>8.41</v>
      </c>
    </row>
    <row r="5" spans="1:3" x14ac:dyDescent="0.2">
      <c r="A5" s="22" t="s">
        <v>71</v>
      </c>
      <c r="B5" s="5">
        <f>B4/3</f>
        <v>15.303333333333333</v>
      </c>
      <c r="C5" s="14">
        <f>C4/3</f>
        <v>2.8033333333333332</v>
      </c>
    </row>
    <row r="6" spans="1:3" x14ac:dyDescent="0.2">
      <c r="A6" s="22" t="s">
        <v>58</v>
      </c>
      <c r="B6" s="5">
        <f>'B. focal distance totals p year'!B7</f>
        <v>45.912500000000001</v>
      </c>
      <c r="C6" s="14">
        <f>'B. focal distance totals p year'!C7</f>
        <v>5.7074999999999996</v>
      </c>
    </row>
    <row r="7" spans="1:3" x14ac:dyDescent="0.2">
      <c r="A7" s="22" t="s">
        <v>72</v>
      </c>
      <c r="B7" s="5">
        <f>B6/3</f>
        <v>15.304166666666667</v>
      </c>
      <c r="C7" s="14">
        <f>C6/3</f>
        <v>1.9024999999999999</v>
      </c>
    </row>
    <row r="8" spans="1:3" x14ac:dyDescent="0.2">
      <c r="A8" s="22" t="s">
        <v>57</v>
      </c>
      <c r="B8" s="5">
        <f>'B. focal distance totals p year'!B9</f>
        <v>45.907499999999999</v>
      </c>
      <c r="C8" s="14">
        <f>'B. focal distance totals p year'!C9</f>
        <v>2.1749999999999998</v>
      </c>
    </row>
    <row r="9" spans="1:3" x14ac:dyDescent="0.2">
      <c r="A9" s="22" t="s">
        <v>73</v>
      </c>
      <c r="B9" s="5">
        <f>B8/3</f>
        <v>15.3025</v>
      </c>
      <c r="C9" s="14">
        <f>C8/3</f>
        <v>0.72499999999999998</v>
      </c>
    </row>
    <row r="10" spans="1:3" x14ac:dyDescent="0.2">
      <c r="A10" s="1" t="s">
        <v>79</v>
      </c>
      <c r="B10" s="2">
        <f>AVERAGE(B8,B6,B4,B2)</f>
        <v>46.194999999999993</v>
      </c>
      <c r="C10" s="15">
        <f>AVERAGE(C8,C6,C4,C2)</f>
        <v>7.538125</v>
      </c>
    </row>
    <row r="11" spans="1:3" ht="17" thickBot="1" x14ac:dyDescent="0.25">
      <c r="A11" s="1" t="s">
        <v>74</v>
      </c>
      <c r="B11" s="2">
        <f>B10/3</f>
        <v>15.398333333333332</v>
      </c>
      <c r="C11" s="15">
        <f>C10/3</f>
        <v>2.5127083333333333</v>
      </c>
    </row>
    <row r="12" spans="1:3" x14ac:dyDescent="0.2">
      <c r="A12" s="21" t="s">
        <v>61</v>
      </c>
      <c r="B12" s="4">
        <f>'B. focal distance totals p year'!B13</f>
        <v>47.634999999999998</v>
      </c>
      <c r="C12" s="20">
        <f>'B. focal distance totals p year'!C13</f>
        <v>15.0825</v>
      </c>
    </row>
    <row r="13" spans="1:3" x14ac:dyDescent="0.2">
      <c r="A13" s="22" t="s">
        <v>75</v>
      </c>
      <c r="B13" s="5">
        <f>B12/3</f>
        <v>15.878333333333332</v>
      </c>
      <c r="C13" s="14">
        <f>C12/3</f>
        <v>5.0274999999999999</v>
      </c>
    </row>
    <row r="14" spans="1:3" x14ac:dyDescent="0.2">
      <c r="A14" s="22" t="s">
        <v>62</v>
      </c>
      <c r="B14" s="5">
        <f>'B. focal distance totals p year'!B15</f>
        <v>47.897500000000001</v>
      </c>
      <c r="C14" s="14">
        <f>'B. focal distance totals p year'!C15</f>
        <v>7.29</v>
      </c>
    </row>
    <row r="15" spans="1:3" x14ac:dyDescent="0.2">
      <c r="A15" s="22" t="s">
        <v>76</v>
      </c>
      <c r="B15" s="5">
        <f>B14/3</f>
        <v>15.965833333333334</v>
      </c>
      <c r="C15" s="14">
        <f>C14/3</f>
        <v>2.4300000000000002</v>
      </c>
    </row>
    <row r="16" spans="1:3" x14ac:dyDescent="0.2">
      <c r="A16" s="22" t="s">
        <v>63</v>
      </c>
      <c r="B16" s="5">
        <f>'B. focal distance totals p year'!B17</f>
        <v>48.634999999999998</v>
      </c>
      <c r="C16" s="14">
        <f>'B. focal distance totals p year'!C17</f>
        <v>4.4625000000000004</v>
      </c>
    </row>
    <row r="17" spans="1:3" x14ac:dyDescent="0.2">
      <c r="A17" s="22" t="s">
        <v>77</v>
      </c>
      <c r="B17" s="5">
        <f>B16/3</f>
        <v>16.211666666666666</v>
      </c>
      <c r="C17" s="14">
        <f>C16/3</f>
        <v>1.4875</v>
      </c>
    </row>
    <row r="18" spans="1:3" x14ac:dyDescent="0.2">
      <c r="A18" s="22" t="s">
        <v>64</v>
      </c>
      <c r="B18" s="5">
        <f>'B. focal distance totals p year'!B19</f>
        <v>51.05</v>
      </c>
      <c r="C18" s="14">
        <f>'B. focal distance totals p year'!C19</f>
        <v>1.68</v>
      </c>
    </row>
    <row r="19" spans="1:3" x14ac:dyDescent="0.2">
      <c r="A19" s="30" t="s">
        <v>78</v>
      </c>
      <c r="B19" s="5">
        <f>B18/3</f>
        <v>17.016666666666666</v>
      </c>
      <c r="C19" s="14">
        <f>C18/3</f>
        <v>0.55999999999999994</v>
      </c>
    </row>
    <row r="20" spans="1:3" x14ac:dyDescent="0.2">
      <c r="A20" s="1" t="s">
        <v>80</v>
      </c>
      <c r="B20" s="2">
        <f>AVERAGE(B18,B16,B14,B12)</f>
        <v>48.804375</v>
      </c>
      <c r="C20" s="15">
        <f>AVERAGE(C18,C16,C14,C12)</f>
        <v>7.1287500000000001</v>
      </c>
    </row>
    <row r="21" spans="1:3" ht="17" thickBot="1" x14ac:dyDescent="0.25">
      <c r="A21" s="16" t="s">
        <v>83</v>
      </c>
      <c r="B21" s="31">
        <f>B20/3</f>
        <v>16.268125000000001</v>
      </c>
      <c r="C21" s="19">
        <f>C20/3</f>
        <v>2.3762500000000002</v>
      </c>
    </row>
    <row r="22" spans="1:3" x14ac:dyDescent="0.2">
      <c r="A22" s="33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257AD-F6F7-ED4F-AAF9-5BDC1A9E3E5C}">
  <dimension ref="A1:B15"/>
  <sheetViews>
    <sheetView tabSelected="1" workbookViewId="0">
      <selection activeCell="B22" sqref="B22"/>
    </sheetView>
  </sheetViews>
  <sheetFormatPr baseColWidth="10" defaultRowHeight="16" x14ac:dyDescent="0.2"/>
  <cols>
    <col min="1" max="1" width="34.6640625" style="18" bestFit="1" customWidth="1"/>
    <col min="2" max="2" width="36.33203125" bestFit="1" customWidth="1"/>
  </cols>
  <sheetData>
    <row r="1" spans="1:2" x14ac:dyDescent="0.2">
      <c r="A1" s="45" t="s">
        <v>94</v>
      </c>
      <c r="B1" s="47" t="s">
        <v>95</v>
      </c>
    </row>
    <row r="2" spans="1:2" x14ac:dyDescent="0.2">
      <c r="A2" s="48" t="s">
        <v>47</v>
      </c>
      <c r="B2" s="49">
        <v>306.14999999999998</v>
      </c>
    </row>
    <row r="3" spans="1:2" x14ac:dyDescent="0.2">
      <c r="A3" s="9" t="s">
        <v>48</v>
      </c>
      <c r="B3" s="50">
        <v>316.72000000000003</v>
      </c>
    </row>
    <row r="4" spans="1:2" x14ac:dyDescent="0.2">
      <c r="A4" s="9" t="s">
        <v>49</v>
      </c>
      <c r="B4" s="50">
        <v>294.97000000000003</v>
      </c>
    </row>
    <row r="5" spans="1:2" x14ac:dyDescent="0.2">
      <c r="A5" s="9" t="s">
        <v>50</v>
      </c>
      <c r="B5" s="50">
        <v>299.76</v>
      </c>
    </row>
    <row r="6" spans="1:2" x14ac:dyDescent="0.2">
      <c r="A6" s="9" t="s">
        <v>51</v>
      </c>
      <c r="B6" s="50">
        <v>335.04</v>
      </c>
    </row>
    <row r="7" spans="1:2" x14ac:dyDescent="0.2">
      <c r="A7" s="9" t="s">
        <v>65</v>
      </c>
      <c r="B7" s="50">
        <v>339.27</v>
      </c>
    </row>
    <row r="8" spans="1:2" x14ac:dyDescent="0.2">
      <c r="A8" s="9" t="s">
        <v>66</v>
      </c>
      <c r="B8" s="50">
        <v>335.39</v>
      </c>
    </row>
    <row r="9" spans="1:2" x14ac:dyDescent="0.2">
      <c r="A9" s="51" t="s">
        <v>67</v>
      </c>
      <c r="B9" s="50">
        <v>320.14</v>
      </c>
    </row>
    <row r="10" spans="1:2" ht="17" thickBot="1" x14ac:dyDescent="0.25">
      <c r="A10" s="52" t="s">
        <v>52</v>
      </c>
      <c r="B10" s="53">
        <f>AVERAGE(B2:B9)</f>
        <v>318.42999999999995</v>
      </c>
    </row>
    <row r="11" spans="1:2" ht="17" thickBot="1" x14ac:dyDescent="0.25"/>
    <row r="12" spans="1:2" x14ac:dyDescent="0.2">
      <c r="A12" s="45" t="s">
        <v>68</v>
      </c>
      <c r="B12" s="54"/>
    </row>
    <row r="13" spans="1:2" x14ac:dyDescent="0.2">
      <c r="A13" s="9" t="s">
        <v>69</v>
      </c>
      <c r="B13" s="50">
        <f>B10/'B. focal distance totals p year'!C11</f>
        <v>42.242600116076602</v>
      </c>
    </row>
    <row r="14" spans="1:2" ht="17" thickBot="1" x14ac:dyDescent="0.25">
      <c r="A14" s="46" t="s">
        <v>70</v>
      </c>
      <c r="B14" s="55">
        <f>B10/'B. focal distance totals p year'!B11</f>
        <v>6.8931702565212687</v>
      </c>
    </row>
    <row r="15" spans="1:2" x14ac:dyDescent="0.2">
      <c r="A15" s="56" t="s">
        <v>96</v>
      </c>
      <c r="B15" s="8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5200-20F9-C44F-85B1-46FF1F57176A}">
  <dimension ref="A1:C29"/>
  <sheetViews>
    <sheetView workbookViewId="0">
      <selection activeCell="D14" sqref="D14"/>
    </sheetView>
  </sheetViews>
  <sheetFormatPr baseColWidth="10" defaultRowHeight="16" x14ac:dyDescent="0.2"/>
  <cols>
    <col min="1" max="1" width="15.83203125" customWidth="1"/>
    <col min="2" max="2" width="21.33203125" customWidth="1"/>
    <col min="3" max="3" width="33.83203125" style="17" customWidth="1"/>
  </cols>
  <sheetData>
    <row r="1" spans="1:3" x14ac:dyDescent="0.2">
      <c r="A1" s="45" t="s">
        <v>102</v>
      </c>
      <c r="B1" s="57" t="s">
        <v>103</v>
      </c>
      <c r="C1" s="60" t="s">
        <v>104</v>
      </c>
    </row>
    <row r="2" spans="1:3" x14ac:dyDescent="0.2">
      <c r="A2" s="48">
        <v>2017</v>
      </c>
      <c r="B2" s="58">
        <v>183</v>
      </c>
      <c r="C2" s="61" t="s">
        <v>6</v>
      </c>
    </row>
    <row r="3" spans="1:3" x14ac:dyDescent="0.2">
      <c r="A3" s="9">
        <v>2018</v>
      </c>
      <c r="B3" s="10">
        <v>3361</v>
      </c>
      <c r="C3" s="62">
        <f>ABS((B2-B3)/B2)*100</f>
        <v>1736.6120218579233</v>
      </c>
    </row>
    <row r="4" spans="1:3" x14ac:dyDescent="0.2">
      <c r="A4" s="9">
        <v>2019</v>
      </c>
      <c r="B4" s="10">
        <v>15000</v>
      </c>
      <c r="C4" s="62">
        <f>ABS((B3-B4)/B4)*100</f>
        <v>77.593333333333334</v>
      </c>
    </row>
    <row r="5" spans="1:3" x14ac:dyDescent="0.2">
      <c r="A5" s="9">
        <v>2020</v>
      </c>
      <c r="B5" s="10">
        <v>20831</v>
      </c>
      <c r="C5" s="62">
        <f>ABS((B4-B5)/B4)*100</f>
        <v>38.873333333333335</v>
      </c>
    </row>
    <row r="6" spans="1:3" x14ac:dyDescent="0.2">
      <c r="A6" s="9">
        <v>2021</v>
      </c>
      <c r="B6" s="10">
        <v>22627</v>
      </c>
      <c r="C6" s="62">
        <f>ABS((B5-B6)/B5)*100</f>
        <v>8.6217656377514285</v>
      </c>
    </row>
    <row r="7" spans="1:3" x14ac:dyDescent="0.2">
      <c r="A7" s="9">
        <v>2022</v>
      </c>
      <c r="B7" s="10">
        <v>27218</v>
      </c>
      <c r="C7" s="62">
        <f>ABS((B6-B7)/B6)*100</f>
        <v>20.289919123171433</v>
      </c>
    </row>
    <row r="8" spans="1:3" x14ac:dyDescent="0.2">
      <c r="A8" s="9">
        <v>2023</v>
      </c>
      <c r="B8" s="10">
        <v>27291</v>
      </c>
      <c r="C8" s="62">
        <f>ABS((B7-B8)/B7)*100</f>
        <v>0.26820486442795211</v>
      </c>
    </row>
    <row r="9" spans="1:3" x14ac:dyDescent="0.2">
      <c r="A9" s="48">
        <v>2017</v>
      </c>
      <c r="B9" s="58">
        <v>183</v>
      </c>
      <c r="C9" s="61" t="s">
        <v>6</v>
      </c>
    </row>
    <row r="10" spans="1:3" x14ac:dyDescent="0.2">
      <c r="A10" s="9">
        <v>2020</v>
      </c>
      <c r="B10" s="10">
        <v>20831</v>
      </c>
      <c r="C10" s="62">
        <f>ABS((B9-B10)/B9)*100</f>
        <v>11283.060109289618</v>
      </c>
    </row>
    <row r="11" spans="1:3" ht="17" thickBot="1" x14ac:dyDescent="0.25">
      <c r="A11" s="46">
        <v>2023</v>
      </c>
      <c r="B11" s="59">
        <v>27291</v>
      </c>
      <c r="C11" s="63">
        <f>ABS((B10-B11)/B10)*100</f>
        <v>31.011473285007924</v>
      </c>
    </row>
    <row r="26" spans="1:3" x14ac:dyDescent="0.2">
      <c r="A26" s="32"/>
      <c r="B26" s="32"/>
      <c r="C26" s="26"/>
    </row>
    <row r="27" spans="1:3" x14ac:dyDescent="0.2">
      <c r="A27" s="8"/>
      <c r="B27" s="8"/>
      <c r="C27" s="25"/>
    </row>
    <row r="28" spans="1:3" x14ac:dyDescent="0.2">
      <c r="A28" s="8"/>
      <c r="B28" s="8"/>
      <c r="C28" s="25"/>
    </row>
    <row r="29" spans="1:3" x14ac:dyDescent="0.2">
      <c r="A29" s="8"/>
      <c r="B29" s="8"/>
      <c r="C29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A. all distances per year</vt:lpstr>
      <vt:lpstr>B. focal distance totals p year</vt:lpstr>
      <vt:lpstr>C. distances per generation</vt:lpstr>
      <vt:lpstr>D. 2020 distance to Mexcio</vt:lpstr>
      <vt:lpstr>E. area occupied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Morrison</dc:creator>
  <cp:lastModifiedBy>Morrison, Colin R</cp:lastModifiedBy>
  <dcterms:created xsi:type="dcterms:W3CDTF">2024-03-11T23:29:14Z</dcterms:created>
  <dcterms:modified xsi:type="dcterms:W3CDTF">2024-06-03T18:01:48Z</dcterms:modified>
</cp:coreProperties>
</file>